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KrosData\Export\"/>
    </mc:Choice>
  </mc:AlternateContent>
  <bookViews>
    <workbookView xWindow="0" yWindow="0" windowWidth="0" windowHeight="0"/>
  </bookViews>
  <sheets>
    <sheet name="Rekapitulace stavby" sheetId="1" r:id="rId1"/>
    <sheet name="VON - Vedlejší a ostatní ..." sheetId="2" r:id="rId2"/>
    <sheet name="D.1.1 - Architektonicko-s..." sheetId="3" r:id="rId3"/>
    <sheet name="D.1.2 - Stavebně konstruk..." sheetId="4" r:id="rId4"/>
    <sheet name="D.1.3 - Požárně bezpečnos..." sheetId="5" r:id="rId5"/>
    <sheet name="D.1.4.1 - Vytápění" sheetId="6" r:id="rId6"/>
    <sheet name="D.1.4._ZTI - Zdravotně te..." sheetId="7" r:id="rId7"/>
    <sheet name="D.1.4._STL - Stlačený vzduch" sheetId="8" r:id="rId8"/>
    <sheet name="D.1.4.3 - Silnoproudá ele..." sheetId="9" r:id="rId9"/>
    <sheet name="SK - SK" sheetId="10" r:id="rId10"/>
    <sheet name="CCTV - CCTV" sheetId="11" r:id="rId11"/>
    <sheet name="STA - STA" sheetId="12" r:id="rId12"/>
    <sheet name="PZTS - PZTS" sheetId="13" r:id="rId13"/>
    <sheet name="MR - MR" sheetId="14" r:id="rId14"/>
    <sheet name="DT - DT" sheetId="15" r:id="rId15"/>
    <sheet name="SPS - SPS" sheetId="16" r:id="rId16"/>
    <sheet name="KT - KT" sheetId="17" r:id="rId17"/>
    <sheet name="D.1.4.6 - Vzduchotechnika..." sheetId="18" r:id="rId18"/>
    <sheet name="Způsobilé náklady - INTERIÉR" sheetId="19" r:id="rId19"/>
    <sheet name="SO 02 - ZPEVNĚNÉ PLOCHY A..." sheetId="20" r:id="rId20"/>
    <sheet name="SO 04 - OPĚRNÁ ZEĎ" sheetId="21" r:id="rId21"/>
    <sheet name="SO 05 - LAPOL _ ORL " sheetId="22" r:id="rId22"/>
    <sheet name="SO 06 - VSAKOVÁNÍ DEŠŤOVÝ..." sheetId="23" r:id="rId23"/>
    <sheet name="SO 07 - DOPRAVNÍ ŘEŠENÍ" sheetId="24" r:id="rId24"/>
    <sheet name="SO 08 - PŘELOŽKA STOŽÁRU VO" sheetId="25" r:id="rId25"/>
    <sheet name="SO 00 - Příprava území, k..." sheetId="26" r:id="rId26"/>
    <sheet name="D.1.1 - Architektonicko-s..._01" sheetId="27" r:id="rId27"/>
    <sheet name="D.1.3 - Požárně bezpečnos..._01" sheetId="28" r:id="rId28"/>
    <sheet name="D.1.4.1 - Vytápění_01" sheetId="29" r:id="rId29"/>
    <sheet name="D.1.4.2 - Zdravotně techn..." sheetId="30" r:id="rId30"/>
    <sheet name="D.1.4.3 - Silnoproudá ele..._01" sheetId="31" r:id="rId31"/>
    <sheet name="SK - SK_01" sheetId="32" r:id="rId32"/>
    <sheet name="STA - STA_01" sheetId="33" r:id="rId33"/>
    <sheet name="KT - KT_01" sheetId="34" r:id="rId34"/>
    <sheet name="D.1.4.6 - Vzduchotechnika..._01" sheetId="35" r:id="rId35"/>
    <sheet name="Nezpůsobilé náklady - INT..." sheetId="36" r:id="rId36"/>
    <sheet name="SO 03 - BĚŽECKÁ DRÁHA" sheetId="37" r:id="rId37"/>
  </sheets>
  <definedNames>
    <definedName name="_xlnm.Print_Area" localSheetId="0">'Rekapitulace stavby'!$D$4:$AO$76,'Rekapitulace stavby'!$C$82:$AQ$142</definedName>
    <definedName name="_xlnm.Print_Titles" localSheetId="0">'Rekapitulace stavby'!$92:$92</definedName>
    <definedName name="_xlnm._FilterDatabase" localSheetId="1" hidden="1">'VON - Vedlejší a ostatní ...'!$C$125:$K$170</definedName>
    <definedName name="_xlnm.Print_Area" localSheetId="1">'VON - Vedlejší a ostatní ...'!$C$4:$J$41,'VON - Vedlejší a ostatní ...'!$C$50:$J$76,'VON - Vedlejší a ostatní ...'!$C$82:$J$105,'VON - Vedlejší a ostatní ...'!$C$111:$K$170</definedName>
    <definedName name="_xlnm.Print_Titles" localSheetId="1">'VON - Vedlejší a ostatní ...'!$125:$125</definedName>
    <definedName name="_xlnm._FilterDatabase" localSheetId="2" hidden="1">'D.1.1 - Architektonicko-s...'!$C$157:$K$1937</definedName>
    <definedName name="_xlnm.Print_Area" localSheetId="2">'D.1.1 - Architektonicko-s...'!$C$4:$J$43,'D.1.1 - Architektonicko-s...'!$C$50:$J$76,'D.1.1 - Architektonicko-s...'!$C$82:$J$135,'D.1.1 - Architektonicko-s...'!$C$141:$K$1937</definedName>
    <definedName name="_xlnm.Print_Titles" localSheetId="2">'D.1.1 - Architektonicko-s...'!$157:$157</definedName>
    <definedName name="_xlnm._FilterDatabase" localSheetId="3" hidden="1">'D.1.2 - Stavebně konstruk...'!$C$133:$K$332</definedName>
    <definedName name="_xlnm.Print_Area" localSheetId="3">'D.1.2 - Stavebně konstruk...'!$C$4:$J$43,'D.1.2 - Stavebně konstruk...'!$C$50:$J$76,'D.1.2 - Stavebně konstruk...'!$C$82:$J$111,'D.1.2 - Stavebně konstruk...'!$C$117:$K$332</definedName>
    <definedName name="_xlnm.Print_Titles" localSheetId="3">'D.1.2 - Stavebně konstruk...'!$133:$133</definedName>
    <definedName name="_xlnm._FilterDatabase" localSheetId="4" hidden="1">'D.1.3 - Požárně bezpečnos...'!$C$125:$K$143</definedName>
    <definedName name="_xlnm.Print_Area" localSheetId="4">'D.1.3 - Požárně bezpečnos...'!$C$4:$J$43,'D.1.3 - Požárně bezpečnos...'!$C$50:$J$76,'D.1.3 - Požárně bezpečnos...'!$C$82:$J$103,'D.1.3 - Požárně bezpečnos...'!$C$109:$K$143</definedName>
    <definedName name="_xlnm.Print_Titles" localSheetId="4">'D.1.3 - Požárně bezpečnos...'!$125:$125</definedName>
    <definedName name="_xlnm._FilterDatabase" localSheetId="5" hidden="1">'D.1.4.1 - Vytápění'!$C$137:$K$252</definedName>
    <definedName name="_xlnm.Print_Area" localSheetId="5">'D.1.4.1 - Vytápění'!$C$4:$J$43,'D.1.4.1 - Vytápění'!$C$50:$J$76,'D.1.4.1 - Vytápění'!$C$82:$J$115,'D.1.4.1 - Vytápění'!$C$121:$K$252</definedName>
    <definedName name="_xlnm.Print_Titles" localSheetId="5">'D.1.4.1 - Vytápění'!$137:$137</definedName>
    <definedName name="_xlnm._FilterDatabase" localSheetId="6" hidden="1">'D.1.4._ZTI - Zdravotně te...'!$C$136:$K$287</definedName>
    <definedName name="_xlnm.Print_Area" localSheetId="6">'D.1.4._ZTI - Zdravotně te...'!$C$4:$J$43,'D.1.4._ZTI - Zdravotně te...'!$C$50:$J$76,'D.1.4._ZTI - Zdravotně te...'!$C$82:$J$114,'D.1.4._ZTI - Zdravotně te...'!$C$120:$K$287</definedName>
    <definedName name="_xlnm.Print_Titles" localSheetId="6">'D.1.4._ZTI - Zdravotně te...'!$136:$136</definedName>
    <definedName name="_xlnm._FilterDatabase" localSheetId="7" hidden="1">'D.1.4._STL - Stlačený vzduch'!$C$124:$K$134</definedName>
    <definedName name="_xlnm.Print_Area" localSheetId="7">'D.1.4._STL - Stlačený vzduch'!$C$4:$J$43,'D.1.4._STL - Stlačený vzduch'!$C$50:$J$76,'D.1.4._STL - Stlačený vzduch'!$C$82:$J$102,'D.1.4._STL - Stlačený vzduch'!$C$108:$K$134</definedName>
    <definedName name="_xlnm.Print_Titles" localSheetId="7">'D.1.4._STL - Stlačený vzduch'!$124:$124</definedName>
    <definedName name="_xlnm._FilterDatabase" localSheetId="8" hidden="1">'D.1.4.3 - Silnoproudá ele...'!$C$128:$K$302</definedName>
    <definedName name="_xlnm.Print_Area" localSheetId="8">'D.1.4.3 - Silnoproudá ele...'!$C$4:$J$43,'D.1.4.3 - Silnoproudá ele...'!$C$50:$J$76,'D.1.4.3 - Silnoproudá ele...'!$C$82:$J$106,'D.1.4.3 - Silnoproudá ele...'!$C$112:$K$302</definedName>
    <definedName name="_xlnm.Print_Titles" localSheetId="8">'D.1.4.3 - Silnoproudá ele...'!$128:$128</definedName>
    <definedName name="_xlnm._FilterDatabase" localSheetId="9" hidden="1">'SK - SK'!$C$131:$K$183</definedName>
    <definedName name="_xlnm.Print_Area" localSheetId="9">'SK - SK'!$C$4:$J$43,'SK - SK'!$C$50:$J$76,'SK - SK'!$C$82:$J$109,'SK - SK'!$C$115:$K$183</definedName>
    <definedName name="_xlnm.Print_Titles" localSheetId="9">'SK - SK'!$131:$131</definedName>
    <definedName name="_xlnm._FilterDatabase" localSheetId="10" hidden="1">'CCTV - CCTV'!$C$126:$K$147</definedName>
    <definedName name="_xlnm.Print_Area" localSheetId="10">'CCTV - CCTV'!$C$4:$J$43,'CCTV - CCTV'!$C$50:$J$76,'CCTV - CCTV'!$C$82:$J$104,'CCTV - CCTV'!$C$110:$K$147</definedName>
    <definedName name="_xlnm.Print_Titles" localSheetId="10">'CCTV - CCTV'!$126:$126</definedName>
    <definedName name="_xlnm._FilterDatabase" localSheetId="11" hidden="1">'STA - STA'!$C$125:$K$144</definedName>
    <definedName name="_xlnm.Print_Area" localSheetId="11">'STA - STA'!$C$4:$J$43,'STA - STA'!$C$50:$J$76,'STA - STA'!$C$82:$J$103,'STA - STA'!$C$109:$K$144</definedName>
    <definedName name="_xlnm.Print_Titles" localSheetId="11">'STA - STA'!$125:$125</definedName>
    <definedName name="_xlnm._FilterDatabase" localSheetId="12" hidden="1">'PZTS - PZTS'!$C$126:$K$157</definedName>
    <definedName name="_xlnm.Print_Area" localSheetId="12">'PZTS - PZTS'!$C$4:$J$43,'PZTS - PZTS'!$C$50:$J$76,'PZTS - PZTS'!$C$82:$J$104,'PZTS - PZTS'!$C$110:$K$157</definedName>
    <definedName name="_xlnm.Print_Titles" localSheetId="12">'PZTS - PZTS'!$126:$126</definedName>
    <definedName name="_xlnm._FilterDatabase" localSheetId="13" hidden="1">'MR - MR'!$C$126:$K$145</definedName>
    <definedName name="_xlnm.Print_Area" localSheetId="13">'MR - MR'!$C$4:$J$43,'MR - MR'!$C$50:$J$76,'MR - MR'!$C$82:$J$104,'MR - MR'!$C$110:$K$145</definedName>
    <definedName name="_xlnm.Print_Titles" localSheetId="13">'MR - MR'!$126:$126</definedName>
    <definedName name="_xlnm._FilterDatabase" localSheetId="14" hidden="1">'DT - DT'!$C$126:$K$146</definedName>
    <definedName name="_xlnm.Print_Area" localSheetId="14">'DT - DT'!$C$4:$J$43,'DT - DT'!$C$50:$J$76,'DT - DT'!$C$82:$J$104,'DT - DT'!$C$110:$K$146</definedName>
    <definedName name="_xlnm.Print_Titles" localSheetId="14">'DT - DT'!$126:$126</definedName>
    <definedName name="_xlnm._FilterDatabase" localSheetId="15" hidden="1">'SPS - SPS'!$C$126:$K$148</definedName>
    <definedName name="_xlnm.Print_Area" localSheetId="15">'SPS - SPS'!$C$4:$J$43,'SPS - SPS'!$C$50:$J$76,'SPS - SPS'!$C$82:$J$104,'SPS - SPS'!$C$110:$K$148</definedName>
    <definedName name="_xlnm.Print_Titles" localSheetId="15">'SPS - SPS'!$126:$126</definedName>
    <definedName name="_xlnm._FilterDatabase" localSheetId="16" hidden="1">'KT - KT'!$C$124:$K$168</definedName>
    <definedName name="_xlnm.Print_Area" localSheetId="16">'KT - KT'!$C$4:$J$43,'KT - KT'!$C$50:$J$76,'KT - KT'!$C$82:$J$102,'KT - KT'!$C$108:$K$168</definedName>
    <definedName name="_xlnm.Print_Titles" localSheetId="16">'KT - KT'!$124:$124</definedName>
    <definedName name="_xlnm._FilterDatabase" localSheetId="17" hidden="1">'D.1.4.6 - Vzduchotechnika...'!$C$129:$K$628</definedName>
    <definedName name="_xlnm.Print_Area" localSheetId="17">'D.1.4.6 - Vzduchotechnika...'!$C$4:$J$43,'D.1.4.6 - Vzduchotechnika...'!$C$50:$J$76,'D.1.4.6 - Vzduchotechnika...'!$C$82:$J$107,'D.1.4.6 - Vzduchotechnika...'!$C$113:$K$628</definedName>
    <definedName name="_xlnm.Print_Titles" localSheetId="17">'D.1.4.6 - Vzduchotechnika...'!$129:$129</definedName>
    <definedName name="_xlnm._FilterDatabase" localSheetId="18" hidden="1">'Způsobilé náklady - INTERIÉR'!$C$128:$K$160</definedName>
    <definedName name="_xlnm.Print_Area" localSheetId="18">'Způsobilé náklady - INTERIÉR'!$C$4:$J$43,'Způsobilé náklady - INTERIÉR'!$C$50:$J$76,'Způsobilé náklady - INTERIÉR'!$C$82:$J$106,'Způsobilé náklady - INTERIÉR'!$C$112:$K$160</definedName>
    <definedName name="_xlnm.Print_Titles" localSheetId="18">'Způsobilé náklady - INTERIÉR'!$128:$128</definedName>
    <definedName name="_xlnm._FilterDatabase" localSheetId="19" hidden="1">'SO 02 - ZPEVNĚNÉ PLOCHY A...'!$C$130:$K$354</definedName>
    <definedName name="_xlnm.Print_Area" localSheetId="19">'SO 02 - ZPEVNĚNÉ PLOCHY A...'!$C$4:$J$41,'SO 02 - ZPEVNĚNÉ PLOCHY A...'!$C$50:$J$76,'SO 02 - ZPEVNĚNÉ PLOCHY A...'!$C$82:$J$110,'SO 02 - ZPEVNĚNÉ PLOCHY A...'!$C$116:$K$354</definedName>
    <definedName name="_xlnm.Print_Titles" localSheetId="19">'SO 02 - ZPEVNĚNÉ PLOCHY A...'!$130:$130</definedName>
    <definedName name="_xlnm._FilterDatabase" localSheetId="20" hidden="1">'SO 04 - OPĚRNÁ ZEĎ'!$C$132:$K$258</definedName>
    <definedName name="_xlnm.Print_Area" localSheetId="20">'SO 04 - OPĚRNÁ ZEĎ'!$C$4:$J$41,'SO 04 - OPĚRNÁ ZEĎ'!$C$50:$J$76,'SO 04 - OPĚRNÁ ZEĎ'!$C$82:$J$112,'SO 04 - OPĚRNÁ ZEĎ'!$C$118:$K$258</definedName>
    <definedName name="_xlnm.Print_Titles" localSheetId="20">'SO 04 - OPĚRNÁ ZEĎ'!$132:$132</definedName>
    <definedName name="_xlnm._FilterDatabase" localSheetId="21" hidden="1">'SO 05 - LAPOL _ ORL '!$C$123:$K$148</definedName>
    <definedName name="_xlnm.Print_Area" localSheetId="21">'SO 05 - LAPOL _ ORL '!$C$4:$J$41,'SO 05 - LAPOL _ ORL '!$C$50:$J$76,'SO 05 - LAPOL _ ORL '!$C$82:$J$103,'SO 05 - LAPOL _ ORL '!$C$109:$K$148</definedName>
    <definedName name="_xlnm.Print_Titles" localSheetId="21">'SO 05 - LAPOL _ ORL '!$123:$123</definedName>
    <definedName name="_xlnm._FilterDatabase" localSheetId="22" hidden="1">'SO 06 - VSAKOVÁNÍ DEŠŤOVÝ...'!$C$125:$K$156</definedName>
    <definedName name="_xlnm.Print_Area" localSheetId="22">'SO 06 - VSAKOVÁNÍ DEŠŤOVÝ...'!$C$4:$J$41,'SO 06 - VSAKOVÁNÍ DEŠŤOVÝ...'!$C$50:$J$76,'SO 06 - VSAKOVÁNÍ DEŠŤOVÝ...'!$C$82:$J$105,'SO 06 - VSAKOVÁNÍ DEŠŤOVÝ...'!$C$111:$K$156</definedName>
    <definedName name="_xlnm.Print_Titles" localSheetId="22">'SO 06 - VSAKOVÁNÍ DEŠŤOVÝ...'!$125:$125</definedName>
    <definedName name="_xlnm._FilterDatabase" localSheetId="23" hidden="1">'SO 07 - DOPRAVNÍ ŘEŠENÍ'!$C$130:$K$232</definedName>
    <definedName name="_xlnm.Print_Area" localSheetId="23">'SO 07 - DOPRAVNÍ ŘEŠENÍ'!$C$4:$J$41,'SO 07 - DOPRAVNÍ ŘEŠENÍ'!$C$50:$J$76,'SO 07 - DOPRAVNÍ ŘEŠENÍ'!$C$82:$J$110,'SO 07 - DOPRAVNÍ ŘEŠENÍ'!$C$116:$K$232</definedName>
    <definedName name="_xlnm.Print_Titles" localSheetId="23">'SO 07 - DOPRAVNÍ ŘEŠENÍ'!$130:$130</definedName>
    <definedName name="_xlnm._FilterDatabase" localSheetId="24" hidden="1">'SO 08 - PŘELOŽKA STOŽÁRU VO'!$C$122:$K$168</definedName>
    <definedName name="_xlnm.Print_Area" localSheetId="24">'SO 08 - PŘELOŽKA STOŽÁRU VO'!$C$4:$J$41,'SO 08 - PŘELOŽKA STOŽÁRU VO'!$C$50:$J$76,'SO 08 - PŘELOŽKA STOŽÁRU VO'!$C$82:$J$102,'SO 08 - PŘELOŽKA STOŽÁRU VO'!$C$108:$K$168</definedName>
    <definedName name="_xlnm.Print_Titles" localSheetId="24">'SO 08 - PŘELOŽKA STOŽÁRU VO'!$122:$122</definedName>
    <definedName name="_xlnm._FilterDatabase" localSheetId="25" hidden="1">'SO 00 - Příprava území, k...'!$C$122:$K$162</definedName>
    <definedName name="_xlnm.Print_Area" localSheetId="25">'SO 00 - Příprava území, k...'!$C$4:$J$41,'SO 00 - Příprava území, k...'!$C$50:$J$76,'SO 00 - Příprava území, k...'!$C$82:$J$102,'SO 00 - Příprava území, k...'!$C$108:$K$162</definedName>
    <definedName name="_xlnm.Print_Titles" localSheetId="25">'SO 00 - Příprava území, k...'!$122:$122</definedName>
    <definedName name="_xlnm._FilterDatabase" localSheetId="26" hidden="1">'D.1.1 - Architektonicko-s..._01'!$C$140:$K$371</definedName>
    <definedName name="_xlnm.Print_Area" localSheetId="26">'D.1.1 - Architektonicko-s..._01'!$C$4:$J$43,'D.1.1 - Architektonicko-s..._01'!$C$50:$J$76,'D.1.1 - Architektonicko-s..._01'!$C$82:$J$118,'D.1.1 - Architektonicko-s..._01'!$C$124:$K$371</definedName>
    <definedName name="_xlnm.Print_Titles" localSheetId="26">'D.1.1 - Architektonicko-s..._01'!$140:$140</definedName>
    <definedName name="_xlnm._FilterDatabase" localSheetId="27" hidden="1">'D.1.3 - Požárně bezpečnos..._01'!$C$125:$K$134</definedName>
    <definedName name="_xlnm.Print_Area" localSheetId="27">'D.1.3 - Požárně bezpečnos..._01'!$C$4:$J$43,'D.1.3 - Požárně bezpečnos..._01'!$C$50:$J$76,'D.1.3 - Požárně bezpečnos..._01'!$C$82:$J$103,'D.1.3 - Požárně bezpečnos..._01'!$C$109:$K$134</definedName>
    <definedName name="_xlnm.Print_Titles" localSheetId="27">'D.1.3 - Požárně bezpečnos..._01'!$125:$125</definedName>
    <definedName name="_xlnm._FilterDatabase" localSheetId="28" hidden="1">'D.1.4.1 - Vytápění_01'!$C$136:$K$200</definedName>
    <definedName name="_xlnm.Print_Area" localSheetId="28">'D.1.4.1 - Vytápění_01'!$C$4:$J$43,'D.1.4.1 - Vytápění_01'!$C$50:$J$76,'D.1.4.1 - Vytápění_01'!$C$82:$J$114,'D.1.4.1 - Vytápění_01'!$C$120:$K$200</definedName>
    <definedName name="_xlnm.Print_Titles" localSheetId="28">'D.1.4.1 - Vytápění_01'!$136:$136</definedName>
    <definedName name="_xlnm._FilterDatabase" localSheetId="29" hidden="1">'D.1.4.2 - Zdravotně techn...'!$C$132:$K$198</definedName>
    <definedName name="_xlnm.Print_Area" localSheetId="29">'D.1.4.2 - Zdravotně techn...'!$C$4:$J$43,'D.1.4.2 - Zdravotně techn...'!$C$50:$J$76,'D.1.4.2 - Zdravotně techn...'!$C$82:$J$110,'D.1.4.2 - Zdravotně techn...'!$C$116:$K$198</definedName>
    <definedName name="_xlnm.Print_Titles" localSheetId="29">'D.1.4.2 - Zdravotně techn...'!$132:$132</definedName>
    <definedName name="_xlnm._FilterDatabase" localSheetId="30" hidden="1">'D.1.4.3 - Silnoproudá ele..._01'!$C$127:$K$176</definedName>
    <definedName name="_xlnm.Print_Area" localSheetId="30">'D.1.4.3 - Silnoproudá ele..._01'!$C$4:$J$43,'D.1.4.3 - Silnoproudá ele..._01'!$C$50:$J$76,'D.1.4.3 - Silnoproudá ele..._01'!$C$82:$J$105,'D.1.4.3 - Silnoproudá ele..._01'!$C$111:$K$176</definedName>
    <definedName name="_xlnm.Print_Titles" localSheetId="30">'D.1.4.3 - Silnoproudá ele..._01'!$127:$127</definedName>
    <definedName name="_xlnm._FilterDatabase" localSheetId="31" hidden="1">'SK - SK_01'!$C$127:$K$143</definedName>
    <definedName name="_xlnm.Print_Area" localSheetId="31">'SK - SK_01'!$C$4:$J$43,'SK - SK_01'!$C$50:$J$76,'SK - SK_01'!$C$82:$J$105,'SK - SK_01'!$C$111:$K$143</definedName>
    <definedName name="_xlnm.Print_Titles" localSheetId="31">'SK - SK_01'!$127:$127</definedName>
    <definedName name="_xlnm._FilterDatabase" localSheetId="32" hidden="1">'STA - STA_01'!$C$125:$K$131</definedName>
    <definedName name="_xlnm.Print_Area" localSheetId="32">'STA - STA_01'!$C$4:$J$43,'STA - STA_01'!$C$50:$J$76,'STA - STA_01'!$C$82:$J$103,'STA - STA_01'!$C$109:$K$131</definedName>
    <definedName name="_xlnm.Print_Titles" localSheetId="32">'STA - STA_01'!$125:$125</definedName>
    <definedName name="_xlnm._FilterDatabase" localSheetId="33" hidden="1">'KT - KT_01'!$C$124:$K$150</definedName>
    <definedName name="_xlnm.Print_Area" localSheetId="33">'KT - KT_01'!$C$4:$J$43,'KT - KT_01'!$C$50:$J$76,'KT - KT_01'!$C$82:$J$102,'KT - KT_01'!$C$108:$K$150</definedName>
    <definedName name="_xlnm.Print_Titles" localSheetId="33">'KT - KT_01'!$124:$124</definedName>
    <definedName name="_xlnm._FilterDatabase" localSheetId="34" hidden="1">'D.1.4.6 - Vzduchotechnika..._01'!$C$125:$K$164</definedName>
    <definedName name="_xlnm.Print_Area" localSheetId="34">'D.1.4.6 - Vzduchotechnika..._01'!$C$4:$J$43,'D.1.4.6 - Vzduchotechnika..._01'!$C$50:$J$76,'D.1.4.6 - Vzduchotechnika..._01'!$C$82:$J$103,'D.1.4.6 - Vzduchotechnika..._01'!$C$109:$K$164</definedName>
    <definedName name="_xlnm.Print_Titles" localSheetId="34">'D.1.4.6 - Vzduchotechnika..._01'!$125:$125</definedName>
    <definedName name="_xlnm._FilterDatabase" localSheetId="35" hidden="1">'Nezpůsobilé náklady - INT...'!$C$129:$K$210</definedName>
    <definedName name="_xlnm.Print_Area" localSheetId="35">'Nezpůsobilé náklady - INT...'!$C$4:$J$43,'Nezpůsobilé náklady - INT...'!$C$50:$J$76,'Nezpůsobilé náklady - INT...'!$C$82:$J$107,'Nezpůsobilé náklady - INT...'!$C$113:$K$210</definedName>
    <definedName name="_xlnm.Print_Titles" localSheetId="35">'Nezpůsobilé náklady - INT...'!$129:$129</definedName>
    <definedName name="_xlnm._FilterDatabase" localSheetId="36" hidden="1">'SO 03 - BĚŽECKÁ DRÁHA'!$C$126:$K$200</definedName>
    <definedName name="_xlnm.Print_Area" localSheetId="36">'SO 03 - BĚŽECKÁ DRÁHA'!$C$4:$J$41,'SO 03 - BĚŽECKÁ DRÁHA'!$C$50:$J$76,'SO 03 - BĚŽECKÁ DRÁHA'!$C$82:$J$106,'SO 03 - BĚŽECKÁ DRÁHA'!$C$112:$K$200</definedName>
    <definedName name="_xlnm.Print_Titles" localSheetId="36">'SO 03 - BĚŽECKÁ DRÁHA'!$126:$126</definedName>
  </definedNames>
  <calcPr/>
</workbook>
</file>

<file path=xl/calcChain.xml><?xml version="1.0" encoding="utf-8"?>
<calcChain xmlns="http://schemas.openxmlformats.org/spreadsheetml/2006/main">
  <c i="37" l="1" r="J39"/>
  <c r="J38"/>
  <c i="1" r="AY141"/>
  <c i="37" r="J37"/>
  <c i="1" r="AX141"/>
  <c i="37" r="BI200"/>
  <c r="BH200"/>
  <c r="BG200"/>
  <c r="BF200"/>
  <c r="T200"/>
  <c r="T199"/>
  <c r="T198"/>
  <c r="R200"/>
  <c r="R199"/>
  <c r="R198"/>
  <c r="P200"/>
  <c r="P199"/>
  <c r="P198"/>
  <c r="BI197"/>
  <c r="BH197"/>
  <c r="BG197"/>
  <c r="BF197"/>
  <c r="T197"/>
  <c r="T196"/>
  <c r="R197"/>
  <c r="R196"/>
  <c r="P197"/>
  <c r="P196"/>
  <c r="BI195"/>
  <c r="BH195"/>
  <c r="BG195"/>
  <c r="BF195"/>
  <c r="T195"/>
  <c r="R195"/>
  <c r="P195"/>
  <c r="BI193"/>
  <c r="BH193"/>
  <c r="BG193"/>
  <c r="BF193"/>
  <c r="T193"/>
  <c r="R193"/>
  <c r="P193"/>
  <c r="BI190"/>
  <c r="BH190"/>
  <c r="BG190"/>
  <c r="BF190"/>
  <c r="T190"/>
  <c r="R190"/>
  <c r="P190"/>
  <c r="BI185"/>
  <c r="BH185"/>
  <c r="BG185"/>
  <c r="BF185"/>
  <c r="T185"/>
  <c r="R185"/>
  <c r="P185"/>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60"/>
  <c r="BH160"/>
  <c r="BG160"/>
  <c r="BF160"/>
  <c r="T160"/>
  <c r="R160"/>
  <c r="P160"/>
  <c r="BI155"/>
  <c r="BH155"/>
  <c r="BG155"/>
  <c r="BF155"/>
  <c r="T155"/>
  <c r="R155"/>
  <c r="P155"/>
  <c r="BI152"/>
  <c r="BH152"/>
  <c r="BG152"/>
  <c r="BF152"/>
  <c r="T152"/>
  <c r="R152"/>
  <c r="P152"/>
  <c r="BI150"/>
  <c r="BH150"/>
  <c r="BG150"/>
  <c r="BF150"/>
  <c r="T150"/>
  <c r="R150"/>
  <c r="P150"/>
  <c r="BI149"/>
  <c r="BH149"/>
  <c r="BG149"/>
  <c r="BF149"/>
  <c r="T149"/>
  <c r="R149"/>
  <c r="P149"/>
  <c r="BI147"/>
  <c r="BH147"/>
  <c r="BG147"/>
  <c r="BF147"/>
  <c r="T147"/>
  <c r="R147"/>
  <c r="P147"/>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J123"/>
  <c r="F123"/>
  <c r="F121"/>
  <c r="E119"/>
  <c r="J93"/>
  <c r="F93"/>
  <c r="F91"/>
  <c r="E89"/>
  <c r="J26"/>
  <c r="E26"/>
  <c r="J94"/>
  <c r="J25"/>
  <c r="J20"/>
  <c r="E20"/>
  <c r="F124"/>
  <c r="J19"/>
  <c r="J14"/>
  <c r="J91"/>
  <c r="E7"/>
  <c r="E115"/>
  <c i="36" r="J41"/>
  <c r="J40"/>
  <c i="1" r="AY140"/>
  <c i="36" r="J39"/>
  <c i="1" r="AX140"/>
  <c i="36"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F124"/>
  <c r="E122"/>
  <c r="F93"/>
  <c r="E91"/>
  <c r="J28"/>
  <c r="E28"/>
  <c r="J96"/>
  <c r="J27"/>
  <c r="J25"/>
  <c r="E25"/>
  <c r="J126"/>
  <c r="J24"/>
  <c r="J22"/>
  <c r="E22"/>
  <c r="F96"/>
  <c r="J21"/>
  <c r="J19"/>
  <c r="E19"/>
  <c r="F126"/>
  <c r="J18"/>
  <c r="J16"/>
  <c r="J124"/>
  <c r="E7"/>
  <c r="E85"/>
  <c i="35" r="J41"/>
  <c r="J40"/>
  <c i="1" r="AY138"/>
  <c i="35" r="J39"/>
  <c i="1" r="AX138"/>
  <c i="35"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5"/>
  <c r="BH155"/>
  <c r="BG155"/>
  <c r="BF155"/>
  <c r="T155"/>
  <c r="R155"/>
  <c r="P155"/>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F120"/>
  <c r="E118"/>
  <c r="F93"/>
  <c r="E91"/>
  <c r="J28"/>
  <c r="E28"/>
  <c r="J123"/>
  <c r="J27"/>
  <c r="J25"/>
  <c r="E25"/>
  <c r="J95"/>
  <c r="J24"/>
  <c r="J22"/>
  <c r="E22"/>
  <c r="F123"/>
  <c r="J21"/>
  <c r="J19"/>
  <c r="E19"/>
  <c r="F122"/>
  <c r="J18"/>
  <c r="J16"/>
  <c r="J120"/>
  <c r="E7"/>
  <c r="E85"/>
  <c i="34" r="J41"/>
  <c r="J40"/>
  <c i="1" r="AY137"/>
  <c i="34" r="J39"/>
  <c i="1" r="AX137"/>
  <c i="34"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19"/>
  <c r="E117"/>
  <c r="F93"/>
  <c r="E91"/>
  <c r="J28"/>
  <c r="E28"/>
  <c r="J96"/>
  <c r="J27"/>
  <c r="J25"/>
  <c r="E25"/>
  <c r="J121"/>
  <c r="J24"/>
  <c r="J22"/>
  <c r="E22"/>
  <c r="F96"/>
  <c r="J21"/>
  <c r="J19"/>
  <c r="E19"/>
  <c r="F121"/>
  <c r="J18"/>
  <c r="J16"/>
  <c r="J119"/>
  <c r="E7"/>
  <c r="E85"/>
  <c i="33" r="J41"/>
  <c r="J40"/>
  <c i="1" r="AY136"/>
  <c i="33" r="J39"/>
  <c i="1" r="AX136"/>
  <c i="33" r="BI131"/>
  <c r="BH131"/>
  <c r="BG131"/>
  <c r="BF131"/>
  <c r="T131"/>
  <c r="T130"/>
  <c r="R131"/>
  <c r="R130"/>
  <c r="P131"/>
  <c r="P130"/>
  <c r="BI129"/>
  <c r="BH129"/>
  <c r="BG129"/>
  <c r="BF129"/>
  <c r="T129"/>
  <c r="R129"/>
  <c r="P129"/>
  <c r="BI128"/>
  <c r="BH128"/>
  <c r="BG128"/>
  <c r="BF128"/>
  <c r="T128"/>
  <c r="R128"/>
  <c r="P128"/>
  <c r="F120"/>
  <c r="E118"/>
  <c r="F93"/>
  <c r="E91"/>
  <c r="J28"/>
  <c r="E28"/>
  <c r="J96"/>
  <c r="J27"/>
  <c r="J25"/>
  <c r="E25"/>
  <c r="J122"/>
  <c r="J24"/>
  <c r="J22"/>
  <c r="E22"/>
  <c r="F123"/>
  <c r="J21"/>
  <c r="J19"/>
  <c r="E19"/>
  <c r="F95"/>
  <c r="J18"/>
  <c r="J16"/>
  <c r="J93"/>
  <c r="E7"/>
  <c r="E112"/>
  <c i="32" r="J41"/>
  <c r="J40"/>
  <c i="1" r="AY135"/>
  <c i="32" r="J39"/>
  <c i="1" r="AX135"/>
  <c i="32" r="BI143"/>
  <c r="BH143"/>
  <c r="BG143"/>
  <c r="BF143"/>
  <c r="T143"/>
  <c r="R143"/>
  <c r="P143"/>
  <c r="BI142"/>
  <c r="BH142"/>
  <c r="BG142"/>
  <c r="BF142"/>
  <c r="T142"/>
  <c r="R142"/>
  <c r="P142"/>
  <c r="BI141"/>
  <c r="BH141"/>
  <c r="BG141"/>
  <c r="BF141"/>
  <c r="T141"/>
  <c r="R141"/>
  <c r="P141"/>
  <c r="BI139"/>
  <c r="BH139"/>
  <c r="BG139"/>
  <c r="BF139"/>
  <c r="T139"/>
  <c r="T138"/>
  <c r="R139"/>
  <c r="R138"/>
  <c r="P139"/>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F122"/>
  <c r="E120"/>
  <c r="F93"/>
  <c r="E91"/>
  <c r="J28"/>
  <c r="E28"/>
  <c r="J96"/>
  <c r="J27"/>
  <c r="J25"/>
  <c r="E25"/>
  <c r="J95"/>
  <c r="J24"/>
  <c r="J22"/>
  <c r="E22"/>
  <c r="F125"/>
  <c r="J21"/>
  <c r="J19"/>
  <c r="E19"/>
  <c r="F124"/>
  <c r="J18"/>
  <c r="J16"/>
  <c r="J93"/>
  <c r="E7"/>
  <c r="E85"/>
  <c i="31" r="J129"/>
  <c r="J41"/>
  <c r="J40"/>
  <c i="1" r="AY133"/>
  <c i="31" r="J39"/>
  <c i="1" r="AX133"/>
  <c i="31" r="BI176"/>
  <c r="BH176"/>
  <c r="BG176"/>
  <c r="BF176"/>
  <c r="T176"/>
  <c r="R176"/>
  <c r="P176"/>
  <c r="BI175"/>
  <c r="BH175"/>
  <c r="BG175"/>
  <c r="BF175"/>
  <c r="T175"/>
  <c r="R175"/>
  <c r="P175"/>
  <c r="BI174"/>
  <c r="BH174"/>
  <c r="BG174"/>
  <c r="BF174"/>
  <c r="T174"/>
  <c r="R174"/>
  <c r="P174"/>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J101"/>
  <c r="F122"/>
  <c r="E120"/>
  <c r="F93"/>
  <c r="E91"/>
  <c r="J28"/>
  <c r="E28"/>
  <c r="J96"/>
  <c r="J27"/>
  <c r="J25"/>
  <c r="E25"/>
  <c r="J124"/>
  <c r="J24"/>
  <c r="J22"/>
  <c r="E22"/>
  <c r="F96"/>
  <c r="J21"/>
  <c r="J19"/>
  <c r="E19"/>
  <c r="F124"/>
  <c r="J18"/>
  <c r="J16"/>
  <c r="J122"/>
  <c r="E7"/>
  <c r="E85"/>
  <c i="30" r="J41"/>
  <c r="J40"/>
  <c i="1" r="AY132"/>
  <c i="30" r="J39"/>
  <c i="1" r="AX132"/>
  <c i="30"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T135"/>
  <c r="R136"/>
  <c r="R135"/>
  <c r="P136"/>
  <c r="P135"/>
  <c r="J130"/>
  <c r="J129"/>
  <c r="F129"/>
  <c r="F127"/>
  <c r="E125"/>
  <c r="J96"/>
  <c r="J95"/>
  <c r="F95"/>
  <c r="F93"/>
  <c r="E91"/>
  <c r="J22"/>
  <c r="E22"/>
  <c r="F130"/>
  <c r="J21"/>
  <c r="J16"/>
  <c r="J127"/>
  <c r="E7"/>
  <c r="E85"/>
  <c i="29" r="J155"/>
  <c r="J41"/>
  <c r="J40"/>
  <c i="1" r="AY131"/>
  <c i="29" r="J39"/>
  <c i="1" r="AX131"/>
  <c i="29" r="BI200"/>
  <c r="BH200"/>
  <c r="BG200"/>
  <c r="BF200"/>
  <c r="T200"/>
  <c r="R200"/>
  <c r="P200"/>
  <c r="BI199"/>
  <c r="BH199"/>
  <c r="BG199"/>
  <c r="BF199"/>
  <c r="T199"/>
  <c r="R199"/>
  <c r="P199"/>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5"/>
  <c r="BH165"/>
  <c r="BG165"/>
  <c r="BF165"/>
  <c r="T165"/>
  <c r="T164"/>
  <c r="R165"/>
  <c r="R164"/>
  <c r="P165"/>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J10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T143"/>
  <c r="R144"/>
  <c r="R143"/>
  <c r="P144"/>
  <c r="P143"/>
  <c r="BI142"/>
  <c r="BH142"/>
  <c r="BG142"/>
  <c r="BF142"/>
  <c r="T142"/>
  <c r="T141"/>
  <c r="R142"/>
  <c r="R141"/>
  <c r="P142"/>
  <c r="P141"/>
  <c r="BI140"/>
  <c r="BH140"/>
  <c r="BG140"/>
  <c r="BF140"/>
  <c r="T140"/>
  <c r="T139"/>
  <c r="R140"/>
  <c r="R139"/>
  <c r="P140"/>
  <c r="P139"/>
  <c r="J134"/>
  <c r="J133"/>
  <c r="F133"/>
  <c r="F131"/>
  <c r="E129"/>
  <c r="J96"/>
  <c r="J95"/>
  <c r="F95"/>
  <c r="F93"/>
  <c r="E91"/>
  <c r="J22"/>
  <c r="E22"/>
  <c r="F134"/>
  <c r="J21"/>
  <c r="J16"/>
  <c r="J131"/>
  <c r="E7"/>
  <c r="E85"/>
  <c i="28" r="J41"/>
  <c r="J40"/>
  <c i="1" r="AY129"/>
  <c i="28" r="J39"/>
  <c i="1" r="AX129"/>
  <c i="28" r="BI133"/>
  <c r="BH133"/>
  <c r="BG133"/>
  <c r="BF133"/>
  <c r="T133"/>
  <c r="R133"/>
  <c r="P133"/>
  <c r="BI129"/>
  <c r="BH129"/>
  <c r="BG129"/>
  <c r="BF129"/>
  <c r="T129"/>
  <c r="R129"/>
  <c r="P129"/>
  <c r="J122"/>
  <c r="F122"/>
  <c r="F120"/>
  <c r="E118"/>
  <c r="J95"/>
  <c r="F95"/>
  <c r="F93"/>
  <c r="E91"/>
  <c r="J28"/>
  <c r="E28"/>
  <c r="J96"/>
  <c r="J27"/>
  <c r="J22"/>
  <c r="E22"/>
  <c r="F96"/>
  <c r="J21"/>
  <c r="J16"/>
  <c r="J120"/>
  <c r="E7"/>
  <c r="E112"/>
  <c i="27" r="J41"/>
  <c r="J40"/>
  <c i="1" r="AY128"/>
  <c i="27" r="J39"/>
  <c i="1" r="AX128"/>
  <c i="27" r="BI371"/>
  <c r="BH371"/>
  <c r="BG371"/>
  <c r="BF371"/>
  <c r="T371"/>
  <c r="R371"/>
  <c r="P371"/>
  <c r="BI370"/>
  <c r="BH370"/>
  <c r="BG370"/>
  <c r="BF370"/>
  <c r="T370"/>
  <c r="R370"/>
  <c r="P370"/>
  <c r="BI368"/>
  <c r="BH368"/>
  <c r="BG368"/>
  <c r="BF368"/>
  <c r="T368"/>
  <c r="R368"/>
  <c r="P368"/>
  <c r="BI367"/>
  <c r="BH367"/>
  <c r="BG367"/>
  <c r="BF367"/>
  <c r="T367"/>
  <c r="R367"/>
  <c r="P367"/>
  <c r="BI365"/>
  <c r="BH365"/>
  <c r="BG365"/>
  <c r="BF365"/>
  <c r="T365"/>
  <c r="R365"/>
  <c r="P365"/>
  <c r="BI364"/>
  <c r="BH364"/>
  <c r="BG364"/>
  <c r="BF364"/>
  <c r="T364"/>
  <c r="R364"/>
  <c r="P364"/>
  <c r="BI361"/>
  <c r="BH361"/>
  <c r="BG361"/>
  <c r="BF361"/>
  <c r="T361"/>
  <c r="R361"/>
  <c r="P361"/>
  <c r="BI357"/>
  <c r="BH357"/>
  <c r="BG357"/>
  <c r="BF357"/>
  <c r="T357"/>
  <c r="R357"/>
  <c r="P357"/>
  <c r="BI352"/>
  <c r="BH352"/>
  <c r="BG352"/>
  <c r="BF352"/>
  <c r="T352"/>
  <c r="T351"/>
  <c r="R352"/>
  <c r="R351"/>
  <c r="P352"/>
  <c r="P351"/>
  <c r="BI350"/>
  <c r="BH350"/>
  <c r="BG350"/>
  <c r="BF350"/>
  <c r="T350"/>
  <c r="R350"/>
  <c r="P350"/>
  <c r="BI345"/>
  <c r="BH345"/>
  <c r="BG345"/>
  <c r="BF345"/>
  <c r="T345"/>
  <c r="R345"/>
  <c r="P345"/>
  <c r="BI344"/>
  <c r="BH344"/>
  <c r="BG344"/>
  <c r="BF344"/>
  <c r="T344"/>
  <c r="R344"/>
  <c r="P344"/>
  <c r="BI343"/>
  <c r="BH343"/>
  <c r="BG343"/>
  <c r="BF343"/>
  <c r="T343"/>
  <c r="R343"/>
  <c r="P343"/>
  <c r="BI340"/>
  <c r="BH340"/>
  <c r="BG340"/>
  <c r="BF340"/>
  <c r="T340"/>
  <c r="R340"/>
  <c r="P340"/>
  <c r="BI338"/>
  <c r="BH338"/>
  <c r="BG338"/>
  <c r="BF338"/>
  <c r="T338"/>
  <c r="R338"/>
  <c r="P338"/>
  <c r="BI336"/>
  <c r="BH336"/>
  <c r="BG336"/>
  <c r="BF336"/>
  <c r="T336"/>
  <c r="R336"/>
  <c r="P336"/>
  <c r="BI335"/>
  <c r="BH335"/>
  <c r="BG335"/>
  <c r="BF335"/>
  <c r="T335"/>
  <c r="R335"/>
  <c r="P335"/>
  <c r="BI332"/>
  <c r="BH332"/>
  <c r="BG332"/>
  <c r="BF332"/>
  <c r="T332"/>
  <c r="R332"/>
  <c r="P332"/>
  <c r="BI325"/>
  <c r="BH325"/>
  <c r="BG325"/>
  <c r="BF325"/>
  <c r="T325"/>
  <c r="R325"/>
  <c r="P325"/>
  <c r="BI323"/>
  <c r="BH323"/>
  <c r="BG323"/>
  <c r="BF323"/>
  <c r="T323"/>
  <c r="R323"/>
  <c r="P323"/>
  <c r="BI322"/>
  <c r="BH322"/>
  <c r="BG322"/>
  <c r="BF322"/>
  <c r="T322"/>
  <c r="R322"/>
  <c r="P322"/>
  <c r="BI321"/>
  <c r="BH321"/>
  <c r="BG321"/>
  <c r="BF321"/>
  <c r="T321"/>
  <c r="R321"/>
  <c r="P321"/>
  <c r="BI320"/>
  <c r="BH320"/>
  <c r="BG320"/>
  <c r="BF320"/>
  <c r="T320"/>
  <c r="R320"/>
  <c r="P320"/>
  <c r="BI317"/>
  <c r="BH317"/>
  <c r="BG317"/>
  <c r="BF317"/>
  <c r="T317"/>
  <c r="R317"/>
  <c r="P317"/>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87"/>
  <c r="BH287"/>
  <c r="BG287"/>
  <c r="BF287"/>
  <c r="T287"/>
  <c r="R287"/>
  <c r="P287"/>
  <c r="BI285"/>
  <c r="BH285"/>
  <c r="BG285"/>
  <c r="BF285"/>
  <c r="T285"/>
  <c r="R285"/>
  <c r="P285"/>
  <c r="BI281"/>
  <c r="BH281"/>
  <c r="BG281"/>
  <c r="BF281"/>
  <c r="T281"/>
  <c r="R281"/>
  <c r="P281"/>
  <c r="BI277"/>
  <c r="BH277"/>
  <c r="BG277"/>
  <c r="BF277"/>
  <c r="T277"/>
  <c r="R277"/>
  <c r="P277"/>
  <c r="BI275"/>
  <c r="BH275"/>
  <c r="BG275"/>
  <c r="BF275"/>
  <c r="T275"/>
  <c r="R275"/>
  <c r="P275"/>
  <c r="BI270"/>
  <c r="BH270"/>
  <c r="BG270"/>
  <c r="BF270"/>
  <c r="T270"/>
  <c r="R270"/>
  <c r="P270"/>
  <c r="BI268"/>
  <c r="BH268"/>
  <c r="BG268"/>
  <c r="BF268"/>
  <c r="T268"/>
  <c r="R268"/>
  <c r="P268"/>
  <c r="BI265"/>
  <c r="BH265"/>
  <c r="BG265"/>
  <c r="BF265"/>
  <c r="T265"/>
  <c r="T264"/>
  <c r="R265"/>
  <c r="R264"/>
  <c r="P265"/>
  <c r="P264"/>
  <c r="BI263"/>
  <c r="BH263"/>
  <c r="BG263"/>
  <c r="BF263"/>
  <c r="T263"/>
  <c r="R263"/>
  <c r="P263"/>
  <c r="BI261"/>
  <c r="BH261"/>
  <c r="BG261"/>
  <c r="BF261"/>
  <c r="T261"/>
  <c r="R261"/>
  <c r="P261"/>
  <c r="BI260"/>
  <c r="BH260"/>
  <c r="BG260"/>
  <c r="BF260"/>
  <c r="T260"/>
  <c r="R260"/>
  <c r="P260"/>
  <c r="BI258"/>
  <c r="BH258"/>
  <c r="BG258"/>
  <c r="BF258"/>
  <c r="T258"/>
  <c r="R258"/>
  <c r="P258"/>
  <c r="BI257"/>
  <c r="BH257"/>
  <c r="BG257"/>
  <c r="BF257"/>
  <c r="T257"/>
  <c r="R257"/>
  <c r="P257"/>
  <c r="BI251"/>
  <c r="BH251"/>
  <c r="BG251"/>
  <c r="BF251"/>
  <c r="T251"/>
  <c r="R251"/>
  <c r="P251"/>
  <c r="BI246"/>
  <c r="BH246"/>
  <c r="BG246"/>
  <c r="BF246"/>
  <c r="T246"/>
  <c r="R246"/>
  <c r="P246"/>
  <c r="BI242"/>
  <c r="BH242"/>
  <c r="BG242"/>
  <c r="BF242"/>
  <c r="T242"/>
  <c r="R242"/>
  <c r="P242"/>
  <c r="BI238"/>
  <c r="BH238"/>
  <c r="BG238"/>
  <c r="BF238"/>
  <c r="T238"/>
  <c r="R238"/>
  <c r="P238"/>
  <c r="BI233"/>
  <c r="BH233"/>
  <c r="BG233"/>
  <c r="BF233"/>
  <c r="T233"/>
  <c r="R233"/>
  <c r="P233"/>
  <c r="BI232"/>
  <c r="BH232"/>
  <c r="BG232"/>
  <c r="BF232"/>
  <c r="T232"/>
  <c r="R232"/>
  <c r="P232"/>
  <c r="BI228"/>
  <c r="BH228"/>
  <c r="BG228"/>
  <c r="BF228"/>
  <c r="T228"/>
  <c r="R228"/>
  <c r="P228"/>
  <c r="BI223"/>
  <c r="BH223"/>
  <c r="BG223"/>
  <c r="BF223"/>
  <c r="T223"/>
  <c r="R223"/>
  <c r="P223"/>
  <c r="BI219"/>
  <c r="BH219"/>
  <c r="BG219"/>
  <c r="BF219"/>
  <c r="T219"/>
  <c r="R219"/>
  <c r="P219"/>
  <c r="BI218"/>
  <c r="BH218"/>
  <c r="BG218"/>
  <c r="BF218"/>
  <c r="T218"/>
  <c r="R218"/>
  <c r="P218"/>
  <c r="BI214"/>
  <c r="BH214"/>
  <c r="BG214"/>
  <c r="BF214"/>
  <c r="T214"/>
  <c r="R214"/>
  <c r="P214"/>
  <c r="BI209"/>
  <c r="BH209"/>
  <c r="BG209"/>
  <c r="BF209"/>
  <c r="T209"/>
  <c r="R209"/>
  <c r="P209"/>
  <c r="BI205"/>
  <c r="BH205"/>
  <c r="BG205"/>
  <c r="BF205"/>
  <c r="T205"/>
  <c r="R205"/>
  <c r="P205"/>
  <c r="BI203"/>
  <c r="BH203"/>
  <c r="BG203"/>
  <c r="BF203"/>
  <c r="T203"/>
  <c r="R203"/>
  <c r="P203"/>
  <c r="BI201"/>
  <c r="BH201"/>
  <c r="BG201"/>
  <c r="BF201"/>
  <c r="T201"/>
  <c r="R201"/>
  <c r="P201"/>
  <c r="BI197"/>
  <c r="BH197"/>
  <c r="BG197"/>
  <c r="BF197"/>
  <c r="T197"/>
  <c r="R197"/>
  <c r="P197"/>
  <c r="BI195"/>
  <c r="BH195"/>
  <c r="BG195"/>
  <c r="BF195"/>
  <c r="T195"/>
  <c r="R195"/>
  <c r="P195"/>
  <c r="BI192"/>
  <c r="BH192"/>
  <c r="BG192"/>
  <c r="BF192"/>
  <c r="T192"/>
  <c r="R192"/>
  <c r="P192"/>
  <c r="BI186"/>
  <c r="BH186"/>
  <c r="BG186"/>
  <c r="BF186"/>
  <c r="T186"/>
  <c r="R186"/>
  <c r="P186"/>
  <c r="BI184"/>
  <c r="BH184"/>
  <c r="BG184"/>
  <c r="BF184"/>
  <c r="T184"/>
  <c r="R184"/>
  <c r="P184"/>
  <c r="BI177"/>
  <c r="BH177"/>
  <c r="BG177"/>
  <c r="BF177"/>
  <c r="T177"/>
  <c r="R177"/>
  <c r="P177"/>
  <c r="BI173"/>
  <c r="BH173"/>
  <c r="BG173"/>
  <c r="BF173"/>
  <c r="T173"/>
  <c r="R173"/>
  <c r="P173"/>
  <c r="BI168"/>
  <c r="BH168"/>
  <c r="BG168"/>
  <c r="BF168"/>
  <c r="T168"/>
  <c r="R168"/>
  <c r="P168"/>
  <c r="BI165"/>
  <c r="BH165"/>
  <c r="BG165"/>
  <c r="BF165"/>
  <c r="T165"/>
  <c r="R165"/>
  <c r="P165"/>
  <c r="BI160"/>
  <c r="BH160"/>
  <c r="BG160"/>
  <c r="BF160"/>
  <c r="T160"/>
  <c r="R160"/>
  <c r="P160"/>
  <c r="BI156"/>
  <c r="BH156"/>
  <c r="BG156"/>
  <c r="BF156"/>
  <c r="T156"/>
  <c r="R156"/>
  <c r="P156"/>
  <c r="BI150"/>
  <c r="BH150"/>
  <c r="BG150"/>
  <c r="BF150"/>
  <c r="T150"/>
  <c r="R150"/>
  <c r="P150"/>
  <c r="BI149"/>
  <c r="BH149"/>
  <c r="BG149"/>
  <c r="BF149"/>
  <c r="T149"/>
  <c r="R149"/>
  <c r="P149"/>
  <c r="BI144"/>
  <c r="BH144"/>
  <c r="BG144"/>
  <c r="BF144"/>
  <c r="T144"/>
  <c r="R144"/>
  <c r="P144"/>
  <c r="J137"/>
  <c r="F137"/>
  <c r="F135"/>
  <c r="E133"/>
  <c r="J95"/>
  <c r="F95"/>
  <c r="F93"/>
  <c r="E91"/>
  <c r="J28"/>
  <c r="E28"/>
  <c r="J138"/>
  <c r="J27"/>
  <c r="J22"/>
  <c r="E22"/>
  <c r="F138"/>
  <c r="J21"/>
  <c r="J16"/>
  <c r="J135"/>
  <c r="E7"/>
  <c r="E127"/>
  <c i="26" r="J39"/>
  <c r="J38"/>
  <c i="1" r="AY126"/>
  <c i="26" r="J37"/>
  <c i="1" r="AX126"/>
  <c i="26" r="BI160"/>
  <c r="BH160"/>
  <c r="BG160"/>
  <c r="BF160"/>
  <c r="T160"/>
  <c r="R160"/>
  <c r="P160"/>
  <c r="BI157"/>
  <c r="BH157"/>
  <c r="BG157"/>
  <c r="BF157"/>
  <c r="T157"/>
  <c r="R157"/>
  <c r="P157"/>
  <c r="BI154"/>
  <c r="BH154"/>
  <c r="BG154"/>
  <c r="BF154"/>
  <c r="T154"/>
  <c r="R154"/>
  <c r="P154"/>
  <c r="BI151"/>
  <c r="BH151"/>
  <c r="BG151"/>
  <c r="BF151"/>
  <c r="T151"/>
  <c r="R151"/>
  <c r="P151"/>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120"/>
  <c r="J25"/>
  <c r="J20"/>
  <c r="E20"/>
  <c r="F120"/>
  <c r="J19"/>
  <c r="J14"/>
  <c r="J91"/>
  <c r="E7"/>
  <c r="E111"/>
  <c i="25" r="J39"/>
  <c r="J38"/>
  <c i="1" r="AY124"/>
  <c i="25" r="J37"/>
  <c i="1" r="AX124"/>
  <c i="25"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F117"/>
  <c r="E115"/>
  <c r="F91"/>
  <c r="E89"/>
  <c r="J26"/>
  <c r="E26"/>
  <c r="J120"/>
  <c r="J25"/>
  <c r="J23"/>
  <c r="E23"/>
  <c r="J93"/>
  <c r="J22"/>
  <c r="J20"/>
  <c r="E20"/>
  <c r="F120"/>
  <c r="J19"/>
  <c r="J17"/>
  <c r="E17"/>
  <c r="F119"/>
  <c r="J16"/>
  <c r="J14"/>
  <c r="J91"/>
  <c r="E7"/>
  <c r="E85"/>
  <c i="24" r="J39"/>
  <c r="J38"/>
  <c i="1" r="AY123"/>
  <c i="24" r="J37"/>
  <c i="1" r="AX123"/>
  <c i="24" r="BI232"/>
  <c r="BH232"/>
  <c r="BG232"/>
  <c r="BF232"/>
  <c r="T232"/>
  <c r="T231"/>
  <c r="T230"/>
  <c r="R232"/>
  <c r="R231"/>
  <c r="R230"/>
  <c r="P232"/>
  <c r="P231"/>
  <c r="P230"/>
  <c r="BI228"/>
  <c r="BH228"/>
  <c r="BG228"/>
  <c r="BF228"/>
  <c r="T228"/>
  <c r="T227"/>
  <c r="T226"/>
  <c r="R228"/>
  <c r="R227"/>
  <c r="R226"/>
  <c r="P228"/>
  <c r="P227"/>
  <c r="P226"/>
  <c r="BI225"/>
  <c r="BH225"/>
  <c r="BG225"/>
  <c r="BF225"/>
  <c r="T225"/>
  <c r="T224"/>
  <c r="R225"/>
  <c r="R224"/>
  <c r="P225"/>
  <c r="P224"/>
  <c r="BI223"/>
  <c r="BH223"/>
  <c r="BG223"/>
  <c r="BF223"/>
  <c r="T223"/>
  <c r="R223"/>
  <c r="P223"/>
  <c r="BI221"/>
  <c r="BH221"/>
  <c r="BG221"/>
  <c r="BF221"/>
  <c r="T221"/>
  <c r="R221"/>
  <c r="P221"/>
  <c r="BI220"/>
  <c r="BH220"/>
  <c r="BG220"/>
  <c r="BF220"/>
  <c r="T220"/>
  <c r="R220"/>
  <c r="P220"/>
  <c r="BI218"/>
  <c r="BH218"/>
  <c r="BG218"/>
  <c r="BF218"/>
  <c r="T218"/>
  <c r="R218"/>
  <c r="P218"/>
  <c r="BI214"/>
  <c r="BH214"/>
  <c r="BG214"/>
  <c r="BF214"/>
  <c r="T214"/>
  <c r="R214"/>
  <c r="P214"/>
  <c r="BI210"/>
  <c r="BH210"/>
  <c r="BG210"/>
  <c r="BF210"/>
  <c r="T210"/>
  <c r="R210"/>
  <c r="P210"/>
  <c r="BI207"/>
  <c r="BH207"/>
  <c r="BG207"/>
  <c r="BF207"/>
  <c r="T207"/>
  <c r="R207"/>
  <c r="P207"/>
  <c r="BI206"/>
  <c r="BH206"/>
  <c r="BG206"/>
  <c r="BF206"/>
  <c r="T206"/>
  <c r="R206"/>
  <c r="P206"/>
  <c r="BI204"/>
  <c r="BH204"/>
  <c r="BG204"/>
  <c r="BF204"/>
  <c r="T204"/>
  <c r="R204"/>
  <c r="P204"/>
  <c r="BI201"/>
  <c r="BH201"/>
  <c r="BG201"/>
  <c r="BF201"/>
  <c r="T201"/>
  <c r="R201"/>
  <c r="P201"/>
  <c r="BI199"/>
  <c r="BH199"/>
  <c r="BG199"/>
  <c r="BF199"/>
  <c r="T199"/>
  <c r="R199"/>
  <c r="P199"/>
  <c r="BI196"/>
  <c r="BH196"/>
  <c r="BG196"/>
  <c r="BF196"/>
  <c r="T196"/>
  <c r="R196"/>
  <c r="P196"/>
  <c r="BI192"/>
  <c r="BH192"/>
  <c r="BG192"/>
  <c r="BF192"/>
  <c r="T192"/>
  <c r="T191"/>
  <c r="R192"/>
  <c r="R191"/>
  <c r="P192"/>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69"/>
  <c r="BH169"/>
  <c r="BG169"/>
  <c r="BF169"/>
  <c r="T169"/>
  <c r="R169"/>
  <c r="P169"/>
  <c r="BI165"/>
  <c r="BH165"/>
  <c r="BG165"/>
  <c r="BF165"/>
  <c r="T165"/>
  <c r="R165"/>
  <c r="P165"/>
  <c r="BI162"/>
  <c r="BH162"/>
  <c r="BG162"/>
  <c r="BF162"/>
  <c r="T162"/>
  <c r="R162"/>
  <c r="P162"/>
  <c r="BI160"/>
  <c r="BH160"/>
  <c r="BG160"/>
  <c r="BF160"/>
  <c r="T160"/>
  <c r="R160"/>
  <c r="P160"/>
  <c r="BI159"/>
  <c r="BH159"/>
  <c r="BG159"/>
  <c r="BF159"/>
  <c r="T159"/>
  <c r="R159"/>
  <c r="P159"/>
  <c r="BI157"/>
  <c r="BH157"/>
  <c r="BG157"/>
  <c r="BF157"/>
  <c r="T157"/>
  <c r="R157"/>
  <c r="P157"/>
  <c r="BI149"/>
  <c r="BH149"/>
  <c r="BG149"/>
  <c r="BF149"/>
  <c r="T149"/>
  <c r="R149"/>
  <c r="P149"/>
  <c r="BI146"/>
  <c r="BH146"/>
  <c r="BG146"/>
  <c r="BF146"/>
  <c r="T146"/>
  <c r="R146"/>
  <c r="P146"/>
  <c r="BI142"/>
  <c r="BH142"/>
  <c r="BG142"/>
  <c r="BF142"/>
  <c r="T142"/>
  <c r="R142"/>
  <c r="P142"/>
  <c r="BI139"/>
  <c r="BH139"/>
  <c r="BG139"/>
  <c r="BF139"/>
  <c r="T139"/>
  <c r="R139"/>
  <c r="P139"/>
  <c r="BI135"/>
  <c r="BH135"/>
  <c r="BG135"/>
  <c r="BF135"/>
  <c r="T135"/>
  <c r="R135"/>
  <c r="P135"/>
  <c r="BI134"/>
  <c r="BH134"/>
  <c r="BG134"/>
  <c r="BF134"/>
  <c r="T134"/>
  <c r="R134"/>
  <c r="P134"/>
  <c r="J127"/>
  <c r="F127"/>
  <c r="F125"/>
  <c r="E123"/>
  <c r="J93"/>
  <c r="F93"/>
  <c r="F91"/>
  <c r="E89"/>
  <c r="J26"/>
  <c r="E26"/>
  <c r="J128"/>
  <c r="J25"/>
  <c r="J20"/>
  <c r="E20"/>
  <c r="F94"/>
  <c r="J19"/>
  <c r="J14"/>
  <c r="J125"/>
  <c r="E7"/>
  <c r="E119"/>
  <c i="23" r="J39"/>
  <c r="J38"/>
  <c i="1" r="AY122"/>
  <c i="23" r="J37"/>
  <c i="1" r="AX122"/>
  <c i="23" r="BI156"/>
  <c r="BH156"/>
  <c r="BG156"/>
  <c r="BF156"/>
  <c r="T156"/>
  <c r="R156"/>
  <c r="P156"/>
  <c r="BI155"/>
  <c r="BH155"/>
  <c r="BG155"/>
  <c r="BF155"/>
  <c r="T155"/>
  <c r="R155"/>
  <c r="P155"/>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3"/>
  <c r="J122"/>
  <c r="F122"/>
  <c r="F120"/>
  <c r="E118"/>
  <c r="J94"/>
  <c r="J93"/>
  <c r="F93"/>
  <c r="F91"/>
  <c r="E89"/>
  <c r="J20"/>
  <c r="E20"/>
  <c r="F123"/>
  <c r="J19"/>
  <c r="J14"/>
  <c r="J91"/>
  <c r="E7"/>
  <c r="E85"/>
  <c i="22" r="J39"/>
  <c r="J38"/>
  <c i="1" r="AY121"/>
  <c i="22" r="J37"/>
  <c i="1" r="AX121"/>
  <c i="22"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J121"/>
  <c r="J120"/>
  <c r="F120"/>
  <c r="F118"/>
  <c r="E116"/>
  <c r="J94"/>
  <c r="J93"/>
  <c r="F93"/>
  <c r="F91"/>
  <c r="E89"/>
  <c r="J20"/>
  <c r="E20"/>
  <c r="F94"/>
  <c r="J19"/>
  <c r="J14"/>
  <c r="J91"/>
  <c r="E7"/>
  <c r="E112"/>
  <c i="21" r="J39"/>
  <c r="J38"/>
  <c i="1" r="AY120"/>
  <c i="21" r="J37"/>
  <c i="1" r="AX120"/>
  <c i="21" r="BI258"/>
  <c r="BH258"/>
  <c r="BG258"/>
  <c r="BF258"/>
  <c r="T258"/>
  <c r="T257"/>
  <c r="T256"/>
  <c r="R258"/>
  <c r="R257"/>
  <c r="R256"/>
  <c r="P258"/>
  <c r="P257"/>
  <c r="P256"/>
  <c r="BI249"/>
  <c r="BH249"/>
  <c r="BG249"/>
  <c r="BF249"/>
  <c r="T249"/>
  <c r="T248"/>
  <c r="R249"/>
  <c r="R248"/>
  <c r="P249"/>
  <c r="P248"/>
  <c r="BI243"/>
  <c r="BH243"/>
  <c r="BG243"/>
  <c r="BF243"/>
  <c r="T243"/>
  <c r="T242"/>
  <c r="T241"/>
  <c r="R243"/>
  <c r="R242"/>
  <c r="R241"/>
  <c r="P243"/>
  <c r="P242"/>
  <c r="P241"/>
  <c r="BI240"/>
  <c r="BH240"/>
  <c r="BG240"/>
  <c r="BF240"/>
  <c r="T240"/>
  <c r="T239"/>
  <c r="R240"/>
  <c r="R239"/>
  <c r="P240"/>
  <c r="P239"/>
  <c r="BI238"/>
  <c r="BH238"/>
  <c r="BG238"/>
  <c r="BF238"/>
  <c r="T238"/>
  <c r="R238"/>
  <c r="P238"/>
  <c r="BI236"/>
  <c r="BH236"/>
  <c r="BG236"/>
  <c r="BF236"/>
  <c r="T236"/>
  <c r="R236"/>
  <c r="P236"/>
  <c r="BI235"/>
  <c r="BH235"/>
  <c r="BG235"/>
  <c r="BF235"/>
  <c r="T235"/>
  <c r="R235"/>
  <c r="P235"/>
  <c r="BI233"/>
  <c r="BH233"/>
  <c r="BG233"/>
  <c r="BF233"/>
  <c r="T233"/>
  <c r="R233"/>
  <c r="P233"/>
  <c r="BI228"/>
  <c r="BH228"/>
  <c r="BG228"/>
  <c r="BF228"/>
  <c r="T228"/>
  <c r="T227"/>
  <c r="R228"/>
  <c r="R227"/>
  <c r="P228"/>
  <c r="P227"/>
  <c r="BI223"/>
  <c r="BH223"/>
  <c r="BG223"/>
  <c r="BF223"/>
  <c r="T223"/>
  <c r="T222"/>
  <c r="R223"/>
  <c r="R222"/>
  <c r="P223"/>
  <c r="P222"/>
  <c r="BI218"/>
  <c r="BH218"/>
  <c r="BG218"/>
  <c r="BF218"/>
  <c r="T218"/>
  <c r="R218"/>
  <c r="P218"/>
  <c r="BI213"/>
  <c r="BH213"/>
  <c r="BG213"/>
  <c r="BF213"/>
  <c r="T213"/>
  <c r="R213"/>
  <c r="P213"/>
  <c r="BI212"/>
  <c r="BH212"/>
  <c r="BG212"/>
  <c r="BF212"/>
  <c r="T212"/>
  <c r="R212"/>
  <c r="P212"/>
  <c r="BI200"/>
  <c r="BH200"/>
  <c r="BG200"/>
  <c r="BF200"/>
  <c r="T200"/>
  <c r="R200"/>
  <c r="P200"/>
  <c r="BI191"/>
  <c r="BH191"/>
  <c r="BG191"/>
  <c r="BF191"/>
  <c r="T191"/>
  <c r="R191"/>
  <c r="P191"/>
  <c r="BI186"/>
  <c r="BH186"/>
  <c r="BG186"/>
  <c r="BF186"/>
  <c r="T186"/>
  <c r="R186"/>
  <c r="P186"/>
  <c r="BI182"/>
  <c r="BH182"/>
  <c r="BG182"/>
  <c r="BF182"/>
  <c r="T182"/>
  <c r="R182"/>
  <c r="P182"/>
  <c r="BI179"/>
  <c r="BH179"/>
  <c r="BG179"/>
  <c r="BF179"/>
  <c r="T179"/>
  <c r="R179"/>
  <c r="P179"/>
  <c r="BI176"/>
  <c r="BH176"/>
  <c r="BG176"/>
  <c r="BF176"/>
  <c r="T176"/>
  <c r="R176"/>
  <c r="P176"/>
  <c r="BI173"/>
  <c r="BH173"/>
  <c r="BG173"/>
  <c r="BF173"/>
  <c r="T173"/>
  <c r="R173"/>
  <c r="P173"/>
  <c r="BI169"/>
  <c r="BH169"/>
  <c r="BG169"/>
  <c r="BF169"/>
  <c r="T169"/>
  <c r="R169"/>
  <c r="P169"/>
  <c r="BI167"/>
  <c r="BH167"/>
  <c r="BG167"/>
  <c r="BF167"/>
  <c r="T167"/>
  <c r="R167"/>
  <c r="P167"/>
  <c r="BI163"/>
  <c r="BH163"/>
  <c r="BG163"/>
  <c r="BF163"/>
  <c r="T163"/>
  <c r="R163"/>
  <c r="P163"/>
  <c r="BI161"/>
  <c r="BH161"/>
  <c r="BG161"/>
  <c r="BF161"/>
  <c r="T161"/>
  <c r="R161"/>
  <c r="P161"/>
  <c r="BI157"/>
  <c r="BH157"/>
  <c r="BG157"/>
  <c r="BF157"/>
  <c r="T157"/>
  <c r="R157"/>
  <c r="P157"/>
  <c r="BI153"/>
  <c r="BH153"/>
  <c r="BG153"/>
  <c r="BF153"/>
  <c r="T153"/>
  <c r="R153"/>
  <c r="P153"/>
  <c r="BI151"/>
  <c r="BH151"/>
  <c r="BG151"/>
  <c r="BF151"/>
  <c r="T151"/>
  <c r="R151"/>
  <c r="P151"/>
  <c r="BI150"/>
  <c r="BH150"/>
  <c r="BG150"/>
  <c r="BF150"/>
  <c r="T150"/>
  <c r="R150"/>
  <c r="P150"/>
  <c r="BI148"/>
  <c r="BH148"/>
  <c r="BG148"/>
  <c r="BF148"/>
  <c r="T148"/>
  <c r="R148"/>
  <c r="P148"/>
  <c r="BI143"/>
  <c r="BH143"/>
  <c r="BG143"/>
  <c r="BF143"/>
  <c r="T143"/>
  <c r="R143"/>
  <c r="P143"/>
  <c r="BI140"/>
  <c r="BH140"/>
  <c r="BG140"/>
  <c r="BF140"/>
  <c r="T140"/>
  <c r="R140"/>
  <c r="P140"/>
  <c r="BI136"/>
  <c r="BH136"/>
  <c r="BG136"/>
  <c r="BF136"/>
  <c r="T136"/>
  <c r="R136"/>
  <c r="P136"/>
  <c r="J129"/>
  <c r="F129"/>
  <c r="F127"/>
  <c r="E125"/>
  <c r="J93"/>
  <c r="F93"/>
  <c r="F91"/>
  <c r="E89"/>
  <c r="J26"/>
  <c r="E26"/>
  <c r="J130"/>
  <c r="J25"/>
  <c r="J20"/>
  <c r="E20"/>
  <c r="F130"/>
  <c r="J19"/>
  <c r="J14"/>
  <c r="J127"/>
  <c r="E7"/>
  <c r="E121"/>
  <c i="20" r="J39"/>
  <c r="J38"/>
  <c i="1" r="AY119"/>
  <c i="20" r="J37"/>
  <c i="1" r="AX119"/>
  <c i="20" r="BI354"/>
  <c r="BH354"/>
  <c r="BG354"/>
  <c r="BF354"/>
  <c r="T354"/>
  <c r="T353"/>
  <c r="T352"/>
  <c r="R354"/>
  <c r="R353"/>
  <c r="R352"/>
  <c r="P354"/>
  <c r="P353"/>
  <c r="P352"/>
  <c r="BI348"/>
  <c r="BH348"/>
  <c r="BG348"/>
  <c r="BF348"/>
  <c r="T348"/>
  <c r="R348"/>
  <c r="P348"/>
  <c r="BI344"/>
  <c r="BH344"/>
  <c r="BG344"/>
  <c r="BF344"/>
  <c r="T344"/>
  <c r="R344"/>
  <c r="P344"/>
  <c r="BI340"/>
  <c r="BH340"/>
  <c r="BG340"/>
  <c r="BF340"/>
  <c r="T340"/>
  <c r="R340"/>
  <c r="P340"/>
  <c r="BI336"/>
  <c r="BH336"/>
  <c r="BG336"/>
  <c r="BF336"/>
  <c r="T336"/>
  <c r="R336"/>
  <c r="P336"/>
  <c r="BI332"/>
  <c r="BH332"/>
  <c r="BG332"/>
  <c r="BF332"/>
  <c r="T332"/>
  <c r="R332"/>
  <c r="P332"/>
  <c r="BI329"/>
  <c r="BH329"/>
  <c r="BG329"/>
  <c r="BF329"/>
  <c r="T329"/>
  <c r="T328"/>
  <c r="R329"/>
  <c r="R328"/>
  <c r="P329"/>
  <c r="P328"/>
  <c r="BI327"/>
  <c r="BH327"/>
  <c r="BG327"/>
  <c r="BF327"/>
  <c r="T327"/>
  <c r="R327"/>
  <c r="P327"/>
  <c r="BI325"/>
  <c r="BH325"/>
  <c r="BG325"/>
  <c r="BF325"/>
  <c r="T325"/>
  <c r="R325"/>
  <c r="P325"/>
  <c r="BI324"/>
  <c r="BH324"/>
  <c r="BG324"/>
  <c r="BF324"/>
  <c r="T324"/>
  <c r="R324"/>
  <c r="P324"/>
  <c r="BI322"/>
  <c r="BH322"/>
  <c r="BG322"/>
  <c r="BF322"/>
  <c r="T322"/>
  <c r="R322"/>
  <c r="P322"/>
  <c r="BI317"/>
  <c r="BH317"/>
  <c r="BG317"/>
  <c r="BF317"/>
  <c r="T317"/>
  <c r="R317"/>
  <c r="P317"/>
  <c r="BI313"/>
  <c r="BH313"/>
  <c r="BG313"/>
  <c r="BF313"/>
  <c r="T313"/>
  <c r="R313"/>
  <c r="P313"/>
  <c r="BI309"/>
  <c r="BH309"/>
  <c r="BG309"/>
  <c r="BF309"/>
  <c r="T309"/>
  <c r="R309"/>
  <c r="P309"/>
  <c r="BI307"/>
  <c r="BH307"/>
  <c r="BG307"/>
  <c r="BF307"/>
  <c r="T307"/>
  <c r="R307"/>
  <c r="P307"/>
  <c r="BI306"/>
  <c r="BH306"/>
  <c r="BG306"/>
  <c r="BF306"/>
  <c r="T306"/>
  <c r="R306"/>
  <c r="P306"/>
  <c r="BI300"/>
  <c r="BH300"/>
  <c r="BG300"/>
  <c r="BF300"/>
  <c r="T300"/>
  <c r="R300"/>
  <c r="P300"/>
  <c r="BI297"/>
  <c r="BH297"/>
  <c r="BG297"/>
  <c r="BF297"/>
  <c r="T297"/>
  <c r="R297"/>
  <c r="P297"/>
  <c r="BI293"/>
  <c r="BH293"/>
  <c r="BG293"/>
  <c r="BF293"/>
  <c r="T293"/>
  <c r="R293"/>
  <c r="P293"/>
  <c r="BI292"/>
  <c r="BH292"/>
  <c r="BG292"/>
  <c r="BF292"/>
  <c r="T292"/>
  <c r="R292"/>
  <c r="P292"/>
  <c r="BI290"/>
  <c r="BH290"/>
  <c r="BG290"/>
  <c r="BF290"/>
  <c r="T290"/>
  <c r="R290"/>
  <c r="P290"/>
  <c r="BI287"/>
  <c r="BH287"/>
  <c r="BG287"/>
  <c r="BF287"/>
  <c r="T287"/>
  <c r="R287"/>
  <c r="P287"/>
  <c r="BI285"/>
  <c r="BH285"/>
  <c r="BG285"/>
  <c r="BF285"/>
  <c r="T285"/>
  <c r="R285"/>
  <c r="P285"/>
  <c r="BI282"/>
  <c r="BH282"/>
  <c r="BG282"/>
  <c r="BF282"/>
  <c r="T282"/>
  <c r="R282"/>
  <c r="P282"/>
  <c r="BI280"/>
  <c r="BH280"/>
  <c r="BG280"/>
  <c r="BF280"/>
  <c r="T280"/>
  <c r="R280"/>
  <c r="P280"/>
  <c r="BI277"/>
  <c r="BH277"/>
  <c r="BG277"/>
  <c r="BF277"/>
  <c r="T277"/>
  <c r="R277"/>
  <c r="P277"/>
  <c r="BI275"/>
  <c r="BH275"/>
  <c r="BG275"/>
  <c r="BF275"/>
  <c r="T275"/>
  <c r="R275"/>
  <c r="P275"/>
  <c r="BI272"/>
  <c r="BH272"/>
  <c r="BG272"/>
  <c r="BF272"/>
  <c r="T272"/>
  <c r="R272"/>
  <c r="P272"/>
  <c r="BI270"/>
  <c r="BH270"/>
  <c r="BG270"/>
  <c r="BF270"/>
  <c r="T270"/>
  <c r="R270"/>
  <c r="P270"/>
  <c r="BI267"/>
  <c r="BH267"/>
  <c r="BG267"/>
  <c r="BF267"/>
  <c r="T267"/>
  <c r="R267"/>
  <c r="P267"/>
  <c r="BI265"/>
  <c r="BH265"/>
  <c r="BG265"/>
  <c r="BF265"/>
  <c r="T265"/>
  <c r="R265"/>
  <c r="P265"/>
  <c r="BI262"/>
  <c r="BH262"/>
  <c r="BG262"/>
  <c r="BF262"/>
  <c r="T262"/>
  <c r="R262"/>
  <c r="P262"/>
  <c r="BI260"/>
  <c r="BH260"/>
  <c r="BG260"/>
  <c r="BF260"/>
  <c r="T260"/>
  <c r="R260"/>
  <c r="P260"/>
  <c r="BI258"/>
  <c r="BH258"/>
  <c r="BG258"/>
  <c r="BF258"/>
  <c r="T258"/>
  <c r="R258"/>
  <c r="P258"/>
  <c r="BI254"/>
  <c r="BH254"/>
  <c r="BG254"/>
  <c r="BF254"/>
  <c r="T254"/>
  <c r="R254"/>
  <c r="P254"/>
  <c r="BI250"/>
  <c r="BH250"/>
  <c r="BG250"/>
  <c r="BF250"/>
  <c r="T250"/>
  <c r="R250"/>
  <c r="P250"/>
  <c r="BI246"/>
  <c r="BH246"/>
  <c r="BG246"/>
  <c r="BF246"/>
  <c r="T246"/>
  <c r="R246"/>
  <c r="P246"/>
  <c r="BI241"/>
  <c r="BH241"/>
  <c r="BG241"/>
  <c r="BF241"/>
  <c r="T241"/>
  <c r="R241"/>
  <c r="P241"/>
  <c r="BI240"/>
  <c r="BH240"/>
  <c r="BG240"/>
  <c r="BF240"/>
  <c r="T240"/>
  <c r="R240"/>
  <c r="P240"/>
  <c r="BI236"/>
  <c r="BH236"/>
  <c r="BG236"/>
  <c r="BF236"/>
  <c r="T236"/>
  <c r="R236"/>
  <c r="P236"/>
  <c r="BI233"/>
  <c r="BH233"/>
  <c r="BG233"/>
  <c r="BF233"/>
  <c r="T233"/>
  <c r="R233"/>
  <c r="P233"/>
  <c r="BI227"/>
  <c r="BH227"/>
  <c r="BG227"/>
  <c r="BF227"/>
  <c r="T227"/>
  <c r="R227"/>
  <c r="P227"/>
  <c r="BI223"/>
  <c r="BH223"/>
  <c r="BG223"/>
  <c r="BF223"/>
  <c r="T223"/>
  <c r="R223"/>
  <c r="P223"/>
  <c r="BI219"/>
  <c r="BH219"/>
  <c r="BG219"/>
  <c r="BF219"/>
  <c r="T219"/>
  <c r="R219"/>
  <c r="P219"/>
  <c r="BI218"/>
  <c r="BH218"/>
  <c r="BG218"/>
  <c r="BF218"/>
  <c r="T218"/>
  <c r="R218"/>
  <c r="P218"/>
  <c r="BI213"/>
  <c r="BH213"/>
  <c r="BG213"/>
  <c r="BF213"/>
  <c r="T213"/>
  <c r="R213"/>
  <c r="P213"/>
  <c r="BI210"/>
  <c r="BH210"/>
  <c r="BG210"/>
  <c r="BF210"/>
  <c r="T210"/>
  <c r="R210"/>
  <c r="P210"/>
  <c r="BI207"/>
  <c r="BH207"/>
  <c r="BG207"/>
  <c r="BF207"/>
  <c r="T207"/>
  <c r="R207"/>
  <c r="P207"/>
  <c r="BI206"/>
  <c r="BH206"/>
  <c r="BG206"/>
  <c r="BF206"/>
  <c r="T206"/>
  <c r="R206"/>
  <c r="P206"/>
  <c r="BI204"/>
  <c r="BH204"/>
  <c r="BG204"/>
  <c r="BF204"/>
  <c r="T204"/>
  <c r="R204"/>
  <c r="P204"/>
  <c r="BI201"/>
  <c r="BH201"/>
  <c r="BG201"/>
  <c r="BF201"/>
  <c r="T201"/>
  <c r="R201"/>
  <c r="P201"/>
  <c r="BI195"/>
  <c r="BH195"/>
  <c r="BG195"/>
  <c r="BF195"/>
  <c r="T195"/>
  <c r="R195"/>
  <c r="P195"/>
  <c r="BI192"/>
  <c r="BH192"/>
  <c r="BG192"/>
  <c r="BF192"/>
  <c r="T192"/>
  <c r="R192"/>
  <c r="P192"/>
  <c r="BI190"/>
  <c r="BH190"/>
  <c r="BG190"/>
  <c r="BF190"/>
  <c r="T190"/>
  <c r="R190"/>
  <c r="P190"/>
  <c r="BI189"/>
  <c r="BH189"/>
  <c r="BG189"/>
  <c r="BF189"/>
  <c r="T189"/>
  <c r="R189"/>
  <c r="P189"/>
  <c r="BI187"/>
  <c r="BH187"/>
  <c r="BG187"/>
  <c r="BF187"/>
  <c r="T187"/>
  <c r="R187"/>
  <c r="P18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3"/>
  <c r="BH153"/>
  <c r="BG153"/>
  <c r="BF153"/>
  <c r="T153"/>
  <c r="R153"/>
  <c r="P153"/>
  <c r="BI149"/>
  <c r="BH149"/>
  <c r="BG149"/>
  <c r="BF149"/>
  <c r="T149"/>
  <c r="R149"/>
  <c r="P149"/>
  <c r="BI145"/>
  <c r="BH145"/>
  <c r="BG145"/>
  <c r="BF145"/>
  <c r="T145"/>
  <c r="R145"/>
  <c r="P145"/>
  <c r="BI141"/>
  <c r="BH141"/>
  <c r="BG141"/>
  <c r="BF141"/>
  <c r="T141"/>
  <c r="R141"/>
  <c r="P141"/>
  <c r="BI138"/>
  <c r="BH138"/>
  <c r="BG138"/>
  <c r="BF138"/>
  <c r="T138"/>
  <c r="R138"/>
  <c r="P138"/>
  <c r="BI134"/>
  <c r="BH134"/>
  <c r="BG134"/>
  <c r="BF134"/>
  <c r="T134"/>
  <c r="R134"/>
  <c r="P134"/>
  <c r="J127"/>
  <c r="F127"/>
  <c r="F125"/>
  <c r="E123"/>
  <c r="J93"/>
  <c r="F93"/>
  <c r="F91"/>
  <c r="E89"/>
  <c r="J26"/>
  <c r="E26"/>
  <c r="J94"/>
  <c r="J25"/>
  <c r="J20"/>
  <c r="E20"/>
  <c r="F128"/>
  <c r="J19"/>
  <c r="J14"/>
  <c r="J91"/>
  <c r="E7"/>
  <c r="E119"/>
  <c i="19" r="J41"/>
  <c r="J40"/>
  <c i="1" r="AY118"/>
  <c i="19" r="J39"/>
  <c i="1" r="AX118"/>
  <c i="19"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2"/>
  <c r="BH152"/>
  <c r="BG152"/>
  <c r="BF152"/>
  <c r="T152"/>
  <c r="R152"/>
  <c r="P152"/>
  <c r="BI150"/>
  <c r="BH150"/>
  <c r="BG150"/>
  <c r="BF150"/>
  <c r="T150"/>
  <c r="T149"/>
  <c r="R150"/>
  <c r="R149"/>
  <c r="P150"/>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T130"/>
  <c r="R131"/>
  <c r="R130"/>
  <c r="P131"/>
  <c r="P130"/>
  <c r="F123"/>
  <c r="E121"/>
  <c r="F93"/>
  <c r="E91"/>
  <c r="J28"/>
  <c r="E28"/>
  <c r="J96"/>
  <c r="J27"/>
  <c r="J25"/>
  <c r="E25"/>
  <c r="J125"/>
  <c r="J24"/>
  <c r="J22"/>
  <c r="E22"/>
  <c r="F126"/>
  <c r="J21"/>
  <c r="J19"/>
  <c r="E19"/>
  <c r="F95"/>
  <c r="J18"/>
  <c r="J16"/>
  <c r="J123"/>
  <c r="E7"/>
  <c r="E85"/>
  <c i="18" r="J41"/>
  <c r="J40"/>
  <c i="1" r="AY116"/>
  <c i="18" r="J39"/>
  <c i="1" r="AX116"/>
  <c i="18" r="BI627"/>
  <c r="BH627"/>
  <c r="BG627"/>
  <c r="BF627"/>
  <c r="T627"/>
  <c r="R627"/>
  <c r="P627"/>
  <c r="BI625"/>
  <c r="BH625"/>
  <c r="BG625"/>
  <c r="BF625"/>
  <c r="T625"/>
  <c r="R625"/>
  <c r="P625"/>
  <c r="BI624"/>
  <c r="BH624"/>
  <c r="BG624"/>
  <c r="BF624"/>
  <c r="T624"/>
  <c r="R624"/>
  <c r="P624"/>
  <c r="BI623"/>
  <c r="BH623"/>
  <c r="BG623"/>
  <c r="BF623"/>
  <c r="T623"/>
  <c r="R623"/>
  <c r="P623"/>
  <c r="BI621"/>
  <c r="BH621"/>
  <c r="BG621"/>
  <c r="BF621"/>
  <c r="T621"/>
  <c r="R621"/>
  <c r="P621"/>
  <c r="BI620"/>
  <c r="BH620"/>
  <c r="BG620"/>
  <c r="BF620"/>
  <c r="T620"/>
  <c r="R620"/>
  <c r="P620"/>
  <c r="BI619"/>
  <c r="BH619"/>
  <c r="BG619"/>
  <c r="BF619"/>
  <c r="T619"/>
  <c r="R619"/>
  <c r="P619"/>
  <c r="BI618"/>
  <c r="BH618"/>
  <c r="BG618"/>
  <c r="BF618"/>
  <c r="T618"/>
  <c r="R618"/>
  <c r="P618"/>
  <c r="BI616"/>
  <c r="BH616"/>
  <c r="BG616"/>
  <c r="BF616"/>
  <c r="T616"/>
  <c r="R616"/>
  <c r="P616"/>
  <c r="BI614"/>
  <c r="BH614"/>
  <c r="BG614"/>
  <c r="BF614"/>
  <c r="T614"/>
  <c r="R614"/>
  <c r="P614"/>
  <c r="BI613"/>
  <c r="BH613"/>
  <c r="BG613"/>
  <c r="BF613"/>
  <c r="T613"/>
  <c r="R613"/>
  <c r="P613"/>
  <c r="BI612"/>
  <c r="BH612"/>
  <c r="BG612"/>
  <c r="BF612"/>
  <c r="T612"/>
  <c r="R612"/>
  <c r="P612"/>
  <c r="BI611"/>
  <c r="BH611"/>
  <c r="BG611"/>
  <c r="BF611"/>
  <c r="T611"/>
  <c r="R611"/>
  <c r="P611"/>
  <c r="BI610"/>
  <c r="BH610"/>
  <c r="BG610"/>
  <c r="BF610"/>
  <c r="T610"/>
  <c r="R610"/>
  <c r="P610"/>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600"/>
  <c r="BH600"/>
  <c r="BG600"/>
  <c r="BF600"/>
  <c r="T600"/>
  <c r="R600"/>
  <c r="P600"/>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7"/>
  <c r="BH577"/>
  <c r="BG577"/>
  <c r="BF577"/>
  <c r="T577"/>
  <c r="R577"/>
  <c r="P577"/>
  <c r="BI576"/>
  <c r="BH576"/>
  <c r="BG576"/>
  <c r="BF576"/>
  <c r="T576"/>
  <c r="R576"/>
  <c r="P576"/>
  <c r="BI575"/>
  <c r="BH575"/>
  <c r="BG575"/>
  <c r="BF575"/>
  <c r="T575"/>
  <c r="R575"/>
  <c r="P575"/>
  <c r="BI574"/>
  <c r="BH574"/>
  <c r="BG574"/>
  <c r="BF574"/>
  <c r="T574"/>
  <c r="R574"/>
  <c r="P574"/>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30"/>
  <c r="BH530"/>
  <c r="BG530"/>
  <c r="BF530"/>
  <c r="T530"/>
  <c r="R530"/>
  <c r="P530"/>
  <c r="BI529"/>
  <c r="BH529"/>
  <c r="BG529"/>
  <c r="BF529"/>
  <c r="T529"/>
  <c r="R529"/>
  <c r="P529"/>
  <c r="BI528"/>
  <c r="BH528"/>
  <c r="BG528"/>
  <c r="BF528"/>
  <c r="T528"/>
  <c r="R528"/>
  <c r="P528"/>
  <c r="BI527"/>
  <c r="BH527"/>
  <c r="BG527"/>
  <c r="BF527"/>
  <c r="T527"/>
  <c r="R527"/>
  <c r="P527"/>
  <c r="BI526"/>
  <c r="BH526"/>
  <c r="BG526"/>
  <c r="BF526"/>
  <c r="T526"/>
  <c r="R526"/>
  <c r="P526"/>
  <c r="BI525"/>
  <c r="BH525"/>
  <c r="BG525"/>
  <c r="BF525"/>
  <c r="T525"/>
  <c r="R525"/>
  <c r="P525"/>
  <c r="BI524"/>
  <c r="BH524"/>
  <c r="BG524"/>
  <c r="BF524"/>
  <c r="T524"/>
  <c r="R524"/>
  <c r="P524"/>
  <c r="BI523"/>
  <c r="BH523"/>
  <c r="BG523"/>
  <c r="BF523"/>
  <c r="T523"/>
  <c r="R523"/>
  <c r="P523"/>
  <c r="BI522"/>
  <c r="BH522"/>
  <c r="BG522"/>
  <c r="BF522"/>
  <c r="T522"/>
  <c r="R522"/>
  <c r="P522"/>
  <c r="BI521"/>
  <c r="BH521"/>
  <c r="BG521"/>
  <c r="BF521"/>
  <c r="T521"/>
  <c r="R521"/>
  <c r="P521"/>
  <c r="BI520"/>
  <c r="BH520"/>
  <c r="BG520"/>
  <c r="BF520"/>
  <c r="T520"/>
  <c r="R520"/>
  <c r="P520"/>
  <c r="BI519"/>
  <c r="BH519"/>
  <c r="BG519"/>
  <c r="BF519"/>
  <c r="T519"/>
  <c r="R519"/>
  <c r="P519"/>
  <c r="BI518"/>
  <c r="BH518"/>
  <c r="BG518"/>
  <c r="BF518"/>
  <c r="T518"/>
  <c r="R518"/>
  <c r="P518"/>
  <c r="BI517"/>
  <c r="BH517"/>
  <c r="BG517"/>
  <c r="BF517"/>
  <c r="T517"/>
  <c r="R517"/>
  <c r="P517"/>
  <c r="BI515"/>
  <c r="BH515"/>
  <c r="BG515"/>
  <c r="BF515"/>
  <c r="T515"/>
  <c r="R515"/>
  <c r="P515"/>
  <c r="BI514"/>
  <c r="BH514"/>
  <c r="BG514"/>
  <c r="BF514"/>
  <c r="T514"/>
  <c r="R514"/>
  <c r="P514"/>
  <c r="BI513"/>
  <c r="BH513"/>
  <c r="BG513"/>
  <c r="BF513"/>
  <c r="T513"/>
  <c r="R513"/>
  <c r="P513"/>
  <c r="BI512"/>
  <c r="BH512"/>
  <c r="BG512"/>
  <c r="BF512"/>
  <c r="T512"/>
  <c r="R512"/>
  <c r="P512"/>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0"/>
  <c r="BH490"/>
  <c r="BG490"/>
  <c r="BF490"/>
  <c r="T490"/>
  <c r="R490"/>
  <c r="P490"/>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69"/>
  <c r="BH469"/>
  <c r="BG469"/>
  <c r="BF469"/>
  <c r="T469"/>
  <c r="R469"/>
  <c r="P469"/>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4"/>
  <c r="BH274"/>
  <c r="BG274"/>
  <c r="BF274"/>
  <c r="T274"/>
  <c r="R274"/>
  <c r="P274"/>
  <c r="BI273"/>
  <c r="BH273"/>
  <c r="BG273"/>
  <c r="BF273"/>
  <c r="T273"/>
  <c r="R273"/>
  <c r="P273"/>
  <c r="BI272"/>
  <c r="BH272"/>
  <c r="BG272"/>
  <c r="BF272"/>
  <c r="T272"/>
  <c r="R272"/>
  <c r="P272"/>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F124"/>
  <c r="E122"/>
  <c r="F93"/>
  <c r="E91"/>
  <c r="J28"/>
  <c r="E28"/>
  <c r="J127"/>
  <c r="J27"/>
  <c r="J25"/>
  <c r="E25"/>
  <c r="J126"/>
  <c r="J24"/>
  <c r="J22"/>
  <c r="E22"/>
  <c r="F127"/>
  <c r="J21"/>
  <c r="J19"/>
  <c r="E19"/>
  <c r="F95"/>
  <c r="J18"/>
  <c r="J16"/>
  <c r="J93"/>
  <c r="E7"/>
  <c r="E85"/>
  <c i="17" r="J41"/>
  <c r="J40"/>
  <c i="1" r="AY115"/>
  <c i="17" r="J39"/>
  <c i="1" r="AX115"/>
  <c i="17"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19"/>
  <c r="E117"/>
  <c r="F93"/>
  <c r="E91"/>
  <c r="J28"/>
  <c r="E28"/>
  <c r="J122"/>
  <c r="J27"/>
  <c r="J25"/>
  <c r="E25"/>
  <c r="J95"/>
  <c r="J24"/>
  <c r="J22"/>
  <c r="E22"/>
  <c r="F122"/>
  <c r="J21"/>
  <c r="J19"/>
  <c r="E19"/>
  <c r="F121"/>
  <c r="J18"/>
  <c r="J16"/>
  <c r="J119"/>
  <c r="E7"/>
  <c r="E85"/>
  <c i="16" r="J41"/>
  <c r="J40"/>
  <c i="1" r="AY114"/>
  <c i="16" r="J39"/>
  <c i="1" r="AX114"/>
  <c i="16"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93"/>
  <c r="E91"/>
  <c r="J28"/>
  <c r="E28"/>
  <c r="J124"/>
  <c r="J27"/>
  <c r="J25"/>
  <c r="E25"/>
  <c r="J95"/>
  <c r="J24"/>
  <c r="J22"/>
  <c r="E22"/>
  <c r="F124"/>
  <c r="J21"/>
  <c r="J19"/>
  <c r="E19"/>
  <c r="F123"/>
  <c r="J18"/>
  <c r="J16"/>
  <c r="J93"/>
  <c r="E7"/>
  <c r="E113"/>
  <c i="15" r="J41"/>
  <c r="J40"/>
  <c i="1" r="AY113"/>
  <c i="15" r="J39"/>
  <c i="1" r="AX113"/>
  <c i="15"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93"/>
  <c r="E91"/>
  <c r="J28"/>
  <c r="E28"/>
  <c r="J124"/>
  <c r="J27"/>
  <c r="J25"/>
  <c r="E25"/>
  <c r="J95"/>
  <c r="J24"/>
  <c r="J22"/>
  <c r="E22"/>
  <c r="F96"/>
  <c r="J21"/>
  <c r="J19"/>
  <c r="E19"/>
  <c r="F95"/>
  <c r="J18"/>
  <c r="J16"/>
  <c r="J121"/>
  <c r="E7"/>
  <c r="E113"/>
  <c i="14" r="J41"/>
  <c r="J40"/>
  <c i="1" r="AY112"/>
  <c i="14" r="J39"/>
  <c i="1" r="AX112"/>
  <c i="14"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93"/>
  <c r="E91"/>
  <c r="J28"/>
  <c r="E28"/>
  <c r="J124"/>
  <c r="J27"/>
  <c r="J25"/>
  <c r="E25"/>
  <c r="J123"/>
  <c r="J24"/>
  <c r="J22"/>
  <c r="E22"/>
  <c r="F96"/>
  <c r="J21"/>
  <c r="J19"/>
  <c r="E19"/>
  <c r="F123"/>
  <c r="J18"/>
  <c r="J16"/>
  <c r="J93"/>
  <c r="E7"/>
  <c r="E113"/>
  <c i="13" r="J41"/>
  <c r="J40"/>
  <c i="1" r="AY111"/>
  <c i="13" r="J39"/>
  <c i="1" r="AX111"/>
  <c i="13"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93"/>
  <c r="E91"/>
  <c r="J28"/>
  <c r="E28"/>
  <c r="J96"/>
  <c r="J27"/>
  <c r="J25"/>
  <c r="E25"/>
  <c r="J123"/>
  <c r="J24"/>
  <c r="J22"/>
  <c r="E22"/>
  <c r="F124"/>
  <c r="J21"/>
  <c r="J19"/>
  <c r="E19"/>
  <c r="F95"/>
  <c r="J18"/>
  <c r="J16"/>
  <c r="J93"/>
  <c r="E7"/>
  <c r="E85"/>
  <c i="12" r="J41"/>
  <c r="J40"/>
  <c i="1" r="AY110"/>
  <c i="12" r="J39"/>
  <c i="1" r="AX110"/>
  <c i="12"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F120"/>
  <c r="E118"/>
  <c r="F93"/>
  <c r="E91"/>
  <c r="J28"/>
  <c r="E28"/>
  <c r="J123"/>
  <c r="J27"/>
  <c r="J25"/>
  <c r="E25"/>
  <c r="J122"/>
  <c r="J24"/>
  <c r="J22"/>
  <c r="E22"/>
  <c r="F123"/>
  <c r="J21"/>
  <c r="J19"/>
  <c r="E19"/>
  <c r="F122"/>
  <c r="J18"/>
  <c r="J16"/>
  <c r="J120"/>
  <c r="E7"/>
  <c r="E85"/>
  <c i="11" r="J41"/>
  <c r="J40"/>
  <c i="1" r="AY109"/>
  <c i="11" r="J39"/>
  <c i="1" r="AX109"/>
  <c i="11"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93"/>
  <c r="E91"/>
  <c r="J28"/>
  <c r="E28"/>
  <c r="J96"/>
  <c r="J27"/>
  <c r="J25"/>
  <c r="E25"/>
  <c r="J123"/>
  <c r="J24"/>
  <c r="J22"/>
  <c r="E22"/>
  <c r="F124"/>
  <c r="J21"/>
  <c r="J19"/>
  <c r="E19"/>
  <c r="F95"/>
  <c r="J18"/>
  <c r="J16"/>
  <c r="J121"/>
  <c r="E7"/>
  <c r="E113"/>
  <c i="10" r="J41"/>
  <c r="J40"/>
  <c i="1" r="AY108"/>
  <c i="10" r="J39"/>
  <c i="1" r="AX108"/>
  <c i="10"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F126"/>
  <c r="E124"/>
  <c r="F93"/>
  <c r="E91"/>
  <c r="J28"/>
  <c r="E28"/>
  <c r="J129"/>
  <c r="J27"/>
  <c r="J25"/>
  <c r="E25"/>
  <c r="J128"/>
  <c r="J24"/>
  <c r="J22"/>
  <c r="E22"/>
  <c r="F96"/>
  <c r="J21"/>
  <c r="J19"/>
  <c r="E19"/>
  <c r="F95"/>
  <c r="J18"/>
  <c r="J16"/>
  <c r="J126"/>
  <c r="E7"/>
  <c r="E118"/>
  <c i="9" r="J41"/>
  <c r="J40"/>
  <c i="1" r="AY106"/>
  <c i="9" r="J39"/>
  <c i="1" r="AX106"/>
  <c i="9" r="BI302"/>
  <c r="BH302"/>
  <c r="BG302"/>
  <c r="BF302"/>
  <c r="T302"/>
  <c r="R302"/>
  <c r="P302"/>
  <c r="BI301"/>
  <c r="BH301"/>
  <c r="BG301"/>
  <c r="BF301"/>
  <c r="T301"/>
  <c r="R301"/>
  <c r="P301"/>
  <c r="BI300"/>
  <c r="BH300"/>
  <c r="BG300"/>
  <c r="BF300"/>
  <c r="T300"/>
  <c r="R300"/>
  <c r="P300"/>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F123"/>
  <c r="E121"/>
  <c r="F93"/>
  <c r="E91"/>
  <c r="J28"/>
  <c r="E28"/>
  <c r="J126"/>
  <c r="J27"/>
  <c r="J25"/>
  <c r="E25"/>
  <c r="J95"/>
  <c r="J24"/>
  <c r="J22"/>
  <c r="E22"/>
  <c r="F126"/>
  <c r="J21"/>
  <c r="J19"/>
  <c r="E19"/>
  <c r="F95"/>
  <c r="J18"/>
  <c r="J16"/>
  <c r="J123"/>
  <c r="E7"/>
  <c r="E115"/>
  <c i="8" r="J41"/>
  <c r="J40"/>
  <c i="1" r="AY105"/>
  <c i="8" r="J39"/>
  <c i="1" r="AX105"/>
  <c i="8"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J121"/>
  <c r="F121"/>
  <c r="F119"/>
  <c r="E117"/>
  <c r="J96"/>
  <c r="J95"/>
  <c r="F95"/>
  <c r="F93"/>
  <c r="E91"/>
  <c r="J22"/>
  <c r="E22"/>
  <c r="F96"/>
  <c r="J21"/>
  <c r="J16"/>
  <c r="J93"/>
  <c r="E7"/>
  <c r="E111"/>
  <c i="7" r="J41"/>
  <c r="J40"/>
  <c i="1" r="AY104"/>
  <c i="7" r="J39"/>
  <c i="1" r="AX104"/>
  <c i="7" r="BI287"/>
  <c r="BH287"/>
  <c r="BG287"/>
  <c r="BF287"/>
  <c r="T287"/>
  <c r="R287"/>
  <c r="P287"/>
  <c r="BI286"/>
  <c r="BH286"/>
  <c r="BG286"/>
  <c r="BF286"/>
  <c r="T286"/>
  <c r="R286"/>
  <c r="P286"/>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J134"/>
  <c r="J133"/>
  <c r="F133"/>
  <c r="F131"/>
  <c r="E129"/>
  <c r="J96"/>
  <c r="J95"/>
  <c r="F95"/>
  <c r="F93"/>
  <c r="E91"/>
  <c r="J22"/>
  <c r="E22"/>
  <c r="F134"/>
  <c r="J21"/>
  <c r="J16"/>
  <c r="J131"/>
  <c r="E7"/>
  <c r="E85"/>
  <c i="6" r="J41"/>
  <c r="J40"/>
  <c i="1" r="AY102"/>
  <c i="6" r="J39"/>
  <c i="1" r="AX102"/>
  <c i="6" r="BI252"/>
  <c r="BH252"/>
  <c r="BG252"/>
  <c r="BF252"/>
  <c r="T252"/>
  <c r="R252"/>
  <c r="P252"/>
  <c r="BI251"/>
  <c r="BH251"/>
  <c r="BG251"/>
  <c r="BF251"/>
  <c r="T251"/>
  <c r="R251"/>
  <c r="P251"/>
  <c r="BI250"/>
  <c r="BH250"/>
  <c r="BG250"/>
  <c r="BF250"/>
  <c r="T250"/>
  <c r="R250"/>
  <c r="P250"/>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T144"/>
  <c r="R145"/>
  <c r="R144"/>
  <c r="P145"/>
  <c r="P144"/>
  <c r="BI143"/>
  <c r="BH143"/>
  <c r="BG143"/>
  <c r="BF143"/>
  <c r="T143"/>
  <c r="R143"/>
  <c r="P143"/>
  <c r="BI142"/>
  <c r="BH142"/>
  <c r="BG142"/>
  <c r="BF142"/>
  <c r="T142"/>
  <c r="R142"/>
  <c r="P142"/>
  <c r="BI141"/>
  <c r="BH141"/>
  <c r="BG141"/>
  <c r="BF141"/>
  <c r="T141"/>
  <c r="R141"/>
  <c r="P141"/>
  <c r="J135"/>
  <c r="J134"/>
  <c r="F134"/>
  <c r="F132"/>
  <c r="E130"/>
  <c r="J96"/>
  <c r="J95"/>
  <c r="F95"/>
  <c r="F93"/>
  <c r="E91"/>
  <c r="J22"/>
  <c r="E22"/>
  <c r="F135"/>
  <c r="J21"/>
  <c r="J16"/>
  <c r="J93"/>
  <c r="E7"/>
  <c r="E124"/>
  <c i="5" r="J41"/>
  <c r="J40"/>
  <c i="1" r="AY100"/>
  <c i="5" r="J39"/>
  <c i="1" r="AX100"/>
  <c i="5" r="BI142"/>
  <c r="BH142"/>
  <c r="BG142"/>
  <c r="BF142"/>
  <c r="T142"/>
  <c r="R142"/>
  <c r="P142"/>
  <c r="BI133"/>
  <c r="BH133"/>
  <c r="BG133"/>
  <c r="BF133"/>
  <c r="T133"/>
  <c r="R133"/>
  <c r="P133"/>
  <c r="BI129"/>
  <c r="BH129"/>
  <c r="BG129"/>
  <c r="BF129"/>
  <c r="T129"/>
  <c r="R129"/>
  <c r="P129"/>
  <c r="J122"/>
  <c r="F122"/>
  <c r="F120"/>
  <c r="E118"/>
  <c r="J95"/>
  <c r="F95"/>
  <c r="F93"/>
  <c r="E91"/>
  <c r="J28"/>
  <c r="E28"/>
  <c r="J123"/>
  <c r="J27"/>
  <c r="J22"/>
  <c r="E22"/>
  <c r="F96"/>
  <c r="J21"/>
  <c r="J16"/>
  <c r="J93"/>
  <c r="E7"/>
  <c r="E112"/>
  <c i="4" r="T312"/>
  <c r="T311"/>
  <c r="R312"/>
  <c r="R311"/>
  <c r="P312"/>
  <c r="P311"/>
  <c r="BK312"/>
  <c r="J312"/>
  <c r="J109"/>
  <c r="J41"/>
  <c r="J40"/>
  <c i="1" r="AY99"/>
  <c i="4" r="J39"/>
  <c i="1" r="AX99"/>
  <c i="4" r="BI328"/>
  <c r="BH328"/>
  <c r="BG328"/>
  <c r="BF328"/>
  <c r="T328"/>
  <c r="T327"/>
  <c r="R328"/>
  <c r="R327"/>
  <c r="P328"/>
  <c r="P327"/>
  <c r="BI313"/>
  <c r="BH313"/>
  <c r="BG313"/>
  <c r="BF313"/>
  <c r="T313"/>
  <c r="R313"/>
  <c r="P313"/>
  <c r="BI310"/>
  <c r="BH310"/>
  <c r="BG310"/>
  <c r="BF310"/>
  <c r="T310"/>
  <c r="T309"/>
  <c r="R310"/>
  <c r="R309"/>
  <c r="P310"/>
  <c r="P309"/>
  <c r="BI308"/>
  <c r="BH308"/>
  <c r="BG308"/>
  <c r="BF308"/>
  <c r="T308"/>
  <c r="R308"/>
  <c r="P308"/>
  <c r="BI306"/>
  <c r="BH306"/>
  <c r="BG306"/>
  <c r="BF306"/>
  <c r="T306"/>
  <c r="R306"/>
  <c r="P306"/>
  <c r="BI305"/>
  <c r="BH305"/>
  <c r="BG305"/>
  <c r="BF305"/>
  <c r="T305"/>
  <c r="R305"/>
  <c r="P305"/>
  <c r="BI303"/>
  <c r="BH303"/>
  <c r="BG303"/>
  <c r="BF303"/>
  <c r="T303"/>
  <c r="R303"/>
  <c r="P303"/>
  <c r="BI302"/>
  <c r="BH302"/>
  <c r="BG302"/>
  <c r="BF302"/>
  <c r="T302"/>
  <c r="R302"/>
  <c r="P302"/>
  <c r="BI295"/>
  <c r="BH295"/>
  <c r="BG295"/>
  <c r="BF295"/>
  <c r="T295"/>
  <c r="T294"/>
  <c r="R295"/>
  <c r="R294"/>
  <c r="P295"/>
  <c r="P294"/>
  <c r="BI293"/>
  <c r="BH293"/>
  <c r="BG293"/>
  <c r="BF293"/>
  <c r="T293"/>
  <c r="R293"/>
  <c r="P293"/>
  <c r="BI288"/>
  <c r="BH288"/>
  <c r="BG288"/>
  <c r="BF288"/>
  <c r="T288"/>
  <c r="R288"/>
  <c r="P288"/>
  <c r="BI287"/>
  <c r="BH287"/>
  <c r="BG287"/>
  <c r="BF287"/>
  <c r="T287"/>
  <c r="R287"/>
  <c r="P287"/>
  <c r="BI282"/>
  <c r="BH282"/>
  <c r="BG282"/>
  <c r="BF282"/>
  <c r="T282"/>
  <c r="R282"/>
  <c r="P282"/>
  <c r="BI277"/>
  <c r="BH277"/>
  <c r="BG277"/>
  <c r="BF277"/>
  <c r="T277"/>
  <c r="R277"/>
  <c r="P277"/>
  <c r="BI272"/>
  <c r="BH272"/>
  <c r="BG272"/>
  <c r="BF272"/>
  <c r="T272"/>
  <c r="R272"/>
  <c r="P272"/>
  <c r="BI269"/>
  <c r="BH269"/>
  <c r="BG269"/>
  <c r="BF269"/>
  <c r="T269"/>
  <c r="R269"/>
  <c r="P269"/>
  <c r="BI265"/>
  <c r="BH265"/>
  <c r="BG265"/>
  <c r="BF265"/>
  <c r="T265"/>
  <c r="R265"/>
  <c r="P265"/>
  <c r="BI260"/>
  <c r="BH260"/>
  <c r="BG260"/>
  <c r="BF260"/>
  <c r="T260"/>
  <c r="R260"/>
  <c r="P260"/>
  <c r="BI259"/>
  <c r="BH259"/>
  <c r="BG259"/>
  <c r="BF259"/>
  <c r="T259"/>
  <c r="R259"/>
  <c r="P259"/>
  <c r="BI258"/>
  <c r="BH258"/>
  <c r="BG258"/>
  <c r="BF258"/>
  <c r="T258"/>
  <c r="R258"/>
  <c r="P258"/>
  <c r="BI254"/>
  <c r="BH254"/>
  <c r="BG254"/>
  <c r="BF254"/>
  <c r="T254"/>
  <c r="R254"/>
  <c r="P254"/>
  <c r="BI253"/>
  <c r="BH253"/>
  <c r="BG253"/>
  <c r="BF253"/>
  <c r="T253"/>
  <c r="R253"/>
  <c r="P253"/>
  <c r="BI246"/>
  <c r="BH246"/>
  <c r="BG246"/>
  <c r="BF246"/>
  <c r="T246"/>
  <c r="R246"/>
  <c r="P246"/>
  <c r="BI238"/>
  <c r="BH238"/>
  <c r="BG238"/>
  <c r="BF238"/>
  <c r="T238"/>
  <c r="R238"/>
  <c r="P238"/>
  <c r="BI237"/>
  <c r="BH237"/>
  <c r="BG237"/>
  <c r="BF237"/>
  <c r="T237"/>
  <c r="R237"/>
  <c r="P237"/>
  <c r="BI231"/>
  <c r="BH231"/>
  <c r="BG231"/>
  <c r="BF231"/>
  <c r="T231"/>
  <c r="R231"/>
  <c r="P231"/>
  <c r="BI227"/>
  <c r="BH227"/>
  <c r="BG227"/>
  <c r="BF227"/>
  <c r="T227"/>
  <c r="R227"/>
  <c r="P227"/>
  <c r="BI222"/>
  <c r="BH222"/>
  <c r="BG222"/>
  <c r="BF222"/>
  <c r="T222"/>
  <c r="R222"/>
  <c r="P222"/>
  <c r="BI215"/>
  <c r="BH215"/>
  <c r="BG215"/>
  <c r="BF215"/>
  <c r="T215"/>
  <c r="R215"/>
  <c r="P215"/>
  <c r="BI211"/>
  <c r="BH211"/>
  <c r="BG211"/>
  <c r="BF211"/>
  <c r="T211"/>
  <c r="R211"/>
  <c r="P211"/>
  <c r="BI210"/>
  <c r="BH210"/>
  <c r="BG210"/>
  <c r="BF210"/>
  <c r="T210"/>
  <c r="R210"/>
  <c r="P210"/>
  <c r="BI204"/>
  <c r="BH204"/>
  <c r="BG204"/>
  <c r="BF204"/>
  <c r="T204"/>
  <c r="R204"/>
  <c r="P204"/>
  <c r="BI200"/>
  <c r="BH200"/>
  <c r="BG200"/>
  <c r="BF200"/>
  <c r="T200"/>
  <c r="R200"/>
  <c r="P200"/>
  <c r="BI195"/>
  <c r="BH195"/>
  <c r="BG195"/>
  <c r="BF195"/>
  <c r="T195"/>
  <c r="R195"/>
  <c r="P195"/>
  <c r="BI194"/>
  <c r="BH194"/>
  <c r="BG194"/>
  <c r="BF194"/>
  <c r="T194"/>
  <c r="R194"/>
  <c r="P194"/>
  <c r="BI191"/>
  <c r="BH191"/>
  <c r="BG191"/>
  <c r="BF191"/>
  <c r="T191"/>
  <c r="R191"/>
  <c r="P191"/>
  <c r="BI185"/>
  <c r="BH185"/>
  <c r="BG185"/>
  <c r="BF185"/>
  <c r="T185"/>
  <c r="R185"/>
  <c r="P185"/>
  <c r="BI179"/>
  <c r="BH179"/>
  <c r="BG179"/>
  <c r="BF179"/>
  <c r="T179"/>
  <c r="R179"/>
  <c r="P179"/>
  <c r="BI178"/>
  <c r="BH178"/>
  <c r="BG178"/>
  <c r="BF178"/>
  <c r="T178"/>
  <c r="R178"/>
  <c r="P178"/>
  <c r="BI174"/>
  <c r="BH174"/>
  <c r="BG174"/>
  <c r="BF174"/>
  <c r="T174"/>
  <c r="R174"/>
  <c r="P174"/>
  <c r="BI171"/>
  <c r="BH171"/>
  <c r="BG171"/>
  <c r="BF171"/>
  <c r="T171"/>
  <c r="R171"/>
  <c r="P171"/>
  <c r="BI168"/>
  <c r="BH168"/>
  <c r="BG168"/>
  <c r="BF168"/>
  <c r="T168"/>
  <c r="R168"/>
  <c r="P168"/>
  <c r="BI162"/>
  <c r="BH162"/>
  <c r="BG162"/>
  <c r="BF162"/>
  <c r="T162"/>
  <c r="R162"/>
  <c r="P162"/>
  <c r="BI159"/>
  <c r="BH159"/>
  <c r="BG159"/>
  <c r="BF159"/>
  <c r="T159"/>
  <c r="R159"/>
  <c r="P159"/>
  <c r="BI155"/>
  <c r="BH155"/>
  <c r="BG155"/>
  <c r="BF155"/>
  <c r="T155"/>
  <c r="R155"/>
  <c r="P155"/>
  <c r="BI151"/>
  <c r="BH151"/>
  <c r="BG151"/>
  <c r="BF151"/>
  <c r="T151"/>
  <c r="R151"/>
  <c r="P151"/>
  <c r="BI146"/>
  <c r="BH146"/>
  <c r="BG146"/>
  <c r="BF146"/>
  <c r="T146"/>
  <c r="R146"/>
  <c r="P146"/>
  <c r="BI145"/>
  <c r="BH145"/>
  <c r="BG145"/>
  <c r="BF145"/>
  <c r="T145"/>
  <c r="R145"/>
  <c r="P145"/>
  <c r="BI141"/>
  <c r="BH141"/>
  <c r="BG141"/>
  <c r="BF141"/>
  <c r="T141"/>
  <c r="R141"/>
  <c r="P141"/>
  <c r="BI137"/>
  <c r="BH137"/>
  <c r="BG137"/>
  <c r="BF137"/>
  <c r="T137"/>
  <c r="R137"/>
  <c r="P137"/>
  <c r="J130"/>
  <c r="F130"/>
  <c r="F128"/>
  <c r="E126"/>
  <c r="J95"/>
  <c r="F95"/>
  <c r="F93"/>
  <c r="E91"/>
  <c r="J28"/>
  <c r="E28"/>
  <c r="J131"/>
  <c r="J27"/>
  <c r="J22"/>
  <c r="E22"/>
  <c r="F96"/>
  <c r="J21"/>
  <c r="J16"/>
  <c r="J93"/>
  <c r="E7"/>
  <c r="E120"/>
  <c i="3" r="J41"/>
  <c r="J40"/>
  <c i="1" r="AY98"/>
  <c i="3" r="J39"/>
  <c i="1" r="AX98"/>
  <c i="3" r="BI1937"/>
  <c r="BH1937"/>
  <c r="BG1937"/>
  <c r="BF1937"/>
  <c r="T1937"/>
  <c r="T1936"/>
  <c r="R1937"/>
  <c r="R1936"/>
  <c r="P1937"/>
  <c r="P1936"/>
  <c r="BI1935"/>
  <c r="BH1935"/>
  <c r="BG1935"/>
  <c r="BF1935"/>
  <c r="T1935"/>
  <c r="R1935"/>
  <c r="P1935"/>
  <c r="BI1933"/>
  <c r="BH1933"/>
  <c r="BG1933"/>
  <c r="BF1933"/>
  <c r="T1933"/>
  <c r="R1933"/>
  <c r="P1933"/>
  <c r="BI1932"/>
  <c r="BH1932"/>
  <c r="BG1932"/>
  <c r="BF1932"/>
  <c r="T1932"/>
  <c r="R1932"/>
  <c r="P1932"/>
  <c r="BI1931"/>
  <c r="BH1931"/>
  <c r="BG1931"/>
  <c r="BF1931"/>
  <c r="T1931"/>
  <c r="R1931"/>
  <c r="P1931"/>
  <c r="BI1929"/>
  <c r="BH1929"/>
  <c r="BG1929"/>
  <c r="BF1929"/>
  <c r="T1929"/>
  <c r="R1929"/>
  <c r="P1929"/>
  <c r="BI1923"/>
  <c r="BH1923"/>
  <c r="BG1923"/>
  <c r="BF1923"/>
  <c r="T1923"/>
  <c r="R1923"/>
  <c r="P1923"/>
  <c r="BI1922"/>
  <c r="BH1922"/>
  <c r="BG1922"/>
  <c r="BF1922"/>
  <c r="T1922"/>
  <c r="R1922"/>
  <c r="P1922"/>
  <c r="BI1920"/>
  <c r="BH1920"/>
  <c r="BG1920"/>
  <c r="BF1920"/>
  <c r="T1920"/>
  <c r="T1919"/>
  <c r="R1920"/>
  <c r="R1919"/>
  <c r="P1920"/>
  <c r="P1919"/>
  <c r="BI1917"/>
  <c r="BH1917"/>
  <c r="BG1917"/>
  <c r="BF1917"/>
  <c r="T1917"/>
  <c r="R1917"/>
  <c r="P1917"/>
  <c r="BI1916"/>
  <c r="BH1916"/>
  <c r="BG1916"/>
  <c r="BF1916"/>
  <c r="T1916"/>
  <c r="R1916"/>
  <c r="P1916"/>
  <c r="BI1915"/>
  <c r="BH1915"/>
  <c r="BG1915"/>
  <c r="BF1915"/>
  <c r="T1915"/>
  <c r="R1915"/>
  <c r="P1915"/>
  <c r="BI1914"/>
  <c r="BH1914"/>
  <c r="BG1914"/>
  <c r="BF1914"/>
  <c r="T1914"/>
  <c r="R1914"/>
  <c r="P1914"/>
  <c r="BI1913"/>
  <c r="BH1913"/>
  <c r="BG1913"/>
  <c r="BF1913"/>
  <c r="T1913"/>
  <c r="R1913"/>
  <c r="P1913"/>
  <c r="BI1912"/>
  <c r="BH1912"/>
  <c r="BG1912"/>
  <c r="BF1912"/>
  <c r="T1912"/>
  <c r="R1912"/>
  <c r="P1912"/>
  <c r="BI1911"/>
  <c r="BH1911"/>
  <c r="BG1911"/>
  <c r="BF1911"/>
  <c r="T1911"/>
  <c r="R1911"/>
  <c r="P1911"/>
  <c r="BI1910"/>
  <c r="BH1910"/>
  <c r="BG1910"/>
  <c r="BF1910"/>
  <c r="T1910"/>
  <c r="R1910"/>
  <c r="P1910"/>
  <c r="BI1904"/>
  <c r="BH1904"/>
  <c r="BG1904"/>
  <c r="BF1904"/>
  <c r="T1904"/>
  <c r="R1904"/>
  <c r="P1904"/>
  <c r="BI1899"/>
  <c r="BH1899"/>
  <c r="BG1899"/>
  <c r="BF1899"/>
  <c r="T1899"/>
  <c r="R1899"/>
  <c r="P1899"/>
  <c r="BI1897"/>
  <c r="BH1897"/>
  <c r="BG1897"/>
  <c r="BF1897"/>
  <c r="T1897"/>
  <c r="R1897"/>
  <c r="P1897"/>
  <c r="BI1893"/>
  <c r="BH1893"/>
  <c r="BG1893"/>
  <c r="BF1893"/>
  <c r="T1893"/>
  <c r="R1893"/>
  <c r="P1893"/>
  <c r="BI1889"/>
  <c r="BH1889"/>
  <c r="BG1889"/>
  <c r="BF1889"/>
  <c r="T1889"/>
  <c r="R1889"/>
  <c r="P1889"/>
  <c r="BI1887"/>
  <c r="BH1887"/>
  <c r="BG1887"/>
  <c r="BF1887"/>
  <c r="T1887"/>
  <c r="R1887"/>
  <c r="P1887"/>
  <c r="BI1883"/>
  <c r="BH1883"/>
  <c r="BG1883"/>
  <c r="BF1883"/>
  <c r="T1883"/>
  <c r="R1883"/>
  <c r="P1883"/>
  <c r="BI1879"/>
  <c r="BH1879"/>
  <c r="BG1879"/>
  <c r="BF1879"/>
  <c r="T1879"/>
  <c r="R1879"/>
  <c r="P1879"/>
  <c r="BI1877"/>
  <c r="BH1877"/>
  <c r="BG1877"/>
  <c r="BF1877"/>
  <c r="T1877"/>
  <c r="R1877"/>
  <c r="P1877"/>
  <c r="BI1876"/>
  <c r="BH1876"/>
  <c r="BG1876"/>
  <c r="BF1876"/>
  <c r="T1876"/>
  <c r="R1876"/>
  <c r="P1876"/>
  <c r="BI1875"/>
  <c r="BH1875"/>
  <c r="BG1875"/>
  <c r="BF1875"/>
  <c r="T1875"/>
  <c r="R1875"/>
  <c r="P1875"/>
  <c r="BI1864"/>
  <c r="BH1864"/>
  <c r="BG1864"/>
  <c r="BF1864"/>
  <c r="T1864"/>
  <c r="R1864"/>
  <c r="P1864"/>
  <c r="BI1852"/>
  <c r="BH1852"/>
  <c r="BG1852"/>
  <c r="BF1852"/>
  <c r="T1852"/>
  <c r="R1852"/>
  <c r="P1852"/>
  <c r="BI1848"/>
  <c r="BH1848"/>
  <c r="BG1848"/>
  <c r="BF1848"/>
  <c r="T1848"/>
  <c r="R1848"/>
  <c r="P1848"/>
  <c r="BI1846"/>
  <c r="BH1846"/>
  <c r="BG1846"/>
  <c r="BF1846"/>
  <c r="T1846"/>
  <c r="R1846"/>
  <c r="P1846"/>
  <c r="BI1844"/>
  <c r="BH1844"/>
  <c r="BG1844"/>
  <c r="BF1844"/>
  <c r="T1844"/>
  <c r="R1844"/>
  <c r="P1844"/>
  <c r="BI1843"/>
  <c r="BH1843"/>
  <c r="BG1843"/>
  <c r="BF1843"/>
  <c r="T1843"/>
  <c r="R1843"/>
  <c r="P1843"/>
  <c r="BI1840"/>
  <c r="BH1840"/>
  <c r="BG1840"/>
  <c r="BF1840"/>
  <c r="T1840"/>
  <c r="R1840"/>
  <c r="P1840"/>
  <c r="BI1836"/>
  <c r="BH1836"/>
  <c r="BG1836"/>
  <c r="BF1836"/>
  <c r="T1836"/>
  <c r="R1836"/>
  <c r="P1836"/>
  <c r="BI1835"/>
  <c r="BH1835"/>
  <c r="BG1835"/>
  <c r="BF1835"/>
  <c r="T1835"/>
  <c r="R1835"/>
  <c r="P1835"/>
  <c r="BI1833"/>
  <c r="BH1833"/>
  <c r="BG1833"/>
  <c r="BF1833"/>
  <c r="T1833"/>
  <c r="R1833"/>
  <c r="P1833"/>
  <c r="BI1832"/>
  <c r="BH1832"/>
  <c r="BG1832"/>
  <c r="BF1832"/>
  <c r="T1832"/>
  <c r="R1832"/>
  <c r="P1832"/>
  <c r="BI1829"/>
  <c r="BH1829"/>
  <c r="BG1829"/>
  <c r="BF1829"/>
  <c r="T1829"/>
  <c r="R1829"/>
  <c r="P1829"/>
  <c r="BI1821"/>
  <c r="BH1821"/>
  <c r="BG1821"/>
  <c r="BF1821"/>
  <c r="T1821"/>
  <c r="R1821"/>
  <c r="P1821"/>
  <c r="BI1819"/>
  <c r="BH1819"/>
  <c r="BG1819"/>
  <c r="BF1819"/>
  <c r="T1819"/>
  <c r="R1819"/>
  <c r="P1819"/>
  <c r="BI1805"/>
  <c r="BH1805"/>
  <c r="BG1805"/>
  <c r="BF1805"/>
  <c r="T1805"/>
  <c r="R1805"/>
  <c r="P1805"/>
  <c r="BI1794"/>
  <c r="BH1794"/>
  <c r="BG1794"/>
  <c r="BF1794"/>
  <c r="T1794"/>
  <c r="R1794"/>
  <c r="P1794"/>
  <c r="BI1785"/>
  <c r="BH1785"/>
  <c r="BG1785"/>
  <c r="BF1785"/>
  <c r="T1785"/>
  <c r="R1785"/>
  <c r="P1785"/>
  <c r="BI1783"/>
  <c r="BH1783"/>
  <c r="BG1783"/>
  <c r="BF1783"/>
  <c r="T1783"/>
  <c r="R1783"/>
  <c r="P1783"/>
  <c r="BI1780"/>
  <c r="BH1780"/>
  <c r="BG1780"/>
  <c r="BF1780"/>
  <c r="T1780"/>
  <c r="R1780"/>
  <c r="P1780"/>
  <c r="BI1772"/>
  <c r="BH1772"/>
  <c r="BG1772"/>
  <c r="BF1772"/>
  <c r="T1772"/>
  <c r="R1772"/>
  <c r="P1772"/>
  <c r="BI1769"/>
  <c r="BH1769"/>
  <c r="BG1769"/>
  <c r="BF1769"/>
  <c r="T1769"/>
  <c r="R1769"/>
  <c r="P1769"/>
  <c r="BI1761"/>
  <c r="BH1761"/>
  <c r="BG1761"/>
  <c r="BF1761"/>
  <c r="T1761"/>
  <c r="R1761"/>
  <c r="P1761"/>
  <c r="BI1753"/>
  <c r="BH1753"/>
  <c r="BG1753"/>
  <c r="BF1753"/>
  <c r="T1753"/>
  <c r="R1753"/>
  <c r="P1753"/>
  <c r="BI1747"/>
  <c r="BH1747"/>
  <c r="BG1747"/>
  <c r="BF1747"/>
  <c r="T1747"/>
  <c r="R1747"/>
  <c r="P1747"/>
  <c r="BI1746"/>
  <c r="BH1746"/>
  <c r="BG1746"/>
  <c r="BF1746"/>
  <c r="T1746"/>
  <c r="R1746"/>
  <c r="P1746"/>
  <c r="BI1745"/>
  <c r="BH1745"/>
  <c r="BG1745"/>
  <c r="BF1745"/>
  <c r="T1745"/>
  <c r="R1745"/>
  <c r="P1745"/>
  <c r="BI1742"/>
  <c r="BH1742"/>
  <c r="BG1742"/>
  <c r="BF1742"/>
  <c r="T1742"/>
  <c r="R1742"/>
  <c r="P1742"/>
  <c r="BI1740"/>
  <c r="BH1740"/>
  <c r="BG1740"/>
  <c r="BF1740"/>
  <c r="T1740"/>
  <c r="R1740"/>
  <c r="P1740"/>
  <c r="BI1737"/>
  <c r="BH1737"/>
  <c r="BG1737"/>
  <c r="BF1737"/>
  <c r="T1737"/>
  <c r="R1737"/>
  <c r="P1737"/>
  <c r="BI1734"/>
  <c r="BH1734"/>
  <c r="BG1734"/>
  <c r="BF1734"/>
  <c r="T1734"/>
  <c r="R1734"/>
  <c r="P1734"/>
  <c r="BI1733"/>
  <c r="BH1733"/>
  <c r="BG1733"/>
  <c r="BF1733"/>
  <c r="T1733"/>
  <c r="R1733"/>
  <c r="P1733"/>
  <c r="BI1732"/>
  <c r="BH1732"/>
  <c r="BG1732"/>
  <c r="BF1732"/>
  <c r="T1732"/>
  <c r="R1732"/>
  <c r="P1732"/>
  <c r="BI1731"/>
  <c r="BH1731"/>
  <c r="BG1731"/>
  <c r="BF1731"/>
  <c r="T1731"/>
  <c r="R1731"/>
  <c r="P1731"/>
  <c r="BI1728"/>
  <c r="BH1728"/>
  <c r="BG1728"/>
  <c r="BF1728"/>
  <c r="T1728"/>
  <c r="R1728"/>
  <c r="P1728"/>
  <c r="BI1711"/>
  <c r="BH1711"/>
  <c r="BG1711"/>
  <c r="BF1711"/>
  <c r="T1711"/>
  <c r="R1711"/>
  <c r="P1711"/>
  <c r="BI1709"/>
  <c r="BH1709"/>
  <c r="BG1709"/>
  <c r="BF1709"/>
  <c r="T1709"/>
  <c r="R1709"/>
  <c r="P1709"/>
  <c r="BI1706"/>
  <c r="BH1706"/>
  <c r="BG1706"/>
  <c r="BF1706"/>
  <c r="T1706"/>
  <c r="R1706"/>
  <c r="P1706"/>
  <c r="BI1701"/>
  <c r="BH1701"/>
  <c r="BG1701"/>
  <c r="BF1701"/>
  <c r="T1701"/>
  <c r="R1701"/>
  <c r="P1701"/>
  <c r="BI1698"/>
  <c r="BH1698"/>
  <c r="BG1698"/>
  <c r="BF1698"/>
  <c r="T1698"/>
  <c r="R1698"/>
  <c r="P1698"/>
  <c r="BI1695"/>
  <c r="BH1695"/>
  <c r="BG1695"/>
  <c r="BF1695"/>
  <c r="T1695"/>
  <c r="R1695"/>
  <c r="P1695"/>
  <c r="BI1692"/>
  <c r="BH1692"/>
  <c r="BG1692"/>
  <c r="BF1692"/>
  <c r="T1692"/>
  <c r="R1692"/>
  <c r="P1692"/>
  <c r="BI1689"/>
  <c r="BH1689"/>
  <c r="BG1689"/>
  <c r="BF1689"/>
  <c r="T1689"/>
  <c r="R1689"/>
  <c r="P1689"/>
  <c r="BI1687"/>
  <c r="BH1687"/>
  <c r="BG1687"/>
  <c r="BF1687"/>
  <c r="T1687"/>
  <c r="R1687"/>
  <c r="P1687"/>
  <c r="BI1683"/>
  <c r="BH1683"/>
  <c r="BG1683"/>
  <c r="BF1683"/>
  <c r="T1683"/>
  <c r="R1683"/>
  <c r="P1683"/>
  <c r="BI1681"/>
  <c r="BH1681"/>
  <c r="BG1681"/>
  <c r="BF1681"/>
  <c r="T1681"/>
  <c r="R1681"/>
  <c r="P1681"/>
  <c r="BI1679"/>
  <c r="BH1679"/>
  <c r="BG1679"/>
  <c r="BF1679"/>
  <c r="T1679"/>
  <c r="R1679"/>
  <c r="P1679"/>
  <c r="BI1677"/>
  <c r="BH1677"/>
  <c r="BG1677"/>
  <c r="BF1677"/>
  <c r="T1677"/>
  <c r="R1677"/>
  <c r="P1677"/>
  <c r="BI1675"/>
  <c r="BH1675"/>
  <c r="BG1675"/>
  <c r="BF1675"/>
  <c r="T1675"/>
  <c r="R1675"/>
  <c r="P1675"/>
  <c r="BI1673"/>
  <c r="BH1673"/>
  <c r="BG1673"/>
  <c r="BF1673"/>
  <c r="T1673"/>
  <c r="R1673"/>
  <c r="P1673"/>
  <c r="BI1671"/>
  <c r="BH1671"/>
  <c r="BG1671"/>
  <c r="BF1671"/>
  <c r="T1671"/>
  <c r="R1671"/>
  <c r="P1671"/>
  <c r="BI1669"/>
  <c r="BH1669"/>
  <c r="BG1669"/>
  <c r="BF1669"/>
  <c r="T1669"/>
  <c r="R1669"/>
  <c r="P1669"/>
  <c r="BI1667"/>
  <c r="BH1667"/>
  <c r="BG1667"/>
  <c r="BF1667"/>
  <c r="T1667"/>
  <c r="R1667"/>
  <c r="P1667"/>
  <c r="BI1665"/>
  <c r="BH1665"/>
  <c r="BG1665"/>
  <c r="BF1665"/>
  <c r="T1665"/>
  <c r="R1665"/>
  <c r="P1665"/>
  <c r="BI1663"/>
  <c r="BH1663"/>
  <c r="BG1663"/>
  <c r="BF1663"/>
  <c r="T1663"/>
  <c r="R1663"/>
  <c r="P1663"/>
  <c r="BI1661"/>
  <c r="BH1661"/>
  <c r="BG1661"/>
  <c r="BF1661"/>
  <c r="T1661"/>
  <c r="R1661"/>
  <c r="P1661"/>
  <c r="BI1659"/>
  <c r="BH1659"/>
  <c r="BG1659"/>
  <c r="BF1659"/>
  <c r="T1659"/>
  <c r="R1659"/>
  <c r="P1659"/>
  <c r="BI1657"/>
  <c r="BH1657"/>
  <c r="BG1657"/>
  <c r="BF1657"/>
  <c r="T1657"/>
  <c r="R1657"/>
  <c r="P1657"/>
  <c r="BI1655"/>
  <c r="BH1655"/>
  <c r="BG1655"/>
  <c r="BF1655"/>
  <c r="T1655"/>
  <c r="R1655"/>
  <c r="P1655"/>
  <c r="BI1653"/>
  <c r="BH1653"/>
  <c r="BG1653"/>
  <c r="BF1653"/>
  <c r="T1653"/>
  <c r="R1653"/>
  <c r="P1653"/>
  <c r="BI1651"/>
  <c r="BH1651"/>
  <c r="BG1651"/>
  <c r="BF1651"/>
  <c r="T1651"/>
  <c r="R1651"/>
  <c r="P1651"/>
  <c r="BI1649"/>
  <c r="BH1649"/>
  <c r="BG1649"/>
  <c r="BF1649"/>
  <c r="T1649"/>
  <c r="R1649"/>
  <c r="P1649"/>
  <c r="BI1647"/>
  <c r="BH1647"/>
  <c r="BG1647"/>
  <c r="BF1647"/>
  <c r="T1647"/>
  <c r="R1647"/>
  <c r="P1647"/>
  <c r="BI1645"/>
  <c r="BH1645"/>
  <c r="BG1645"/>
  <c r="BF1645"/>
  <c r="T1645"/>
  <c r="R1645"/>
  <c r="P1645"/>
  <c r="BI1643"/>
  <c r="BH1643"/>
  <c r="BG1643"/>
  <c r="BF1643"/>
  <c r="T1643"/>
  <c r="R1643"/>
  <c r="P1643"/>
  <c r="BI1641"/>
  <c r="BH1641"/>
  <c r="BG1641"/>
  <c r="BF1641"/>
  <c r="T1641"/>
  <c r="R1641"/>
  <c r="P1641"/>
  <c r="BI1639"/>
  <c r="BH1639"/>
  <c r="BG1639"/>
  <c r="BF1639"/>
  <c r="T1639"/>
  <c r="R1639"/>
  <c r="P1639"/>
  <c r="BI1637"/>
  <c r="BH1637"/>
  <c r="BG1637"/>
  <c r="BF1637"/>
  <c r="T1637"/>
  <c r="R1637"/>
  <c r="P1637"/>
  <c r="BI1635"/>
  <c r="BH1635"/>
  <c r="BG1635"/>
  <c r="BF1635"/>
  <c r="T1635"/>
  <c r="R1635"/>
  <c r="P1635"/>
  <c r="BI1633"/>
  <c r="BH1633"/>
  <c r="BG1633"/>
  <c r="BF1633"/>
  <c r="T1633"/>
  <c r="R1633"/>
  <c r="P1633"/>
  <c r="BI1631"/>
  <c r="BH1631"/>
  <c r="BG1631"/>
  <c r="BF1631"/>
  <c r="T1631"/>
  <c r="R1631"/>
  <c r="P1631"/>
  <c r="BI1629"/>
  <c r="BH1629"/>
  <c r="BG1629"/>
  <c r="BF1629"/>
  <c r="T1629"/>
  <c r="R1629"/>
  <c r="P1629"/>
  <c r="BI1627"/>
  <c r="BH1627"/>
  <c r="BG1627"/>
  <c r="BF1627"/>
  <c r="T1627"/>
  <c r="R1627"/>
  <c r="P1627"/>
  <c r="BI1625"/>
  <c r="BH1625"/>
  <c r="BG1625"/>
  <c r="BF1625"/>
  <c r="T1625"/>
  <c r="R1625"/>
  <c r="P1625"/>
  <c r="BI1623"/>
  <c r="BH1623"/>
  <c r="BG1623"/>
  <c r="BF1623"/>
  <c r="T1623"/>
  <c r="R1623"/>
  <c r="P1623"/>
  <c r="BI1621"/>
  <c r="BH1621"/>
  <c r="BG1621"/>
  <c r="BF1621"/>
  <c r="T1621"/>
  <c r="R1621"/>
  <c r="P1621"/>
  <c r="BI1619"/>
  <c r="BH1619"/>
  <c r="BG1619"/>
  <c r="BF1619"/>
  <c r="T1619"/>
  <c r="R1619"/>
  <c r="P1619"/>
  <c r="BI1617"/>
  <c r="BH1617"/>
  <c r="BG1617"/>
  <c r="BF1617"/>
  <c r="T1617"/>
  <c r="R1617"/>
  <c r="P1617"/>
  <c r="BI1615"/>
  <c r="BH1615"/>
  <c r="BG1615"/>
  <c r="BF1615"/>
  <c r="T1615"/>
  <c r="R1615"/>
  <c r="P1615"/>
  <c r="BI1613"/>
  <c r="BH1613"/>
  <c r="BG1613"/>
  <c r="BF1613"/>
  <c r="T1613"/>
  <c r="R1613"/>
  <c r="P1613"/>
  <c r="BI1611"/>
  <c r="BH1611"/>
  <c r="BG1611"/>
  <c r="BF1611"/>
  <c r="T1611"/>
  <c r="R1611"/>
  <c r="P1611"/>
  <c r="BI1609"/>
  <c r="BH1609"/>
  <c r="BG1609"/>
  <c r="BF1609"/>
  <c r="T1609"/>
  <c r="R1609"/>
  <c r="P1609"/>
  <c r="BI1607"/>
  <c r="BH1607"/>
  <c r="BG1607"/>
  <c r="BF1607"/>
  <c r="T1607"/>
  <c r="R1607"/>
  <c r="P1607"/>
  <c r="BI1605"/>
  <c r="BH1605"/>
  <c r="BG1605"/>
  <c r="BF1605"/>
  <c r="T1605"/>
  <c r="R1605"/>
  <c r="P1605"/>
  <c r="BI1603"/>
  <c r="BH1603"/>
  <c r="BG1603"/>
  <c r="BF1603"/>
  <c r="T1603"/>
  <c r="R1603"/>
  <c r="P1603"/>
  <c r="BI1601"/>
  <c r="BH1601"/>
  <c r="BG1601"/>
  <c r="BF1601"/>
  <c r="T1601"/>
  <c r="R1601"/>
  <c r="P1601"/>
  <c r="BI1599"/>
  <c r="BH1599"/>
  <c r="BG1599"/>
  <c r="BF1599"/>
  <c r="T1599"/>
  <c r="R1599"/>
  <c r="P1599"/>
  <c r="BI1597"/>
  <c r="BH1597"/>
  <c r="BG1597"/>
  <c r="BF1597"/>
  <c r="T1597"/>
  <c r="R1597"/>
  <c r="P1597"/>
  <c r="BI1595"/>
  <c r="BH1595"/>
  <c r="BG1595"/>
  <c r="BF1595"/>
  <c r="T1595"/>
  <c r="R1595"/>
  <c r="P1595"/>
  <c r="BI1593"/>
  <c r="BH1593"/>
  <c r="BG1593"/>
  <c r="BF1593"/>
  <c r="T1593"/>
  <c r="R1593"/>
  <c r="P1593"/>
  <c r="BI1591"/>
  <c r="BH1591"/>
  <c r="BG1591"/>
  <c r="BF1591"/>
  <c r="T1591"/>
  <c r="R1591"/>
  <c r="P1591"/>
  <c r="BI1589"/>
  <c r="BH1589"/>
  <c r="BG1589"/>
  <c r="BF1589"/>
  <c r="T1589"/>
  <c r="R1589"/>
  <c r="P1589"/>
  <c r="BI1587"/>
  <c r="BH1587"/>
  <c r="BG1587"/>
  <c r="BF1587"/>
  <c r="T1587"/>
  <c r="R1587"/>
  <c r="P1587"/>
  <c r="BI1585"/>
  <c r="BH1585"/>
  <c r="BG1585"/>
  <c r="BF1585"/>
  <c r="T1585"/>
  <c r="R1585"/>
  <c r="P1585"/>
  <c r="BI1583"/>
  <c r="BH1583"/>
  <c r="BG1583"/>
  <c r="BF1583"/>
  <c r="T1583"/>
  <c r="R1583"/>
  <c r="P1583"/>
  <c r="BI1581"/>
  <c r="BH1581"/>
  <c r="BG1581"/>
  <c r="BF1581"/>
  <c r="T1581"/>
  <c r="R1581"/>
  <c r="P1581"/>
  <c r="BI1579"/>
  <c r="BH1579"/>
  <c r="BG1579"/>
  <c r="BF1579"/>
  <c r="T1579"/>
  <c r="R1579"/>
  <c r="P1579"/>
  <c r="BI1577"/>
  <c r="BH1577"/>
  <c r="BG1577"/>
  <c r="BF1577"/>
  <c r="T1577"/>
  <c r="R1577"/>
  <c r="P1577"/>
  <c r="BI1575"/>
  <c r="BH1575"/>
  <c r="BG1575"/>
  <c r="BF1575"/>
  <c r="T1575"/>
  <c r="R1575"/>
  <c r="P1575"/>
  <c r="BI1573"/>
  <c r="BH1573"/>
  <c r="BG1573"/>
  <c r="BF1573"/>
  <c r="T1573"/>
  <c r="R1573"/>
  <c r="P1573"/>
  <c r="BI1571"/>
  <c r="BH1571"/>
  <c r="BG1571"/>
  <c r="BF1571"/>
  <c r="T1571"/>
  <c r="R1571"/>
  <c r="P1571"/>
  <c r="BI1569"/>
  <c r="BH1569"/>
  <c r="BG1569"/>
  <c r="BF1569"/>
  <c r="T1569"/>
  <c r="R1569"/>
  <c r="P1569"/>
  <c r="BI1567"/>
  <c r="BH1567"/>
  <c r="BG1567"/>
  <c r="BF1567"/>
  <c r="T1567"/>
  <c r="R1567"/>
  <c r="P1567"/>
  <c r="BI1565"/>
  <c r="BH1565"/>
  <c r="BG1565"/>
  <c r="BF1565"/>
  <c r="T1565"/>
  <c r="R1565"/>
  <c r="P1565"/>
  <c r="BI1563"/>
  <c r="BH1563"/>
  <c r="BG1563"/>
  <c r="BF1563"/>
  <c r="T1563"/>
  <c r="R1563"/>
  <c r="P1563"/>
  <c r="BI1561"/>
  <c r="BH1561"/>
  <c r="BG1561"/>
  <c r="BF1561"/>
  <c r="T1561"/>
  <c r="R1561"/>
  <c r="P1561"/>
  <c r="BI1559"/>
  <c r="BH1559"/>
  <c r="BG1559"/>
  <c r="BF1559"/>
  <c r="T1559"/>
  <c r="R1559"/>
  <c r="P1559"/>
  <c r="BI1557"/>
  <c r="BH1557"/>
  <c r="BG1557"/>
  <c r="BF1557"/>
  <c r="T1557"/>
  <c r="R1557"/>
  <c r="P1557"/>
  <c r="BI1555"/>
  <c r="BH1555"/>
  <c r="BG1555"/>
  <c r="BF1555"/>
  <c r="T1555"/>
  <c r="R1555"/>
  <c r="P1555"/>
  <c r="BI1553"/>
  <c r="BH1553"/>
  <c r="BG1553"/>
  <c r="BF1553"/>
  <c r="T1553"/>
  <c r="R1553"/>
  <c r="P1553"/>
  <c r="BI1551"/>
  <c r="BH1551"/>
  <c r="BG1551"/>
  <c r="BF1551"/>
  <c r="T1551"/>
  <c r="R1551"/>
  <c r="P1551"/>
  <c r="BI1549"/>
  <c r="BH1549"/>
  <c r="BG1549"/>
  <c r="BF1549"/>
  <c r="T1549"/>
  <c r="R1549"/>
  <c r="P1549"/>
  <c r="BI1547"/>
  <c r="BH1547"/>
  <c r="BG1547"/>
  <c r="BF1547"/>
  <c r="T1547"/>
  <c r="R1547"/>
  <c r="P1547"/>
  <c r="BI1545"/>
  <c r="BH1545"/>
  <c r="BG1545"/>
  <c r="BF1545"/>
  <c r="T1545"/>
  <c r="R1545"/>
  <c r="P1545"/>
  <c r="BI1543"/>
  <c r="BH1543"/>
  <c r="BG1543"/>
  <c r="BF1543"/>
  <c r="T1543"/>
  <c r="R1543"/>
  <c r="P1543"/>
  <c r="BI1541"/>
  <c r="BH1541"/>
  <c r="BG1541"/>
  <c r="BF1541"/>
  <c r="T1541"/>
  <c r="R1541"/>
  <c r="P1541"/>
  <c r="BI1539"/>
  <c r="BH1539"/>
  <c r="BG1539"/>
  <c r="BF1539"/>
  <c r="T1539"/>
  <c r="R1539"/>
  <c r="P1539"/>
  <c r="BI1537"/>
  <c r="BH1537"/>
  <c r="BG1537"/>
  <c r="BF1537"/>
  <c r="T1537"/>
  <c r="R1537"/>
  <c r="P1537"/>
  <c r="BI1535"/>
  <c r="BH1535"/>
  <c r="BG1535"/>
  <c r="BF1535"/>
  <c r="T1535"/>
  <c r="R1535"/>
  <c r="P1535"/>
  <c r="BI1533"/>
  <c r="BH1533"/>
  <c r="BG1533"/>
  <c r="BF1533"/>
  <c r="T1533"/>
  <c r="R1533"/>
  <c r="P1533"/>
  <c r="BI1531"/>
  <c r="BH1531"/>
  <c r="BG1531"/>
  <c r="BF1531"/>
  <c r="T1531"/>
  <c r="R1531"/>
  <c r="P1531"/>
  <c r="BI1529"/>
  <c r="BH1529"/>
  <c r="BG1529"/>
  <c r="BF1529"/>
  <c r="T1529"/>
  <c r="R1529"/>
  <c r="P1529"/>
  <c r="BI1527"/>
  <c r="BH1527"/>
  <c r="BG1527"/>
  <c r="BF1527"/>
  <c r="T1527"/>
  <c r="R1527"/>
  <c r="P1527"/>
  <c r="BI1525"/>
  <c r="BH1525"/>
  <c r="BG1525"/>
  <c r="BF1525"/>
  <c r="T1525"/>
  <c r="R1525"/>
  <c r="P1525"/>
  <c r="BI1523"/>
  <c r="BH1523"/>
  <c r="BG1523"/>
  <c r="BF1523"/>
  <c r="T1523"/>
  <c r="R1523"/>
  <c r="P1523"/>
  <c r="BI1521"/>
  <c r="BH1521"/>
  <c r="BG1521"/>
  <c r="BF1521"/>
  <c r="T1521"/>
  <c r="R1521"/>
  <c r="P1521"/>
  <c r="BI1519"/>
  <c r="BH1519"/>
  <c r="BG1519"/>
  <c r="BF1519"/>
  <c r="T1519"/>
  <c r="R1519"/>
  <c r="P1519"/>
  <c r="BI1517"/>
  <c r="BH1517"/>
  <c r="BG1517"/>
  <c r="BF1517"/>
  <c r="T1517"/>
  <c r="R1517"/>
  <c r="P1517"/>
  <c r="BI1515"/>
  <c r="BH1515"/>
  <c r="BG1515"/>
  <c r="BF1515"/>
  <c r="T1515"/>
  <c r="R1515"/>
  <c r="P1515"/>
  <c r="BI1513"/>
  <c r="BH1513"/>
  <c r="BG1513"/>
  <c r="BF1513"/>
  <c r="T1513"/>
  <c r="R1513"/>
  <c r="P1513"/>
  <c r="BI1511"/>
  <c r="BH1511"/>
  <c r="BG1511"/>
  <c r="BF1511"/>
  <c r="T1511"/>
  <c r="R1511"/>
  <c r="P1511"/>
  <c r="BI1509"/>
  <c r="BH1509"/>
  <c r="BG1509"/>
  <c r="BF1509"/>
  <c r="T1509"/>
  <c r="R1509"/>
  <c r="P1509"/>
  <c r="BI1507"/>
  <c r="BH1507"/>
  <c r="BG1507"/>
  <c r="BF1507"/>
  <c r="T1507"/>
  <c r="R1507"/>
  <c r="P1507"/>
  <c r="BI1505"/>
  <c r="BH1505"/>
  <c r="BG1505"/>
  <c r="BF1505"/>
  <c r="T1505"/>
  <c r="R1505"/>
  <c r="P1505"/>
  <c r="BI1503"/>
  <c r="BH1503"/>
  <c r="BG1503"/>
  <c r="BF1503"/>
  <c r="T1503"/>
  <c r="R1503"/>
  <c r="P1503"/>
  <c r="BI1501"/>
  <c r="BH1501"/>
  <c r="BG1501"/>
  <c r="BF1501"/>
  <c r="T1501"/>
  <c r="R1501"/>
  <c r="P1501"/>
  <c r="BI1497"/>
  <c r="BH1497"/>
  <c r="BG1497"/>
  <c r="BF1497"/>
  <c r="T1497"/>
  <c r="R1497"/>
  <c r="P1497"/>
  <c r="BI1486"/>
  <c r="BH1486"/>
  <c r="BG1486"/>
  <c r="BF1486"/>
  <c r="T1486"/>
  <c r="R1486"/>
  <c r="P1486"/>
  <c r="BI1474"/>
  <c r="BH1474"/>
  <c r="BG1474"/>
  <c r="BF1474"/>
  <c r="T1474"/>
  <c r="R1474"/>
  <c r="P1474"/>
  <c r="BI1472"/>
  <c r="BH1472"/>
  <c r="BG1472"/>
  <c r="BF1472"/>
  <c r="T1472"/>
  <c r="R1472"/>
  <c r="P1472"/>
  <c r="BI1470"/>
  <c r="BH1470"/>
  <c r="BG1470"/>
  <c r="BF1470"/>
  <c r="T1470"/>
  <c r="R1470"/>
  <c r="P1470"/>
  <c r="BI1468"/>
  <c r="BH1468"/>
  <c r="BG1468"/>
  <c r="BF1468"/>
  <c r="T1468"/>
  <c r="R1468"/>
  <c r="P1468"/>
  <c r="BI1466"/>
  <c r="BH1466"/>
  <c r="BG1466"/>
  <c r="BF1466"/>
  <c r="T1466"/>
  <c r="R1466"/>
  <c r="P1466"/>
  <c r="BI1464"/>
  <c r="BH1464"/>
  <c r="BG1464"/>
  <c r="BF1464"/>
  <c r="T1464"/>
  <c r="R1464"/>
  <c r="P1464"/>
  <c r="BI1462"/>
  <c r="BH1462"/>
  <c r="BG1462"/>
  <c r="BF1462"/>
  <c r="T1462"/>
  <c r="R1462"/>
  <c r="P1462"/>
  <c r="BI1460"/>
  <c r="BH1460"/>
  <c r="BG1460"/>
  <c r="BF1460"/>
  <c r="T1460"/>
  <c r="R1460"/>
  <c r="P1460"/>
  <c r="BI1458"/>
  <c r="BH1458"/>
  <c r="BG1458"/>
  <c r="BF1458"/>
  <c r="T1458"/>
  <c r="R1458"/>
  <c r="P1458"/>
  <c r="BI1456"/>
  <c r="BH1456"/>
  <c r="BG1456"/>
  <c r="BF1456"/>
  <c r="T1456"/>
  <c r="R1456"/>
  <c r="P1456"/>
  <c r="BI1454"/>
  <c r="BH1454"/>
  <c r="BG1454"/>
  <c r="BF1454"/>
  <c r="T1454"/>
  <c r="R1454"/>
  <c r="P1454"/>
  <c r="BI1452"/>
  <c r="BH1452"/>
  <c r="BG1452"/>
  <c r="BF1452"/>
  <c r="T1452"/>
  <c r="R1452"/>
  <c r="P1452"/>
  <c r="BI1450"/>
  <c r="BH1450"/>
  <c r="BG1450"/>
  <c r="BF1450"/>
  <c r="T1450"/>
  <c r="R1450"/>
  <c r="P1450"/>
  <c r="BI1448"/>
  <c r="BH1448"/>
  <c r="BG1448"/>
  <c r="BF1448"/>
  <c r="T1448"/>
  <c r="R1448"/>
  <c r="P1448"/>
  <c r="BI1446"/>
  <c r="BH1446"/>
  <c r="BG1446"/>
  <c r="BF1446"/>
  <c r="T1446"/>
  <c r="R1446"/>
  <c r="P1446"/>
  <c r="BI1444"/>
  <c r="BH1444"/>
  <c r="BG1444"/>
  <c r="BF1444"/>
  <c r="T1444"/>
  <c r="R1444"/>
  <c r="P1444"/>
  <c r="BI1442"/>
  <c r="BH1442"/>
  <c r="BG1442"/>
  <c r="BF1442"/>
  <c r="T1442"/>
  <c r="R1442"/>
  <c r="P1442"/>
  <c r="BI1440"/>
  <c r="BH1440"/>
  <c r="BG1440"/>
  <c r="BF1440"/>
  <c r="T1440"/>
  <c r="R1440"/>
  <c r="P1440"/>
  <c r="BI1438"/>
  <c r="BH1438"/>
  <c r="BG1438"/>
  <c r="BF1438"/>
  <c r="T1438"/>
  <c r="R1438"/>
  <c r="P1438"/>
  <c r="BI1436"/>
  <c r="BH1436"/>
  <c r="BG1436"/>
  <c r="BF1436"/>
  <c r="T1436"/>
  <c r="R1436"/>
  <c r="P1436"/>
  <c r="BI1434"/>
  <c r="BH1434"/>
  <c r="BG1434"/>
  <c r="BF1434"/>
  <c r="T1434"/>
  <c r="R1434"/>
  <c r="P1434"/>
  <c r="BI1432"/>
  <c r="BH1432"/>
  <c r="BG1432"/>
  <c r="BF1432"/>
  <c r="T1432"/>
  <c r="R1432"/>
  <c r="P1432"/>
  <c r="BI1430"/>
  <c r="BH1430"/>
  <c r="BG1430"/>
  <c r="BF1430"/>
  <c r="T1430"/>
  <c r="R1430"/>
  <c r="P1430"/>
  <c r="BI1428"/>
  <c r="BH1428"/>
  <c r="BG1428"/>
  <c r="BF1428"/>
  <c r="T1428"/>
  <c r="R1428"/>
  <c r="P1428"/>
  <c r="BI1426"/>
  <c r="BH1426"/>
  <c r="BG1426"/>
  <c r="BF1426"/>
  <c r="T1426"/>
  <c r="R1426"/>
  <c r="P1426"/>
  <c r="BI1424"/>
  <c r="BH1424"/>
  <c r="BG1424"/>
  <c r="BF1424"/>
  <c r="T1424"/>
  <c r="R1424"/>
  <c r="P1424"/>
  <c r="BI1422"/>
  <c r="BH1422"/>
  <c r="BG1422"/>
  <c r="BF1422"/>
  <c r="T1422"/>
  <c r="R1422"/>
  <c r="P1422"/>
  <c r="BI1420"/>
  <c r="BH1420"/>
  <c r="BG1420"/>
  <c r="BF1420"/>
  <c r="T1420"/>
  <c r="R1420"/>
  <c r="P1420"/>
  <c r="BI1418"/>
  <c r="BH1418"/>
  <c r="BG1418"/>
  <c r="BF1418"/>
  <c r="T1418"/>
  <c r="R1418"/>
  <c r="P1418"/>
  <c r="BI1416"/>
  <c r="BH1416"/>
  <c r="BG1416"/>
  <c r="BF1416"/>
  <c r="T1416"/>
  <c r="R1416"/>
  <c r="P1416"/>
  <c r="BI1414"/>
  <c r="BH1414"/>
  <c r="BG1414"/>
  <c r="BF1414"/>
  <c r="T1414"/>
  <c r="R1414"/>
  <c r="P1414"/>
  <c r="BI1412"/>
  <c r="BH1412"/>
  <c r="BG1412"/>
  <c r="BF1412"/>
  <c r="T1412"/>
  <c r="R1412"/>
  <c r="P1412"/>
  <c r="BI1410"/>
  <c r="BH1410"/>
  <c r="BG1410"/>
  <c r="BF1410"/>
  <c r="T1410"/>
  <c r="R1410"/>
  <c r="P1410"/>
  <c r="BI1408"/>
  <c r="BH1408"/>
  <c r="BG1408"/>
  <c r="BF1408"/>
  <c r="T1408"/>
  <c r="R1408"/>
  <c r="P1408"/>
  <c r="BI1406"/>
  <c r="BH1406"/>
  <c r="BG1406"/>
  <c r="BF1406"/>
  <c r="T1406"/>
  <c r="R1406"/>
  <c r="P1406"/>
  <c r="BI1404"/>
  <c r="BH1404"/>
  <c r="BG1404"/>
  <c r="BF1404"/>
  <c r="T1404"/>
  <c r="R1404"/>
  <c r="P1404"/>
  <c r="BI1402"/>
  <c r="BH1402"/>
  <c r="BG1402"/>
  <c r="BF1402"/>
  <c r="T1402"/>
  <c r="R1402"/>
  <c r="P1402"/>
  <c r="BI1400"/>
  <c r="BH1400"/>
  <c r="BG1400"/>
  <c r="BF1400"/>
  <c r="T1400"/>
  <c r="R1400"/>
  <c r="P1400"/>
  <c r="BI1398"/>
  <c r="BH1398"/>
  <c r="BG1398"/>
  <c r="BF1398"/>
  <c r="T1398"/>
  <c r="R1398"/>
  <c r="P1398"/>
  <c r="BI1396"/>
  <c r="BH1396"/>
  <c r="BG1396"/>
  <c r="BF1396"/>
  <c r="T1396"/>
  <c r="R1396"/>
  <c r="P1396"/>
  <c r="BI1394"/>
  <c r="BH1394"/>
  <c r="BG1394"/>
  <c r="BF1394"/>
  <c r="T1394"/>
  <c r="R1394"/>
  <c r="P1394"/>
  <c r="BI1392"/>
  <c r="BH1392"/>
  <c r="BG1392"/>
  <c r="BF1392"/>
  <c r="T1392"/>
  <c r="R1392"/>
  <c r="P1392"/>
  <c r="BI1390"/>
  <c r="BH1390"/>
  <c r="BG1390"/>
  <c r="BF1390"/>
  <c r="T1390"/>
  <c r="R1390"/>
  <c r="P1390"/>
  <c r="BI1388"/>
  <c r="BH1388"/>
  <c r="BG1388"/>
  <c r="BF1388"/>
  <c r="T1388"/>
  <c r="R1388"/>
  <c r="P1388"/>
  <c r="BI1386"/>
  <c r="BH1386"/>
  <c r="BG1386"/>
  <c r="BF1386"/>
  <c r="T1386"/>
  <c r="R1386"/>
  <c r="P1386"/>
  <c r="BI1384"/>
  <c r="BH1384"/>
  <c r="BG1384"/>
  <c r="BF1384"/>
  <c r="T1384"/>
  <c r="R1384"/>
  <c r="P1384"/>
  <c r="BI1382"/>
  <c r="BH1382"/>
  <c r="BG1382"/>
  <c r="BF1382"/>
  <c r="T1382"/>
  <c r="R1382"/>
  <c r="P1382"/>
  <c r="BI1380"/>
  <c r="BH1380"/>
  <c r="BG1380"/>
  <c r="BF1380"/>
  <c r="T1380"/>
  <c r="R1380"/>
  <c r="P1380"/>
  <c r="BI1378"/>
  <c r="BH1378"/>
  <c r="BG1378"/>
  <c r="BF1378"/>
  <c r="T1378"/>
  <c r="R1378"/>
  <c r="P1378"/>
  <c r="BI1376"/>
  <c r="BH1376"/>
  <c r="BG1376"/>
  <c r="BF1376"/>
  <c r="T1376"/>
  <c r="R1376"/>
  <c r="P1376"/>
  <c r="BI1374"/>
  <c r="BH1374"/>
  <c r="BG1374"/>
  <c r="BF1374"/>
  <c r="T1374"/>
  <c r="R1374"/>
  <c r="P1374"/>
  <c r="BI1372"/>
  <c r="BH1372"/>
  <c r="BG1372"/>
  <c r="BF1372"/>
  <c r="T1372"/>
  <c r="R1372"/>
  <c r="P1372"/>
  <c r="BI1370"/>
  <c r="BH1370"/>
  <c r="BG1370"/>
  <c r="BF1370"/>
  <c r="T1370"/>
  <c r="R1370"/>
  <c r="P1370"/>
  <c r="BI1368"/>
  <c r="BH1368"/>
  <c r="BG1368"/>
  <c r="BF1368"/>
  <c r="T1368"/>
  <c r="R1368"/>
  <c r="P1368"/>
  <c r="BI1366"/>
  <c r="BH1366"/>
  <c r="BG1366"/>
  <c r="BF1366"/>
  <c r="T1366"/>
  <c r="R1366"/>
  <c r="P1366"/>
  <c r="BI1364"/>
  <c r="BH1364"/>
  <c r="BG1364"/>
  <c r="BF1364"/>
  <c r="T1364"/>
  <c r="R1364"/>
  <c r="P1364"/>
  <c r="BI1362"/>
  <c r="BH1362"/>
  <c r="BG1362"/>
  <c r="BF1362"/>
  <c r="T1362"/>
  <c r="R1362"/>
  <c r="P1362"/>
  <c r="BI1361"/>
  <c r="BH1361"/>
  <c r="BG1361"/>
  <c r="BF1361"/>
  <c r="T1361"/>
  <c r="R1361"/>
  <c r="P1361"/>
  <c r="BI1357"/>
  <c r="BH1357"/>
  <c r="BG1357"/>
  <c r="BF1357"/>
  <c r="T1357"/>
  <c r="R1357"/>
  <c r="P1357"/>
  <c r="BI1353"/>
  <c r="BH1353"/>
  <c r="BG1353"/>
  <c r="BF1353"/>
  <c r="T1353"/>
  <c r="R1353"/>
  <c r="P1353"/>
  <c r="BI1351"/>
  <c r="BH1351"/>
  <c r="BG1351"/>
  <c r="BF1351"/>
  <c r="T1351"/>
  <c r="R1351"/>
  <c r="P1351"/>
  <c r="BI1350"/>
  <c r="BH1350"/>
  <c r="BG1350"/>
  <c r="BF1350"/>
  <c r="T1350"/>
  <c r="R1350"/>
  <c r="P1350"/>
  <c r="BI1349"/>
  <c r="BH1349"/>
  <c r="BG1349"/>
  <c r="BF1349"/>
  <c r="T1349"/>
  <c r="R1349"/>
  <c r="P1349"/>
  <c r="BI1347"/>
  <c r="BH1347"/>
  <c r="BG1347"/>
  <c r="BF1347"/>
  <c r="T1347"/>
  <c r="R1347"/>
  <c r="P1347"/>
  <c r="BI1345"/>
  <c r="BH1345"/>
  <c r="BG1345"/>
  <c r="BF1345"/>
  <c r="T1345"/>
  <c r="R1345"/>
  <c r="P1345"/>
  <c r="BI1343"/>
  <c r="BH1343"/>
  <c r="BG1343"/>
  <c r="BF1343"/>
  <c r="T1343"/>
  <c r="R1343"/>
  <c r="P1343"/>
  <c r="BI1341"/>
  <c r="BH1341"/>
  <c r="BG1341"/>
  <c r="BF1341"/>
  <c r="T1341"/>
  <c r="R1341"/>
  <c r="P1341"/>
  <c r="BI1339"/>
  <c r="BH1339"/>
  <c r="BG1339"/>
  <c r="BF1339"/>
  <c r="T1339"/>
  <c r="R1339"/>
  <c r="P1339"/>
  <c r="BI1337"/>
  <c r="BH1337"/>
  <c r="BG1337"/>
  <c r="BF1337"/>
  <c r="T1337"/>
  <c r="R1337"/>
  <c r="P1337"/>
  <c r="BI1335"/>
  <c r="BH1335"/>
  <c r="BG1335"/>
  <c r="BF1335"/>
  <c r="T1335"/>
  <c r="R1335"/>
  <c r="P1335"/>
  <c r="BI1333"/>
  <c r="BH1333"/>
  <c r="BG1333"/>
  <c r="BF1333"/>
  <c r="T1333"/>
  <c r="R1333"/>
  <c r="P1333"/>
  <c r="BI1331"/>
  <c r="BH1331"/>
  <c r="BG1331"/>
  <c r="BF1331"/>
  <c r="T1331"/>
  <c r="R1331"/>
  <c r="P1331"/>
  <c r="BI1329"/>
  <c r="BH1329"/>
  <c r="BG1329"/>
  <c r="BF1329"/>
  <c r="T1329"/>
  <c r="R1329"/>
  <c r="P1329"/>
  <c r="BI1327"/>
  <c r="BH1327"/>
  <c r="BG1327"/>
  <c r="BF1327"/>
  <c r="T1327"/>
  <c r="R1327"/>
  <c r="P1327"/>
  <c r="BI1325"/>
  <c r="BH1325"/>
  <c r="BG1325"/>
  <c r="BF1325"/>
  <c r="T1325"/>
  <c r="R1325"/>
  <c r="P1325"/>
  <c r="BI1323"/>
  <c r="BH1323"/>
  <c r="BG1323"/>
  <c r="BF1323"/>
  <c r="T1323"/>
  <c r="R1323"/>
  <c r="P1323"/>
  <c r="BI1321"/>
  <c r="BH1321"/>
  <c r="BG1321"/>
  <c r="BF1321"/>
  <c r="T1321"/>
  <c r="R1321"/>
  <c r="P1321"/>
  <c r="BI1319"/>
  <c r="BH1319"/>
  <c r="BG1319"/>
  <c r="BF1319"/>
  <c r="T1319"/>
  <c r="R1319"/>
  <c r="P1319"/>
  <c r="BI1317"/>
  <c r="BH1317"/>
  <c r="BG1317"/>
  <c r="BF1317"/>
  <c r="T1317"/>
  <c r="R1317"/>
  <c r="P1317"/>
  <c r="BI1312"/>
  <c r="BH1312"/>
  <c r="BG1312"/>
  <c r="BF1312"/>
  <c r="T1312"/>
  <c r="R1312"/>
  <c r="P1312"/>
  <c r="BI1307"/>
  <c r="BH1307"/>
  <c r="BG1307"/>
  <c r="BF1307"/>
  <c r="T1307"/>
  <c r="R1307"/>
  <c r="P1307"/>
  <c r="BI1300"/>
  <c r="BH1300"/>
  <c r="BG1300"/>
  <c r="BF1300"/>
  <c r="T1300"/>
  <c r="R1300"/>
  <c r="P1300"/>
  <c r="BI1292"/>
  <c r="BH1292"/>
  <c r="BG1292"/>
  <c r="BF1292"/>
  <c r="T1292"/>
  <c r="R1292"/>
  <c r="P1292"/>
  <c r="BI1286"/>
  <c r="BH1286"/>
  <c r="BG1286"/>
  <c r="BF1286"/>
  <c r="T1286"/>
  <c r="R1286"/>
  <c r="P1286"/>
  <c r="BI1280"/>
  <c r="BH1280"/>
  <c r="BG1280"/>
  <c r="BF1280"/>
  <c r="T1280"/>
  <c r="R1280"/>
  <c r="P1280"/>
  <c r="BI1273"/>
  <c r="BH1273"/>
  <c r="BG1273"/>
  <c r="BF1273"/>
  <c r="T1273"/>
  <c r="R1273"/>
  <c r="P1273"/>
  <c r="BI1267"/>
  <c r="BH1267"/>
  <c r="BG1267"/>
  <c r="BF1267"/>
  <c r="T1267"/>
  <c r="R1267"/>
  <c r="P1267"/>
  <c r="BI1261"/>
  <c r="BH1261"/>
  <c r="BG1261"/>
  <c r="BF1261"/>
  <c r="T1261"/>
  <c r="R1261"/>
  <c r="P1261"/>
  <c r="BI1260"/>
  <c r="BH1260"/>
  <c r="BG1260"/>
  <c r="BF1260"/>
  <c r="T1260"/>
  <c r="R1260"/>
  <c r="P1260"/>
  <c r="BI1258"/>
  <c r="BH1258"/>
  <c r="BG1258"/>
  <c r="BF1258"/>
  <c r="T1258"/>
  <c r="R1258"/>
  <c r="P1258"/>
  <c r="BI1252"/>
  <c r="BH1252"/>
  <c r="BG1252"/>
  <c r="BF1252"/>
  <c r="T1252"/>
  <c r="R1252"/>
  <c r="P1252"/>
  <c r="BI1249"/>
  <c r="BH1249"/>
  <c r="BG1249"/>
  <c r="BF1249"/>
  <c r="T1249"/>
  <c r="R1249"/>
  <c r="P1249"/>
  <c r="BI1243"/>
  <c r="BH1243"/>
  <c r="BG1243"/>
  <c r="BF1243"/>
  <c r="T1243"/>
  <c r="R1243"/>
  <c r="P1243"/>
  <c r="BI1237"/>
  <c r="BH1237"/>
  <c r="BG1237"/>
  <c r="BF1237"/>
  <c r="T1237"/>
  <c r="R1237"/>
  <c r="P1237"/>
  <c r="BI1229"/>
  <c r="BH1229"/>
  <c r="BG1229"/>
  <c r="BF1229"/>
  <c r="T1229"/>
  <c r="R1229"/>
  <c r="P1229"/>
  <c r="BI1221"/>
  <c r="BH1221"/>
  <c r="BG1221"/>
  <c r="BF1221"/>
  <c r="T1221"/>
  <c r="R1221"/>
  <c r="P1221"/>
  <c r="BI1219"/>
  <c r="BH1219"/>
  <c r="BG1219"/>
  <c r="BF1219"/>
  <c r="T1219"/>
  <c r="R1219"/>
  <c r="P1219"/>
  <c r="BI1214"/>
  <c r="BH1214"/>
  <c r="BG1214"/>
  <c r="BF1214"/>
  <c r="T1214"/>
  <c r="R1214"/>
  <c r="P1214"/>
  <c r="BI1212"/>
  <c r="BH1212"/>
  <c r="BG1212"/>
  <c r="BF1212"/>
  <c r="T1212"/>
  <c r="T1211"/>
  <c r="R1212"/>
  <c r="R1211"/>
  <c r="P1212"/>
  <c r="P1211"/>
  <c r="BI1210"/>
  <c r="BH1210"/>
  <c r="BG1210"/>
  <c r="BF1210"/>
  <c r="T1210"/>
  <c r="R1210"/>
  <c r="P1210"/>
  <c r="BI1205"/>
  <c r="BH1205"/>
  <c r="BG1205"/>
  <c r="BF1205"/>
  <c r="T1205"/>
  <c r="R1205"/>
  <c r="P1205"/>
  <c r="BI1191"/>
  <c r="BH1191"/>
  <c r="BG1191"/>
  <c r="BF1191"/>
  <c r="T1191"/>
  <c r="R1191"/>
  <c r="P1191"/>
  <c r="BI1189"/>
  <c r="BH1189"/>
  <c r="BG1189"/>
  <c r="BF1189"/>
  <c r="T1189"/>
  <c r="R1189"/>
  <c r="P1189"/>
  <c r="BI1185"/>
  <c r="BH1185"/>
  <c r="BG1185"/>
  <c r="BF1185"/>
  <c r="T1185"/>
  <c r="R1185"/>
  <c r="P1185"/>
  <c r="BI1177"/>
  <c r="BH1177"/>
  <c r="BG1177"/>
  <c r="BF1177"/>
  <c r="T1177"/>
  <c r="R1177"/>
  <c r="P1177"/>
  <c r="BI1168"/>
  <c r="BH1168"/>
  <c r="BG1168"/>
  <c r="BF1168"/>
  <c r="T1168"/>
  <c r="R1168"/>
  <c r="P1168"/>
  <c r="BI1166"/>
  <c r="BH1166"/>
  <c r="BG1166"/>
  <c r="BF1166"/>
  <c r="T1166"/>
  <c r="R1166"/>
  <c r="P1166"/>
  <c r="BI1161"/>
  <c r="BH1161"/>
  <c r="BG1161"/>
  <c r="BF1161"/>
  <c r="T1161"/>
  <c r="R1161"/>
  <c r="P1161"/>
  <c r="BI1158"/>
  <c r="BH1158"/>
  <c r="BG1158"/>
  <c r="BF1158"/>
  <c r="T1158"/>
  <c r="R1158"/>
  <c r="P1158"/>
  <c r="BI1150"/>
  <c r="BH1150"/>
  <c r="BG1150"/>
  <c r="BF1150"/>
  <c r="T1150"/>
  <c r="R1150"/>
  <c r="P1150"/>
  <c r="BI1145"/>
  <c r="BH1145"/>
  <c r="BG1145"/>
  <c r="BF1145"/>
  <c r="T1145"/>
  <c r="R1145"/>
  <c r="P1145"/>
  <c r="BI1141"/>
  <c r="BH1141"/>
  <c r="BG1141"/>
  <c r="BF1141"/>
  <c r="T1141"/>
  <c r="R1141"/>
  <c r="P1141"/>
  <c r="BI1134"/>
  <c r="BH1134"/>
  <c r="BG1134"/>
  <c r="BF1134"/>
  <c r="T1134"/>
  <c r="R1134"/>
  <c r="P1134"/>
  <c r="BI1132"/>
  <c r="BH1132"/>
  <c r="BG1132"/>
  <c r="BF1132"/>
  <c r="T1132"/>
  <c r="R1132"/>
  <c r="P1132"/>
  <c r="BI1128"/>
  <c r="BH1128"/>
  <c r="BG1128"/>
  <c r="BF1128"/>
  <c r="T1128"/>
  <c r="R1128"/>
  <c r="P1128"/>
  <c r="BI1126"/>
  <c r="BH1126"/>
  <c r="BG1126"/>
  <c r="BF1126"/>
  <c r="T1126"/>
  <c r="R1126"/>
  <c r="P1126"/>
  <c r="BI1122"/>
  <c r="BH1122"/>
  <c r="BG1122"/>
  <c r="BF1122"/>
  <c r="T1122"/>
  <c r="R1122"/>
  <c r="P1122"/>
  <c r="BI1120"/>
  <c r="BH1120"/>
  <c r="BG1120"/>
  <c r="BF1120"/>
  <c r="T1120"/>
  <c r="R1120"/>
  <c r="P1120"/>
  <c r="BI1115"/>
  <c r="BH1115"/>
  <c r="BG1115"/>
  <c r="BF1115"/>
  <c r="T1115"/>
  <c r="R1115"/>
  <c r="P1115"/>
  <c r="BI1112"/>
  <c r="BH1112"/>
  <c r="BG1112"/>
  <c r="BF1112"/>
  <c r="T1112"/>
  <c r="R1112"/>
  <c r="P1112"/>
  <c r="BI1100"/>
  <c r="BH1100"/>
  <c r="BG1100"/>
  <c r="BF1100"/>
  <c r="T1100"/>
  <c r="R1100"/>
  <c r="P1100"/>
  <c r="BI1098"/>
  <c r="BH1098"/>
  <c r="BG1098"/>
  <c r="BF1098"/>
  <c r="T1098"/>
  <c r="R1098"/>
  <c r="P1098"/>
  <c r="BI1091"/>
  <c r="BH1091"/>
  <c r="BG1091"/>
  <c r="BF1091"/>
  <c r="T1091"/>
  <c r="R1091"/>
  <c r="P1091"/>
  <c r="BI1089"/>
  <c r="BH1089"/>
  <c r="BG1089"/>
  <c r="BF1089"/>
  <c r="T1089"/>
  <c r="R1089"/>
  <c r="P1089"/>
  <c r="BI1082"/>
  <c r="BH1082"/>
  <c r="BG1082"/>
  <c r="BF1082"/>
  <c r="T1082"/>
  <c r="R1082"/>
  <c r="P1082"/>
  <c r="BI1080"/>
  <c r="BH1080"/>
  <c r="BG1080"/>
  <c r="BF1080"/>
  <c r="T1080"/>
  <c r="R1080"/>
  <c r="P1080"/>
  <c r="BI1076"/>
  <c r="BH1076"/>
  <c r="BG1076"/>
  <c r="BF1076"/>
  <c r="T1076"/>
  <c r="R1076"/>
  <c r="P1076"/>
  <c r="BI1071"/>
  <c r="BH1071"/>
  <c r="BG1071"/>
  <c r="BF1071"/>
  <c r="T1071"/>
  <c r="R1071"/>
  <c r="P1071"/>
  <c r="BI1067"/>
  <c r="BH1067"/>
  <c r="BG1067"/>
  <c r="BF1067"/>
  <c r="T1067"/>
  <c r="R1067"/>
  <c r="P1067"/>
  <c r="BI1065"/>
  <c r="BH1065"/>
  <c r="BG1065"/>
  <c r="BF1065"/>
  <c r="T1065"/>
  <c r="R1065"/>
  <c r="P1065"/>
  <c r="BI1062"/>
  <c r="BH1062"/>
  <c r="BG1062"/>
  <c r="BF1062"/>
  <c r="T1062"/>
  <c r="R1062"/>
  <c r="P1062"/>
  <c r="BI1058"/>
  <c r="BH1058"/>
  <c r="BG1058"/>
  <c r="BF1058"/>
  <c r="T1058"/>
  <c r="R1058"/>
  <c r="P1058"/>
  <c r="BI1056"/>
  <c r="BH1056"/>
  <c r="BG1056"/>
  <c r="BF1056"/>
  <c r="T1056"/>
  <c r="R1056"/>
  <c r="P1056"/>
  <c r="BI1051"/>
  <c r="BH1051"/>
  <c r="BG1051"/>
  <c r="BF1051"/>
  <c r="T1051"/>
  <c r="R1051"/>
  <c r="P1051"/>
  <c r="BI1037"/>
  <c r="BH1037"/>
  <c r="BG1037"/>
  <c r="BF1037"/>
  <c r="T1037"/>
  <c r="R1037"/>
  <c r="P1037"/>
  <c r="BI1035"/>
  <c r="BH1035"/>
  <c r="BG1035"/>
  <c r="BF1035"/>
  <c r="T1035"/>
  <c r="R1035"/>
  <c r="P1035"/>
  <c r="BI1031"/>
  <c r="BH1031"/>
  <c r="BG1031"/>
  <c r="BF1031"/>
  <c r="T1031"/>
  <c r="R1031"/>
  <c r="P1031"/>
  <c r="BI1029"/>
  <c r="BH1029"/>
  <c r="BG1029"/>
  <c r="BF1029"/>
  <c r="T1029"/>
  <c r="R1029"/>
  <c r="P1029"/>
  <c r="BI1025"/>
  <c r="BH1025"/>
  <c r="BG1025"/>
  <c r="BF1025"/>
  <c r="T1025"/>
  <c r="R1025"/>
  <c r="P1025"/>
  <c r="BI1023"/>
  <c r="BH1023"/>
  <c r="BG1023"/>
  <c r="BF1023"/>
  <c r="T1023"/>
  <c r="R1023"/>
  <c r="P1023"/>
  <c r="BI1019"/>
  <c r="BH1019"/>
  <c r="BG1019"/>
  <c r="BF1019"/>
  <c r="T1019"/>
  <c r="R1019"/>
  <c r="P1019"/>
  <c r="BI1017"/>
  <c r="BH1017"/>
  <c r="BG1017"/>
  <c r="BF1017"/>
  <c r="T1017"/>
  <c r="R1017"/>
  <c r="P1017"/>
  <c r="BI1013"/>
  <c r="BH1013"/>
  <c r="BG1013"/>
  <c r="BF1013"/>
  <c r="T1013"/>
  <c r="R1013"/>
  <c r="P1013"/>
  <c r="BI1010"/>
  <c r="BH1010"/>
  <c r="BG1010"/>
  <c r="BF1010"/>
  <c r="T1010"/>
  <c r="R1010"/>
  <c r="P1010"/>
  <c r="BI1001"/>
  <c r="BH1001"/>
  <c r="BG1001"/>
  <c r="BF1001"/>
  <c r="T1001"/>
  <c r="R1001"/>
  <c r="P1001"/>
  <c r="BI998"/>
  <c r="BH998"/>
  <c r="BG998"/>
  <c r="BF998"/>
  <c r="T998"/>
  <c r="R998"/>
  <c r="P998"/>
  <c r="BI991"/>
  <c r="BH991"/>
  <c r="BG991"/>
  <c r="BF991"/>
  <c r="T991"/>
  <c r="R991"/>
  <c r="P991"/>
  <c r="BI988"/>
  <c r="BH988"/>
  <c r="BG988"/>
  <c r="BF988"/>
  <c r="T988"/>
  <c r="R988"/>
  <c r="P988"/>
  <c r="BI983"/>
  <c r="BH983"/>
  <c r="BG983"/>
  <c r="BF983"/>
  <c r="T983"/>
  <c r="R983"/>
  <c r="P983"/>
  <c r="BI980"/>
  <c r="BH980"/>
  <c r="BG980"/>
  <c r="BF980"/>
  <c r="T980"/>
  <c r="R980"/>
  <c r="P980"/>
  <c r="BI969"/>
  <c r="BH969"/>
  <c r="BG969"/>
  <c r="BF969"/>
  <c r="T969"/>
  <c r="R969"/>
  <c r="P969"/>
  <c r="BI967"/>
  <c r="BH967"/>
  <c r="BG967"/>
  <c r="BF967"/>
  <c r="T967"/>
  <c r="R967"/>
  <c r="P967"/>
  <c r="BI958"/>
  <c r="BH958"/>
  <c r="BG958"/>
  <c r="BF958"/>
  <c r="T958"/>
  <c r="R958"/>
  <c r="P958"/>
  <c r="BI947"/>
  <c r="BH947"/>
  <c r="BG947"/>
  <c r="BF947"/>
  <c r="T947"/>
  <c r="R947"/>
  <c r="P947"/>
  <c r="BI936"/>
  <c r="BH936"/>
  <c r="BG936"/>
  <c r="BF936"/>
  <c r="T936"/>
  <c r="R936"/>
  <c r="P936"/>
  <c r="BI934"/>
  <c r="BH934"/>
  <c r="BG934"/>
  <c r="BF934"/>
  <c r="T934"/>
  <c r="R934"/>
  <c r="P934"/>
  <c r="BI925"/>
  <c r="BH925"/>
  <c r="BG925"/>
  <c r="BF925"/>
  <c r="T925"/>
  <c r="R925"/>
  <c r="P925"/>
  <c r="BI920"/>
  <c r="BH920"/>
  <c r="BG920"/>
  <c r="BF920"/>
  <c r="T920"/>
  <c r="R920"/>
  <c r="P920"/>
  <c r="BI918"/>
  <c r="BH918"/>
  <c r="BG918"/>
  <c r="BF918"/>
  <c r="T918"/>
  <c r="R918"/>
  <c r="P918"/>
  <c r="BI916"/>
  <c r="BH916"/>
  <c r="BG916"/>
  <c r="BF916"/>
  <c r="T916"/>
  <c r="R916"/>
  <c r="P916"/>
  <c r="BI912"/>
  <c r="BH912"/>
  <c r="BG912"/>
  <c r="BF912"/>
  <c r="T912"/>
  <c r="R912"/>
  <c r="P912"/>
  <c r="BI911"/>
  <c r="BH911"/>
  <c r="BG911"/>
  <c r="BF911"/>
  <c r="T911"/>
  <c r="R911"/>
  <c r="P911"/>
  <c r="BI907"/>
  <c r="BH907"/>
  <c r="BG907"/>
  <c r="BF907"/>
  <c r="T907"/>
  <c r="R907"/>
  <c r="P907"/>
  <c r="BI905"/>
  <c r="BH905"/>
  <c r="BG905"/>
  <c r="BF905"/>
  <c r="T905"/>
  <c r="R905"/>
  <c r="P905"/>
  <c r="BI903"/>
  <c r="BH903"/>
  <c r="BG903"/>
  <c r="BF903"/>
  <c r="T903"/>
  <c r="R903"/>
  <c r="P903"/>
  <c r="BI899"/>
  <c r="BH899"/>
  <c r="BG899"/>
  <c r="BF899"/>
  <c r="T899"/>
  <c r="R899"/>
  <c r="P899"/>
  <c r="BI897"/>
  <c r="BH897"/>
  <c r="BG897"/>
  <c r="BF897"/>
  <c r="T897"/>
  <c r="R897"/>
  <c r="P897"/>
  <c r="BI895"/>
  <c r="BH895"/>
  <c r="BG895"/>
  <c r="BF895"/>
  <c r="T895"/>
  <c r="R895"/>
  <c r="P895"/>
  <c r="BI891"/>
  <c r="BH891"/>
  <c r="BG891"/>
  <c r="BF891"/>
  <c r="T891"/>
  <c r="R891"/>
  <c r="P891"/>
  <c r="BI889"/>
  <c r="BH889"/>
  <c r="BG889"/>
  <c r="BF889"/>
  <c r="T889"/>
  <c r="R889"/>
  <c r="P889"/>
  <c r="BI885"/>
  <c r="BH885"/>
  <c r="BG885"/>
  <c r="BF885"/>
  <c r="T885"/>
  <c r="R885"/>
  <c r="P885"/>
  <c r="BI879"/>
  <c r="BH879"/>
  <c r="BG879"/>
  <c r="BF879"/>
  <c r="T879"/>
  <c r="R879"/>
  <c r="P879"/>
  <c r="BI877"/>
  <c r="BH877"/>
  <c r="BG877"/>
  <c r="BF877"/>
  <c r="T877"/>
  <c r="R877"/>
  <c r="P877"/>
  <c r="BI873"/>
  <c r="BH873"/>
  <c r="BG873"/>
  <c r="BF873"/>
  <c r="T873"/>
  <c r="R873"/>
  <c r="P873"/>
  <c r="BI871"/>
  <c r="BH871"/>
  <c r="BG871"/>
  <c r="BF871"/>
  <c r="T871"/>
  <c r="R871"/>
  <c r="P871"/>
  <c r="BI867"/>
  <c r="BH867"/>
  <c r="BG867"/>
  <c r="BF867"/>
  <c r="T867"/>
  <c r="R867"/>
  <c r="P867"/>
  <c r="BI864"/>
  <c r="BH864"/>
  <c r="BG864"/>
  <c r="BF864"/>
  <c r="T864"/>
  <c r="T863"/>
  <c r="R864"/>
  <c r="R863"/>
  <c r="P864"/>
  <c r="P863"/>
  <c r="BI862"/>
  <c r="BH862"/>
  <c r="BG862"/>
  <c r="BF862"/>
  <c r="T862"/>
  <c r="R862"/>
  <c r="P862"/>
  <c r="BI860"/>
  <c r="BH860"/>
  <c r="BG860"/>
  <c r="BF860"/>
  <c r="T860"/>
  <c r="R860"/>
  <c r="P860"/>
  <c r="BI859"/>
  <c r="BH859"/>
  <c r="BG859"/>
  <c r="BF859"/>
  <c r="T859"/>
  <c r="R859"/>
  <c r="P859"/>
  <c r="BI857"/>
  <c r="BH857"/>
  <c r="BG857"/>
  <c r="BF857"/>
  <c r="T857"/>
  <c r="R857"/>
  <c r="P857"/>
  <c r="BI856"/>
  <c r="BH856"/>
  <c r="BG856"/>
  <c r="BF856"/>
  <c r="T856"/>
  <c r="R856"/>
  <c r="P856"/>
  <c r="BI851"/>
  <c r="BH851"/>
  <c r="BG851"/>
  <c r="BF851"/>
  <c r="T851"/>
  <c r="R851"/>
  <c r="P851"/>
  <c r="BI847"/>
  <c r="BH847"/>
  <c r="BG847"/>
  <c r="BF847"/>
  <c r="T847"/>
  <c r="R847"/>
  <c r="P847"/>
  <c r="BI843"/>
  <c r="BH843"/>
  <c r="BG843"/>
  <c r="BF843"/>
  <c r="T843"/>
  <c r="R843"/>
  <c r="P843"/>
  <c r="BI839"/>
  <c r="BH839"/>
  <c r="BG839"/>
  <c r="BF839"/>
  <c r="T839"/>
  <c r="R839"/>
  <c r="P839"/>
  <c r="BI831"/>
  <c r="BH831"/>
  <c r="BG831"/>
  <c r="BF831"/>
  <c r="T831"/>
  <c r="R831"/>
  <c r="P831"/>
  <c r="BI827"/>
  <c r="BH827"/>
  <c r="BG827"/>
  <c r="BF827"/>
  <c r="T827"/>
  <c r="R827"/>
  <c r="P827"/>
  <c r="BI821"/>
  <c r="BH821"/>
  <c r="BG821"/>
  <c r="BF821"/>
  <c r="T821"/>
  <c r="R821"/>
  <c r="P821"/>
  <c r="BI814"/>
  <c r="BH814"/>
  <c r="BG814"/>
  <c r="BF814"/>
  <c r="T814"/>
  <c r="R814"/>
  <c r="P814"/>
  <c r="BI810"/>
  <c r="BH810"/>
  <c r="BG810"/>
  <c r="BF810"/>
  <c r="T810"/>
  <c r="R810"/>
  <c r="P810"/>
  <c r="BI806"/>
  <c r="BH806"/>
  <c r="BG806"/>
  <c r="BF806"/>
  <c r="T806"/>
  <c r="R806"/>
  <c r="P806"/>
  <c r="BI802"/>
  <c r="BH802"/>
  <c r="BG802"/>
  <c r="BF802"/>
  <c r="T802"/>
  <c r="R802"/>
  <c r="P802"/>
  <c r="BI795"/>
  <c r="BH795"/>
  <c r="BG795"/>
  <c r="BF795"/>
  <c r="T795"/>
  <c r="R795"/>
  <c r="P795"/>
  <c r="BI788"/>
  <c r="BH788"/>
  <c r="BG788"/>
  <c r="BF788"/>
  <c r="T788"/>
  <c r="R788"/>
  <c r="P788"/>
  <c r="BI785"/>
  <c r="BH785"/>
  <c r="BG785"/>
  <c r="BF785"/>
  <c r="T785"/>
  <c r="R785"/>
  <c r="P785"/>
  <c r="BI778"/>
  <c r="BH778"/>
  <c r="BG778"/>
  <c r="BF778"/>
  <c r="T778"/>
  <c r="R778"/>
  <c r="P778"/>
  <c r="BI772"/>
  <c r="BH772"/>
  <c r="BG772"/>
  <c r="BF772"/>
  <c r="T772"/>
  <c r="R772"/>
  <c r="P772"/>
  <c r="BI767"/>
  <c r="BH767"/>
  <c r="BG767"/>
  <c r="BF767"/>
  <c r="T767"/>
  <c r="R767"/>
  <c r="P767"/>
  <c r="BI763"/>
  <c r="BH763"/>
  <c r="BG763"/>
  <c r="BF763"/>
  <c r="T763"/>
  <c r="R763"/>
  <c r="P763"/>
  <c r="BI758"/>
  <c r="BH758"/>
  <c r="BG758"/>
  <c r="BF758"/>
  <c r="T758"/>
  <c r="R758"/>
  <c r="P758"/>
  <c r="BI749"/>
  <c r="BH749"/>
  <c r="BG749"/>
  <c r="BF749"/>
  <c r="T749"/>
  <c r="R749"/>
  <c r="P749"/>
  <c r="BI748"/>
  <c r="BH748"/>
  <c r="BG748"/>
  <c r="BF748"/>
  <c r="T748"/>
  <c r="R748"/>
  <c r="P748"/>
  <c r="BI747"/>
  <c r="BH747"/>
  <c r="BG747"/>
  <c r="BF747"/>
  <c r="T747"/>
  <c r="R747"/>
  <c r="P747"/>
  <c r="BI741"/>
  <c r="BH741"/>
  <c r="BG741"/>
  <c r="BF741"/>
  <c r="T741"/>
  <c r="R741"/>
  <c r="P741"/>
  <c r="BI731"/>
  <c r="BH731"/>
  <c r="BG731"/>
  <c r="BF731"/>
  <c r="T731"/>
  <c r="R731"/>
  <c r="P731"/>
  <c r="BI730"/>
  <c r="BH730"/>
  <c r="BG730"/>
  <c r="BF730"/>
  <c r="T730"/>
  <c r="R730"/>
  <c r="P730"/>
  <c r="BI725"/>
  <c r="BH725"/>
  <c r="BG725"/>
  <c r="BF725"/>
  <c r="T725"/>
  <c r="R725"/>
  <c r="P725"/>
  <c r="BI709"/>
  <c r="BH709"/>
  <c r="BG709"/>
  <c r="BF709"/>
  <c r="T709"/>
  <c r="R709"/>
  <c r="P709"/>
  <c r="BI705"/>
  <c r="BH705"/>
  <c r="BG705"/>
  <c r="BF705"/>
  <c r="T705"/>
  <c r="R705"/>
  <c r="P705"/>
  <c r="BI697"/>
  <c r="BH697"/>
  <c r="BG697"/>
  <c r="BF697"/>
  <c r="T697"/>
  <c r="R697"/>
  <c r="P697"/>
  <c r="BI677"/>
  <c r="BH677"/>
  <c r="BG677"/>
  <c r="BF677"/>
  <c r="T677"/>
  <c r="R677"/>
  <c r="P677"/>
  <c r="BI670"/>
  <c r="BH670"/>
  <c r="BG670"/>
  <c r="BF670"/>
  <c r="T670"/>
  <c r="R670"/>
  <c r="P670"/>
  <c r="BI660"/>
  <c r="BH660"/>
  <c r="BG660"/>
  <c r="BF660"/>
  <c r="T660"/>
  <c r="R660"/>
  <c r="P660"/>
  <c r="BI659"/>
  <c r="BH659"/>
  <c r="BG659"/>
  <c r="BF659"/>
  <c r="T659"/>
  <c r="R659"/>
  <c r="P659"/>
  <c r="BI654"/>
  <c r="BH654"/>
  <c r="BG654"/>
  <c r="BF654"/>
  <c r="T654"/>
  <c r="R654"/>
  <c r="P654"/>
  <c r="BI653"/>
  <c r="BH653"/>
  <c r="BG653"/>
  <c r="BF653"/>
  <c r="T653"/>
  <c r="R653"/>
  <c r="P653"/>
  <c r="BI651"/>
  <c r="BH651"/>
  <c r="BG651"/>
  <c r="BF651"/>
  <c r="T651"/>
  <c r="R651"/>
  <c r="P651"/>
  <c r="BI647"/>
  <c r="BH647"/>
  <c r="BG647"/>
  <c r="BF647"/>
  <c r="T647"/>
  <c r="R647"/>
  <c r="P647"/>
  <c r="BI643"/>
  <c r="BH643"/>
  <c r="BG643"/>
  <c r="BF643"/>
  <c r="T643"/>
  <c r="R643"/>
  <c r="P643"/>
  <c r="BI639"/>
  <c r="BH639"/>
  <c r="BG639"/>
  <c r="BF639"/>
  <c r="T639"/>
  <c r="R639"/>
  <c r="P639"/>
  <c r="BI634"/>
  <c r="BH634"/>
  <c r="BG634"/>
  <c r="BF634"/>
  <c r="T634"/>
  <c r="R634"/>
  <c r="P634"/>
  <c r="BI628"/>
  <c r="BH628"/>
  <c r="BG628"/>
  <c r="BF628"/>
  <c r="T628"/>
  <c r="R628"/>
  <c r="P628"/>
  <c r="BI618"/>
  <c r="BH618"/>
  <c r="BG618"/>
  <c r="BF618"/>
  <c r="T618"/>
  <c r="R618"/>
  <c r="P618"/>
  <c r="BI604"/>
  <c r="BH604"/>
  <c r="BG604"/>
  <c r="BF604"/>
  <c r="T604"/>
  <c r="R604"/>
  <c r="P604"/>
  <c r="BI600"/>
  <c r="BH600"/>
  <c r="BG600"/>
  <c r="BF600"/>
  <c r="T600"/>
  <c r="R600"/>
  <c r="P600"/>
  <c r="BI591"/>
  <c r="BH591"/>
  <c r="BG591"/>
  <c r="BF591"/>
  <c r="T591"/>
  <c r="R591"/>
  <c r="P591"/>
  <c r="BI583"/>
  <c r="BH583"/>
  <c r="BG583"/>
  <c r="BF583"/>
  <c r="T583"/>
  <c r="R583"/>
  <c r="P583"/>
  <c r="BI579"/>
  <c r="BH579"/>
  <c r="BG579"/>
  <c r="BF579"/>
  <c r="T579"/>
  <c r="R579"/>
  <c r="P579"/>
  <c r="BI575"/>
  <c r="BH575"/>
  <c r="BG575"/>
  <c r="BF575"/>
  <c r="T575"/>
  <c r="R575"/>
  <c r="P575"/>
  <c r="BI567"/>
  <c r="BH567"/>
  <c r="BG567"/>
  <c r="BF567"/>
  <c r="T567"/>
  <c r="R567"/>
  <c r="P567"/>
  <c r="BI562"/>
  <c r="BH562"/>
  <c r="BG562"/>
  <c r="BF562"/>
  <c r="T562"/>
  <c r="R562"/>
  <c r="P562"/>
  <c r="BI561"/>
  <c r="BH561"/>
  <c r="BG561"/>
  <c r="BF561"/>
  <c r="T561"/>
  <c r="R561"/>
  <c r="P561"/>
  <c r="BI560"/>
  <c r="BH560"/>
  <c r="BG560"/>
  <c r="BF560"/>
  <c r="T560"/>
  <c r="R560"/>
  <c r="P560"/>
  <c r="BI559"/>
  <c r="BH559"/>
  <c r="BG559"/>
  <c r="BF559"/>
  <c r="T559"/>
  <c r="R559"/>
  <c r="P559"/>
  <c r="BI555"/>
  <c r="BH555"/>
  <c r="BG555"/>
  <c r="BF555"/>
  <c r="T555"/>
  <c r="R555"/>
  <c r="P555"/>
  <c r="BI549"/>
  <c r="BH549"/>
  <c r="BG549"/>
  <c r="BF549"/>
  <c r="T549"/>
  <c r="R549"/>
  <c r="P549"/>
  <c r="BI545"/>
  <c r="BH545"/>
  <c r="BG545"/>
  <c r="BF545"/>
  <c r="T545"/>
  <c r="R545"/>
  <c r="P545"/>
  <c r="BI541"/>
  <c r="BH541"/>
  <c r="BG541"/>
  <c r="BF541"/>
  <c r="T541"/>
  <c r="R541"/>
  <c r="P541"/>
  <c r="BI536"/>
  <c r="BH536"/>
  <c r="BG536"/>
  <c r="BF536"/>
  <c r="T536"/>
  <c r="R536"/>
  <c r="P536"/>
  <c r="BI535"/>
  <c r="BH535"/>
  <c r="BG535"/>
  <c r="BF535"/>
  <c r="T535"/>
  <c r="R535"/>
  <c r="P535"/>
  <c r="BI531"/>
  <c r="BH531"/>
  <c r="BG531"/>
  <c r="BF531"/>
  <c r="T531"/>
  <c r="R531"/>
  <c r="P531"/>
  <c r="BI527"/>
  <c r="BH527"/>
  <c r="BG527"/>
  <c r="BF527"/>
  <c r="T527"/>
  <c r="R527"/>
  <c r="P527"/>
  <c r="BI519"/>
  <c r="BH519"/>
  <c r="BG519"/>
  <c r="BF519"/>
  <c r="T519"/>
  <c r="R519"/>
  <c r="P519"/>
  <c r="BI518"/>
  <c r="BH518"/>
  <c r="BG518"/>
  <c r="BF518"/>
  <c r="T518"/>
  <c r="R518"/>
  <c r="P518"/>
  <c r="BI517"/>
  <c r="BH517"/>
  <c r="BG517"/>
  <c r="BF517"/>
  <c r="T517"/>
  <c r="R517"/>
  <c r="P517"/>
  <c r="BI516"/>
  <c r="BH516"/>
  <c r="BG516"/>
  <c r="BF516"/>
  <c r="T516"/>
  <c r="R516"/>
  <c r="P516"/>
  <c r="BI512"/>
  <c r="BH512"/>
  <c r="BG512"/>
  <c r="BF512"/>
  <c r="T512"/>
  <c r="R512"/>
  <c r="P512"/>
  <c r="BI510"/>
  <c r="BH510"/>
  <c r="BG510"/>
  <c r="BF510"/>
  <c r="T510"/>
  <c r="R510"/>
  <c r="P510"/>
  <c r="BI506"/>
  <c r="BH506"/>
  <c r="BG506"/>
  <c r="BF506"/>
  <c r="T506"/>
  <c r="R506"/>
  <c r="P506"/>
  <c r="BI504"/>
  <c r="BH504"/>
  <c r="BG504"/>
  <c r="BF504"/>
  <c r="T504"/>
  <c r="R504"/>
  <c r="P504"/>
  <c r="BI500"/>
  <c r="BH500"/>
  <c r="BG500"/>
  <c r="BF500"/>
  <c r="T500"/>
  <c r="R500"/>
  <c r="P500"/>
  <c r="BI498"/>
  <c r="BH498"/>
  <c r="BG498"/>
  <c r="BF498"/>
  <c r="T498"/>
  <c r="R498"/>
  <c r="P498"/>
  <c r="BI494"/>
  <c r="BH494"/>
  <c r="BG494"/>
  <c r="BF494"/>
  <c r="T494"/>
  <c r="R494"/>
  <c r="P494"/>
  <c r="BI492"/>
  <c r="BH492"/>
  <c r="BG492"/>
  <c r="BF492"/>
  <c r="T492"/>
  <c r="R492"/>
  <c r="P492"/>
  <c r="BI488"/>
  <c r="BH488"/>
  <c r="BG488"/>
  <c r="BF488"/>
  <c r="T488"/>
  <c r="R488"/>
  <c r="P488"/>
  <c r="BI486"/>
  <c r="BH486"/>
  <c r="BG486"/>
  <c r="BF486"/>
  <c r="T486"/>
  <c r="R486"/>
  <c r="P486"/>
  <c r="BI482"/>
  <c r="BH482"/>
  <c r="BG482"/>
  <c r="BF482"/>
  <c r="T482"/>
  <c r="R482"/>
  <c r="P482"/>
  <c r="BI480"/>
  <c r="BH480"/>
  <c r="BG480"/>
  <c r="BF480"/>
  <c r="T480"/>
  <c r="R480"/>
  <c r="P480"/>
  <c r="BI476"/>
  <c r="BH476"/>
  <c r="BG476"/>
  <c r="BF476"/>
  <c r="T476"/>
  <c r="R476"/>
  <c r="P476"/>
  <c r="BI474"/>
  <c r="BH474"/>
  <c r="BG474"/>
  <c r="BF474"/>
  <c r="T474"/>
  <c r="R474"/>
  <c r="P474"/>
  <c r="BI470"/>
  <c r="BH470"/>
  <c r="BG470"/>
  <c r="BF470"/>
  <c r="T470"/>
  <c r="R470"/>
  <c r="P470"/>
  <c r="BI466"/>
  <c r="BH466"/>
  <c r="BG466"/>
  <c r="BF466"/>
  <c r="T466"/>
  <c r="R466"/>
  <c r="P466"/>
  <c r="BI462"/>
  <c r="BH462"/>
  <c r="BG462"/>
  <c r="BF462"/>
  <c r="T462"/>
  <c r="R462"/>
  <c r="P462"/>
  <c r="BI458"/>
  <c r="BH458"/>
  <c r="BG458"/>
  <c r="BF458"/>
  <c r="T458"/>
  <c r="R458"/>
  <c r="P458"/>
  <c r="BI454"/>
  <c r="BH454"/>
  <c r="BG454"/>
  <c r="BF454"/>
  <c r="T454"/>
  <c r="R454"/>
  <c r="P454"/>
  <c r="BI453"/>
  <c r="BH453"/>
  <c r="BG453"/>
  <c r="BF453"/>
  <c r="T453"/>
  <c r="R453"/>
  <c r="P453"/>
  <c r="BI452"/>
  <c r="BH452"/>
  <c r="BG452"/>
  <c r="BF452"/>
  <c r="T452"/>
  <c r="R452"/>
  <c r="P452"/>
  <c r="BI450"/>
  <c r="BH450"/>
  <c r="BG450"/>
  <c r="BF450"/>
  <c r="T450"/>
  <c r="R450"/>
  <c r="P450"/>
  <c r="BI446"/>
  <c r="BH446"/>
  <c r="BG446"/>
  <c r="BF446"/>
  <c r="T446"/>
  <c r="R446"/>
  <c r="P446"/>
  <c r="BI442"/>
  <c r="BH442"/>
  <c r="BG442"/>
  <c r="BF442"/>
  <c r="T442"/>
  <c r="R442"/>
  <c r="P442"/>
  <c r="BI441"/>
  <c r="BH441"/>
  <c r="BG441"/>
  <c r="BF441"/>
  <c r="T441"/>
  <c r="R441"/>
  <c r="P441"/>
  <c r="BI439"/>
  <c r="BH439"/>
  <c r="BG439"/>
  <c r="BF439"/>
  <c r="T439"/>
  <c r="R439"/>
  <c r="P439"/>
  <c r="BI437"/>
  <c r="BH437"/>
  <c r="BG437"/>
  <c r="BF437"/>
  <c r="T437"/>
  <c r="R437"/>
  <c r="P437"/>
  <c r="BI436"/>
  <c r="BH436"/>
  <c r="BG436"/>
  <c r="BF436"/>
  <c r="T436"/>
  <c r="R436"/>
  <c r="P436"/>
  <c r="BI434"/>
  <c r="BH434"/>
  <c r="BG434"/>
  <c r="BF434"/>
  <c r="T434"/>
  <c r="R434"/>
  <c r="P434"/>
  <c r="BI430"/>
  <c r="BH430"/>
  <c r="BG430"/>
  <c r="BF430"/>
  <c r="T430"/>
  <c r="R430"/>
  <c r="P430"/>
  <c r="BI426"/>
  <c r="BH426"/>
  <c r="BG426"/>
  <c r="BF426"/>
  <c r="T426"/>
  <c r="R426"/>
  <c r="P426"/>
  <c r="BI424"/>
  <c r="BH424"/>
  <c r="BG424"/>
  <c r="BF424"/>
  <c r="T424"/>
  <c r="R424"/>
  <c r="P424"/>
  <c r="BI420"/>
  <c r="BH420"/>
  <c r="BG420"/>
  <c r="BF420"/>
  <c r="T420"/>
  <c r="R420"/>
  <c r="P420"/>
  <c r="BI416"/>
  <c r="BH416"/>
  <c r="BG416"/>
  <c r="BF416"/>
  <c r="T416"/>
  <c r="R416"/>
  <c r="P416"/>
  <c r="BI403"/>
  <c r="BH403"/>
  <c r="BG403"/>
  <c r="BF403"/>
  <c r="T403"/>
  <c r="R403"/>
  <c r="P403"/>
  <c r="BI401"/>
  <c r="BH401"/>
  <c r="BG401"/>
  <c r="BF401"/>
  <c r="T401"/>
  <c r="R401"/>
  <c r="P401"/>
  <c r="BI387"/>
  <c r="BH387"/>
  <c r="BG387"/>
  <c r="BF387"/>
  <c r="T387"/>
  <c r="R387"/>
  <c r="P387"/>
  <c r="BI382"/>
  <c r="BH382"/>
  <c r="BG382"/>
  <c r="BF382"/>
  <c r="T382"/>
  <c r="R382"/>
  <c r="P382"/>
  <c r="BI376"/>
  <c r="BH376"/>
  <c r="BG376"/>
  <c r="BF376"/>
  <c r="T376"/>
  <c r="R376"/>
  <c r="P376"/>
  <c r="BI373"/>
  <c r="BH373"/>
  <c r="BG373"/>
  <c r="BF373"/>
  <c r="T373"/>
  <c r="R373"/>
  <c r="P373"/>
  <c r="BI367"/>
  <c r="BH367"/>
  <c r="BG367"/>
  <c r="BF367"/>
  <c r="T367"/>
  <c r="R367"/>
  <c r="P367"/>
  <c r="BI362"/>
  <c r="BH362"/>
  <c r="BG362"/>
  <c r="BF362"/>
  <c r="T362"/>
  <c r="R362"/>
  <c r="P362"/>
  <c r="BI358"/>
  <c r="BH358"/>
  <c r="BG358"/>
  <c r="BF358"/>
  <c r="T358"/>
  <c r="T357"/>
  <c r="R358"/>
  <c r="R357"/>
  <c r="P358"/>
  <c r="P357"/>
  <c r="BI354"/>
  <c r="BH354"/>
  <c r="BG354"/>
  <c r="BF354"/>
  <c r="T354"/>
  <c r="R354"/>
  <c r="P354"/>
  <c r="BI350"/>
  <c r="BH350"/>
  <c r="BG350"/>
  <c r="BF350"/>
  <c r="T350"/>
  <c r="R350"/>
  <c r="P350"/>
  <c r="BI348"/>
  <c r="BH348"/>
  <c r="BG348"/>
  <c r="BF348"/>
  <c r="T348"/>
  <c r="R348"/>
  <c r="P348"/>
  <c r="BI339"/>
  <c r="BH339"/>
  <c r="BG339"/>
  <c r="BF339"/>
  <c r="T339"/>
  <c r="R339"/>
  <c r="P339"/>
  <c r="BI331"/>
  <c r="BH331"/>
  <c r="BG331"/>
  <c r="BF331"/>
  <c r="T331"/>
  <c r="R331"/>
  <c r="P331"/>
  <c r="BI326"/>
  <c r="BH326"/>
  <c r="BG326"/>
  <c r="BF326"/>
  <c r="T326"/>
  <c r="R326"/>
  <c r="P326"/>
  <c r="BI322"/>
  <c r="BH322"/>
  <c r="BG322"/>
  <c r="BF322"/>
  <c r="T322"/>
  <c r="R322"/>
  <c r="P322"/>
  <c r="BI316"/>
  <c r="BH316"/>
  <c r="BG316"/>
  <c r="BF316"/>
  <c r="T316"/>
  <c r="R316"/>
  <c r="P316"/>
  <c r="BI310"/>
  <c r="BH310"/>
  <c r="BG310"/>
  <c r="BF310"/>
  <c r="T310"/>
  <c r="R310"/>
  <c r="P310"/>
  <c r="BI309"/>
  <c r="BH309"/>
  <c r="BG309"/>
  <c r="BF309"/>
  <c r="T309"/>
  <c r="R309"/>
  <c r="P309"/>
  <c r="BI303"/>
  <c r="BH303"/>
  <c r="BG303"/>
  <c r="BF303"/>
  <c r="T303"/>
  <c r="R303"/>
  <c r="P303"/>
  <c r="BI297"/>
  <c r="BH297"/>
  <c r="BG297"/>
  <c r="BF297"/>
  <c r="T297"/>
  <c r="R297"/>
  <c r="P297"/>
  <c r="BI294"/>
  <c r="BH294"/>
  <c r="BG294"/>
  <c r="BF294"/>
  <c r="T294"/>
  <c r="R294"/>
  <c r="P294"/>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76"/>
  <c r="BH276"/>
  <c r="BG276"/>
  <c r="BF276"/>
  <c r="T276"/>
  <c r="R276"/>
  <c r="P276"/>
  <c r="BI275"/>
  <c r="BH275"/>
  <c r="BG275"/>
  <c r="BF275"/>
  <c r="T275"/>
  <c r="R275"/>
  <c r="P275"/>
  <c r="BI269"/>
  <c r="BH269"/>
  <c r="BG269"/>
  <c r="BF269"/>
  <c r="T269"/>
  <c r="R269"/>
  <c r="P269"/>
  <c r="BI250"/>
  <c r="BH250"/>
  <c r="BG250"/>
  <c r="BF250"/>
  <c r="T250"/>
  <c r="R250"/>
  <c r="P250"/>
  <c r="BI245"/>
  <c r="BH245"/>
  <c r="BG245"/>
  <c r="BF245"/>
  <c r="T245"/>
  <c r="R245"/>
  <c r="P245"/>
  <c r="BI240"/>
  <c r="BH240"/>
  <c r="BG240"/>
  <c r="BF240"/>
  <c r="T240"/>
  <c r="R240"/>
  <c r="P240"/>
  <c r="BI234"/>
  <c r="BH234"/>
  <c r="BG234"/>
  <c r="BF234"/>
  <c r="T234"/>
  <c r="R234"/>
  <c r="P234"/>
  <c r="BI230"/>
  <c r="BH230"/>
  <c r="BG230"/>
  <c r="BF230"/>
  <c r="T230"/>
  <c r="R230"/>
  <c r="P230"/>
  <c r="BI224"/>
  <c r="BH224"/>
  <c r="BG224"/>
  <c r="BF224"/>
  <c r="T224"/>
  <c r="R224"/>
  <c r="P224"/>
  <c r="BI223"/>
  <c r="BH223"/>
  <c r="BG223"/>
  <c r="BF223"/>
  <c r="T223"/>
  <c r="R223"/>
  <c r="P223"/>
  <c r="BI219"/>
  <c r="BH219"/>
  <c r="BG219"/>
  <c r="BF219"/>
  <c r="T219"/>
  <c r="R219"/>
  <c r="P219"/>
  <c r="BI215"/>
  <c r="BH215"/>
  <c r="BG215"/>
  <c r="BF215"/>
  <c r="T215"/>
  <c r="R215"/>
  <c r="P215"/>
  <c r="BI211"/>
  <c r="BH211"/>
  <c r="BG211"/>
  <c r="BF211"/>
  <c r="T211"/>
  <c r="R211"/>
  <c r="P211"/>
  <c r="BI206"/>
  <c r="BH206"/>
  <c r="BG206"/>
  <c r="BF206"/>
  <c r="T206"/>
  <c r="R206"/>
  <c r="P206"/>
  <c r="BI200"/>
  <c r="BH200"/>
  <c r="BG200"/>
  <c r="BF200"/>
  <c r="T200"/>
  <c r="R200"/>
  <c r="P200"/>
  <c r="BI196"/>
  <c r="BH196"/>
  <c r="BG196"/>
  <c r="BF196"/>
  <c r="T196"/>
  <c r="R196"/>
  <c r="P196"/>
  <c r="BI193"/>
  <c r="BH193"/>
  <c r="BG193"/>
  <c r="BF193"/>
  <c r="T193"/>
  <c r="R193"/>
  <c r="P193"/>
  <c r="BI189"/>
  <c r="BH189"/>
  <c r="BG189"/>
  <c r="BF189"/>
  <c r="T189"/>
  <c r="R189"/>
  <c r="P189"/>
  <c r="BI185"/>
  <c r="BH185"/>
  <c r="BG185"/>
  <c r="BF185"/>
  <c r="T185"/>
  <c r="R185"/>
  <c r="P185"/>
  <c r="BI183"/>
  <c r="BH183"/>
  <c r="BG183"/>
  <c r="BF183"/>
  <c r="T183"/>
  <c r="R183"/>
  <c r="P183"/>
  <c r="BI182"/>
  <c r="BH182"/>
  <c r="BG182"/>
  <c r="BF182"/>
  <c r="T182"/>
  <c r="R182"/>
  <c r="P182"/>
  <c r="BI176"/>
  <c r="BH176"/>
  <c r="BG176"/>
  <c r="BF176"/>
  <c r="T176"/>
  <c r="R176"/>
  <c r="P176"/>
  <c r="BI173"/>
  <c r="BH173"/>
  <c r="BG173"/>
  <c r="BF173"/>
  <c r="T173"/>
  <c r="R173"/>
  <c r="P173"/>
  <c r="BI168"/>
  <c r="BH168"/>
  <c r="BG168"/>
  <c r="BF168"/>
  <c r="T168"/>
  <c r="R168"/>
  <c r="P168"/>
  <c r="BI164"/>
  <c r="BH164"/>
  <c r="BG164"/>
  <c r="BF164"/>
  <c r="T164"/>
  <c r="R164"/>
  <c r="P164"/>
  <c r="BI161"/>
  <c r="BH161"/>
  <c r="BG161"/>
  <c r="BF161"/>
  <c r="T161"/>
  <c r="R161"/>
  <c r="P161"/>
  <c r="J154"/>
  <c r="F154"/>
  <c r="F152"/>
  <c r="E150"/>
  <c r="J95"/>
  <c r="F95"/>
  <c r="F93"/>
  <c r="E91"/>
  <c r="J28"/>
  <c r="E28"/>
  <c r="J155"/>
  <c r="J27"/>
  <c r="J22"/>
  <c r="E22"/>
  <c r="F155"/>
  <c r="J21"/>
  <c r="J16"/>
  <c r="J152"/>
  <c r="E7"/>
  <c r="E85"/>
  <c i="2" r="J39"/>
  <c r="J38"/>
  <c i="1" r="AY96"/>
  <c i="2" r="J37"/>
  <c i="1" r="AX96"/>
  <c i="2" r="BI169"/>
  <c r="BH169"/>
  <c r="BG169"/>
  <c r="BF169"/>
  <c r="T169"/>
  <c r="T168"/>
  <c r="R169"/>
  <c r="R168"/>
  <c r="P169"/>
  <c r="P168"/>
  <c r="BI166"/>
  <c r="BH166"/>
  <c r="BG166"/>
  <c r="BF166"/>
  <c r="T166"/>
  <c r="T165"/>
  <c r="R166"/>
  <c r="R165"/>
  <c r="P166"/>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6"/>
  <c r="BH136"/>
  <c r="BG136"/>
  <c r="BF136"/>
  <c r="T136"/>
  <c r="R136"/>
  <c r="P136"/>
  <c r="BI133"/>
  <c r="BH133"/>
  <c r="BG133"/>
  <c r="BF133"/>
  <c r="T133"/>
  <c r="R133"/>
  <c r="P133"/>
  <c r="BI131"/>
  <c r="BH131"/>
  <c r="BG131"/>
  <c r="BF131"/>
  <c r="T131"/>
  <c r="R131"/>
  <c r="P131"/>
  <c r="BI129"/>
  <c r="BH129"/>
  <c r="BG129"/>
  <c r="BF129"/>
  <c r="T129"/>
  <c r="R129"/>
  <c r="P129"/>
  <c r="J122"/>
  <c r="F122"/>
  <c r="F120"/>
  <c r="E118"/>
  <c r="J93"/>
  <c r="F93"/>
  <c r="F91"/>
  <c r="E89"/>
  <c r="J26"/>
  <c r="E26"/>
  <c r="J94"/>
  <c r="J25"/>
  <c r="J20"/>
  <c r="E20"/>
  <c r="F123"/>
  <c r="J19"/>
  <c r="J14"/>
  <c r="J120"/>
  <c r="E7"/>
  <c r="E85"/>
  <c i="1" r="L90"/>
  <c r="AM90"/>
  <c r="AM89"/>
  <c r="L89"/>
  <c r="AM87"/>
  <c r="L87"/>
  <c r="L85"/>
  <c r="L84"/>
  <c i="36" r="BK210"/>
  <c r="J205"/>
  <c r="J204"/>
  <c r="J203"/>
  <c r="BK201"/>
  <c r="BK200"/>
  <c r="J191"/>
  <c r="BK189"/>
  <c r="BK182"/>
  <c r="BK180"/>
  <c r="J177"/>
  <c r="BK168"/>
  <c r="J165"/>
  <c r="BK162"/>
  <c r="BK161"/>
  <c r="J148"/>
  <c r="J144"/>
  <c r="J139"/>
  <c r="J134"/>
  <c r="BK133"/>
  <c i="35" r="BK159"/>
  <c r="J150"/>
  <c r="BK144"/>
  <c r="BK130"/>
  <c i="34" r="BK150"/>
  <c r="BK147"/>
  <c r="J140"/>
  <c r="BK137"/>
  <c r="J134"/>
  <c r="J133"/>
  <c r="BK131"/>
  <c i="33" r="BK128"/>
  <c i="32" r="BK142"/>
  <c r="J139"/>
  <c r="BK133"/>
  <c r="BK130"/>
  <c i="31" r="J166"/>
  <c r="J164"/>
  <c r="BK161"/>
  <c r="BK153"/>
  <c r="J149"/>
  <c r="BK145"/>
  <c r="BK140"/>
  <c r="BK137"/>
  <c i="30" r="J189"/>
  <c r="BK186"/>
  <c r="BK175"/>
  <c r="J174"/>
  <c r="BK165"/>
  <c r="J164"/>
  <c r="BK162"/>
  <c r="J159"/>
  <c r="BK156"/>
  <c r="BK152"/>
  <c r="J150"/>
  <c r="BK148"/>
  <c r="J144"/>
  <c r="BK142"/>
  <c r="J140"/>
  <c r="J139"/>
  <c i="29" r="J191"/>
  <c r="BK173"/>
  <c r="J168"/>
  <c r="BK165"/>
  <c r="J160"/>
  <c r="J154"/>
  <c r="J148"/>
  <c r="J147"/>
  <c r="J144"/>
  <c r="J142"/>
  <c i="28" r="BK129"/>
  <c i="27" r="J364"/>
  <c r="BK323"/>
  <c r="BK322"/>
  <c r="J320"/>
  <c r="J308"/>
  <c r="J304"/>
  <c r="J294"/>
  <c r="BK292"/>
  <c r="BK287"/>
  <c r="J201"/>
  <c r="J184"/>
  <c r="BK173"/>
  <c r="BK168"/>
  <c i="26" r="J160"/>
  <c r="BK157"/>
  <c r="J127"/>
  <c i="25" r="BK161"/>
  <c r="J159"/>
  <c r="BK155"/>
  <c r="J152"/>
  <c r="BK143"/>
  <c r="BK140"/>
  <c r="BK136"/>
  <c r="BK131"/>
  <c r="J129"/>
  <c r="BK127"/>
  <c r="J125"/>
  <c i="24" r="J225"/>
  <c r="BK221"/>
  <c r="J204"/>
  <c r="BK196"/>
  <c r="BK175"/>
  <c r="BK169"/>
  <c r="BK162"/>
  <c i="23" r="BK156"/>
  <c r="BK152"/>
  <c r="BK151"/>
  <c r="BK149"/>
  <c r="J148"/>
  <c r="BK144"/>
  <c r="J141"/>
  <c i="21" r="BK243"/>
  <c r="BK238"/>
  <c r="J200"/>
  <c r="BK186"/>
  <c r="J176"/>
  <c r="BK169"/>
  <c r="BK163"/>
  <c r="J150"/>
  <c i="20" r="J336"/>
  <c r="BK329"/>
  <c r="J327"/>
  <c r="BK317"/>
  <c r="J313"/>
  <c r="J309"/>
  <c r="J293"/>
  <c r="J292"/>
  <c r="BK290"/>
  <c r="BK260"/>
  <c r="J218"/>
  <c r="J213"/>
  <c r="BK201"/>
  <c r="BK192"/>
  <c r="BK162"/>
  <c r="J145"/>
  <c r="BK141"/>
  <c i="19" r="J158"/>
  <c r="J153"/>
  <c r="J150"/>
  <c r="BK148"/>
  <c r="J140"/>
  <c r="BK135"/>
  <c r="BK131"/>
  <c i="18" r="J614"/>
  <c r="BK610"/>
  <c r="J608"/>
  <c r="BK602"/>
  <c r="J600"/>
  <c r="BK596"/>
  <c r="J592"/>
  <c r="BK591"/>
  <c r="BK589"/>
  <c r="J582"/>
  <c r="J575"/>
  <c r="J569"/>
  <c r="J566"/>
  <c r="J562"/>
  <c r="BK561"/>
  <c r="BK556"/>
  <c r="J553"/>
  <c r="J547"/>
  <c r="BK545"/>
  <c r="J544"/>
  <c r="BK541"/>
  <c r="BK539"/>
  <c r="J534"/>
  <c r="BK533"/>
  <c r="BK530"/>
  <c r="J529"/>
  <c r="BK528"/>
  <c r="J525"/>
  <c r="J524"/>
  <c r="BK523"/>
  <c r="BK520"/>
  <c r="J517"/>
  <c r="J509"/>
  <c r="J508"/>
  <c r="J505"/>
  <c r="J502"/>
  <c r="BK500"/>
  <c r="BK495"/>
  <c r="BK490"/>
  <c r="BK486"/>
  <c r="J480"/>
  <c r="J477"/>
  <c r="BK476"/>
  <c r="J471"/>
  <c r="BK466"/>
  <c r="BK464"/>
  <c r="BK458"/>
  <c r="BK457"/>
  <c r="BK450"/>
  <c r="J448"/>
  <c r="BK443"/>
  <c r="J434"/>
  <c r="BK429"/>
  <c r="J423"/>
  <c r="BK421"/>
  <c r="BK416"/>
  <c r="J414"/>
  <c r="BK412"/>
  <c r="BK406"/>
  <c r="BK396"/>
  <c r="J392"/>
  <c r="J387"/>
  <c r="J385"/>
  <c r="BK380"/>
  <c r="J375"/>
  <c r="J372"/>
  <c r="J369"/>
  <c r="J367"/>
  <c r="J363"/>
  <c r="BK358"/>
  <c r="BK353"/>
  <c r="J345"/>
  <c r="J338"/>
  <c r="BK336"/>
  <c r="BK334"/>
  <c r="J331"/>
  <c r="BK328"/>
  <c r="J323"/>
  <c r="BK317"/>
  <c r="J311"/>
  <c r="J309"/>
  <c r="J304"/>
  <c r="J303"/>
  <c r="BK301"/>
  <c r="J300"/>
  <c r="J299"/>
  <c r="BK298"/>
  <c r="BK295"/>
  <c r="J294"/>
  <c r="J293"/>
  <c r="J291"/>
  <c r="BK289"/>
  <c r="BK284"/>
  <c r="J279"/>
  <c r="BK276"/>
  <c r="BK273"/>
  <c r="BK270"/>
  <c r="J268"/>
  <c r="BK264"/>
  <c r="J252"/>
  <c r="BK248"/>
  <c r="J245"/>
  <c r="J241"/>
  <c r="BK228"/>
  <c r="BK226"/>
  <c r="J225"/>
  <c r="J222"/>
  <c r="J217"/>
  <c r="BK211"/>
  <c r="BK192"/>
  <c r="BK185"/>
  <c r="BK181"/>
  <c r="BK177"/>
  <c r="BK175"/>
  <c r="J174"/>
  <c r="BK172"/>
  <c r="BK170"/>
  <c r="J168"/>
  <c r="J164"/>
  <c r="BK162"/>
  <c r="BK159"/>
  <c r="BK154"/>
  <c r="BK152"/>
  <c r="J151"/>
  <c r="BK150"/>
  <c r="BK149"/>
  <c r="J147"/>
  <c r="J145"/>
  <c r="J144"/>
  <c r="BK142"/>
  <c r="J134"/>
  <c r="J133"/>
  <c i="17" r="J168"/>
  <c r="J161"/>
  <c r="J150"/>
  <c r="J146"/>
  <c r="BK142"/>
  <c r="J134"/>
  <c r="J129"/>
  <c i="16" r="BK148"/>
  <c r="J147"/>
  <c r="J139"/>
  <c r="BK136"/>
  <c i="15" r="BK145"/>
  <c r="J144"/>
  <c r="BK142"/>
  <c r="J135"/>
  <c r="J131"/>
  <c i="14" r="J143"/>
  <c r="J140"/>
  <c r="J135"/>
  <c r="J130"/>
  <c i="13" r="J157"/>
  <c r="J155"/>
  <c r="J149"/>
  <c r="J146"/>
  <c r="BK144"/>
  <c r="J140"/>
  <c r="J132"/>
  <c r="J131"/>
  <c i="12" r="BK142"/>
  <c r="J137"/>
  <c r="J133"/>
  <c r="J131"/>
  <c r="BK130"/>
  <c i="11" r="J147"/>
  <c r="BK145"/>
  <c r="J140"/>
  <c r="J134"/>
  <c r="J133"/>
  <c r="J131"/>
  <c r="BK130"/>
  <c i="10" r="J182"/>
  <c r="J181"/>
  <c r="BK180"/>
  <c r="BK174"/>
  <c r="BK173"/>
  <c r="J171"/>
  <c r="J169"/>
  <c r="BK164"/>
  <c r="BK160"/>
  <c r="BK155"/>
  <c r="BK150"/>
  <c r="J149"/>
  <c r="BK148"/>
  <c r="J140"/>
  <c r="BK137"/>
  <c i="9" r="J289"/>
  <c r="J286"/>
  <c r="BK274"/>
  <c r="J267"/>
  <c r="J263"/>
  <c r="BK262"/>
  <c r="BK252"/>
  <c r="J250"/>
  <c r="BK249"/>
  <c r="BK247"/>
  <c r="J247"/>
  <c r="BK246"/>
  <c r="J246"/>
  <c r="BK245"/>
  <c r="J245"/>
  <c r="BK244"/>
  <c r="J244"/>
  <c r="BK243"/>
  <c r="J243"/>
  <c r="BK242"/>
  <c r="J242"/>
  <c r="BK241"/>
  <c r="J241"/>
  <c r="BK240"/>
  <c r="J240"/>
  <c r="J239"/>
  <c r="BK238"/>
  <c r="J236"/>
  <c r="BK235"/>
  <c r="J231"/>
  <c r="BK229"/>
  <c r="BK226"/>
  <c r="J224"/>
  <c r="J212"/>
  <c r="BK211"/>
  <c r="J209"/>
  <c r="J208"/>
  <c r="J205"/>
  <c r="BK203"/>
  <c r="J194"/>
  <c r="BK190"/>
  <c r="J186"/>
  <c r="J183"/>
  <c r="J177"/>
  <c r="J163"/>
  <c r="J156"/>
  <c r="J154"/>
  <c r="BK152"/>
  <c r="J149"/>
  <c r="BK143"/>
  <c r="J138"/>
  <c r="J137"/>
  <c r="BK134"/>
  <c r="BK132"/>
  <c i="8" r="J132"/>
  <c r="J129"/>
  <c i="7" r="BK287"/>
  <c r="J286"/>
  <c r="BK284"/>
  <c r="J281"/>
  <c r="J279"/>
  <c r="BK275"/>
  <c r="J273"/>
  <c r="BK271"/>
  <c r="J267"/>
  <c r="J262"/>
  <c r="BK258"/>
  <c r="J255"/>
  <c r="J251"/>
  <c r="J249"/>
  <c r="J246"/>
  <c r="J243"/>
  <c r="BK236"/>
  <c r="BK234"/>
  <c r="BK229"/>
  <c r="J227"/>
  <c r="J226"/>
  <c r="J225"/>
  <c r="J223"/>
  <c r="J218"/>
  <c r="BK216"/>
  <c r="BK211"/>
  <c r="BK208"/>
  <c r="BK206"/>
  <c r="BK198"/>
  <c r="BK189"/>
  <c r="J184"/>
  <c r="J183"/>
  <c r="BK180"/>
  <c r="J179"/>
  <c r="BK169"/>
  <c r="J167"/>
  <c r="J165"/>
  <c r="BK163"/>
  <c r="J160"/>
  <c r="BK150"/>
  <c r="J143"/>
  <c r="BK141"/>
  <c i="6" r="BK252"/>
  <c r="BK248"/>
  <c r="BK245"/>
  <c r="J242"/>
  <c r="J236"/>
  <c r="J232"/>
  <c r="BK230"/>
  <c r="J228"/>
  <c r="BK227"/>
  <c r="J224"/>
  <c r="BK219"/>
  <c r="BK216"/>
  <c r="BK212"/>
  <c r="J211"/>
  <c r="J210"/>
  <c r="BK201"/>
  <c r="BK195"/>
  <c r="BK186"/>
  <c r="BK181"/>
  <c r="BK174"/>
  <c r="J170"/>
  <c r="BK165"/>
  <c r="BK157"/>
  <c r="J154"/>
  <c r="J151"/>
  <c r="J150"/>
  <c r="J147"/>
  <c r="BK142"/>
  <c r="J141"/>
  <c i="5" r="J133"/>
  <c i="4" r="BK310"/>
  <c r="J302"/>
  <c r="BK295"/>
  <c r="J287"/>
  <c r="BK282"/>
  <c r="J277"/>
  <c r="J272"/>
  <c r="BK269"/>
  <c r="J265"/>
  <c r="BK260"/>
  <c r="BK259"/>
  <c r="J238"/>
  <c r="BK204"/>
  <c r="J179"/>
  <c r="J168"/>
  <c r="BK155"/>
  <c r="BK145"/>
  <c r="BK141"/>
  <c r="BK137"/>
  <c i="3" r="J1843"/>
  <c r="BK1840"/>
  <c r="BK1832"/>
  <c r="BK1783"/>
  <c r="BK1772"/>
  <c r="J1745"/>
  <c r="J1733"/>
  <c r="BK1731"/>
  <c r="BK1709"/>
  <c r="J1701"/>
  <c r="BK1683"/>
  <c r="BK1679"/>
  <c r="J1663"/>
  <c r="BK1659"/>
  <c r="J1651"/>
  <c r="J1645"/>
  <c r="BK1629"/>
  <c r="BK1619"/>
  <c r="BK1611"/>
  <c r="J1605"/>
  <c r="J1599"/>
  <c r="BK1597"/>
  <c r="BK1595"/>
  <c r="J1593"/>
  <c r="J1589"/>
  <c r="BK1581"/>
  <c r="BK1577"/>
  <c r="J1575"/>
  <c r="BK1569"/>
  <c r="BK1567"/>
  <c r="BK1565"/>
  <c r="BK1555"/>
  <c r="J1539"/>
  <c r="BK1533"/>
  <c r="BK1529"/>
  <c r="BK1497"/>
  <c r="J1468"/>
  <c r="J1466"/>
  <c r="BK1460"/>
  <c r="BK1452"/>
  <c r="BK1440"/>
  <c r="BK1436"/>
  <c r="BK1432"/>
  <c r="J1412"/>
  <c r="BK1400"/>
  <c r="J1390"/>
  <c r="BK1380"/>
  <c r="J1376"/>
  <c r="J1372"/>
  <c r="BK1364"/>
  <c r="BK1353"/>
  <c r="J1329"/>
  <c r="J1321"/>
  <c r="BK1300"/>
  <c r="J1286"/>
  <c r="J1280"/>
  <c r="J1260"/>
  <c r="BK1258"/>
  <c r="J1229"/>
  <c r="J1214"/>
  <c r="J1191"/>
  <c r="J1185"/>
  <c r="BK1177"/>
  <c r="J1134"/>
  <c r="J1122"/>
  <c r="J1112"/>
  <c r="BK1091"/>
  <c r="BK1058"/>
  <c r="J1035"/>
  <c r="BK1025"/>
  <c r="BK1019"/>
  <c r="J1001"/>
  <c r="BK991"/>
  <c r="J934"/>
  <c r="J911"/>
  <c r="J907"/>
  <c r="BK885"/>
  <c r="J871"/>
  <c r="BK847"/>
  <c r="J814"/>
  <c r="J806"/>
  <c r="J785"/>
  <c r="J772"/>
  <c r="BK758"/>
  <c r="BK748"/>
  <c r="BK731"/>
  <c r="J677"/>
  <c r="J651"/>
  <c r="BK628"/>
  <c r="BK604"/>
  <c r="J575"/>
  <c r="J567"/>
  <c r="BK561"/>
  <c r="J555"/>
  <c r="BK488"/>
  <c r="J486"/>
  <c r="BK474"/>
  <c r="BK454"/>
  <c r="BK452"/>
  <c r="BK446"/>
  <c r="BK437"/>
  <c r="J430"/>
  <c r="BK426"/>
  <c r="J416"/>
  <c r="J401"/>
  <c r="BK387"/>
  <c r="J376"/>
  <c r="BK367"/>
  <c r="BK350"/>
  <c r="BK339"/>
  <c r="BK322"/>
  <c r="BK310"/>
  <c r="J294"/>
  <c r="J290"/>
  <c r="J286"/>
  <c r="J284"/>
  <c r="BK283"/>
  <c r="BK250"/>
  <c r="J230"/>
  <c r="J224"/>
  <c r="BK193"/>
  <c r="BK168"/>
  <c i="2" r="J169"/>
  <c r="J161"/>
  <c r="BK155"/>
  <c r="BK153"/>
  <c r="BK150"/>
  <c r="J148"/>
  <c r="J146"/>
  <c r="J145"/>
  <c r="J133"/>
  <c i="1" r="AS103"/>
  <c i="37" r="J197"/>
  <c r="J195"/>
  <c r="BK190"/>
  <c r="BK185"/>
  <c r="BK177"/>
  <c r="BK149"/>
  <c r="BK147"/>
  <c r="J142"/>
  <c i="36" r="J208"/>
  <c r="J207"/>
  <c r="BK206"/>
  <c r="J202"/>
  <c r="J198"/>
  <c r="BK197"/>
  <c r="BK190"/>
  <c r="J189"/>
  <c r="J185"/>
  <c r="BK177"/>
  <c r="J175"/>
  <c r="J167"/>
  <c r="J161"/>
  <c r="BK160"/>
  <c r="BK159"/>
  <c r="BK155"/>
  <c r="BK153"/>
  <c r="J152"/>
  <c r="BK151"/>
  <c r="BK147"/>
  <c r="BK143"/>
  <c r="BK139"/>
  <c r="BK138"/>
  <c r="BK137"/>
  <c r="J135"/>
  <c r="BK134"/>
  <c r="BK132"/>
  <c i="35" r="BK158"/>
  <c r="J149"/>
  <c r="BK146"/>
  <c r="J142"/>
  <c r="J137"/>
  <c r="J135"/>
  <c r="BK132"/>
  <c r="J130"/>
  <c i="34" r="BK148"/>
  <c r="BK145"/>
  <c r="BK140"/>
  <c r="BK134"/>
  <c r="BK132"/>
  <c r="BK130"/>
  <c r="J127"/>
  <c i="32" r="BK135"/>
  <c i="31" r="J172"/>
  <c r="J169"/>
  <c r="BK165"/>
  <c r="BK162"/>
  <c r="BK159"/>
  <c r="BK157"/>
  <c r="J156"/>
  <c r="J152"/>
  <c r="BK144"/>
  <c r="BK142"/>
  <c r="J139"/>
  <c i="29" r="BK195"/>
  <c r="J193"/>
  <c r="BK189"/>
  <c r="J185"/>
  <c r="BK184"/>
  <c r="J177"/>
  <c r="J171"/>
  <c r="BK170"/>
  <c r="BK158"/>
  <c r="J150"/>
  <c i="28" r="J129"/>
  <c i="27" r="J368"/>
  <c r="J343"/>
  <c r="J340"/>
  <c r="J323"/>
  <c r="BK321"/>
  <c r="BK317"/>
  <c r="BK308"/>
  <c r="J306"/>
  <c r="BK300"/>
  <c r="BK298"/>
  <c r="BK257"/>
  <c r="BK219"/>
  <c r="BK203"/>
  <c r="BK184"/>
  <c r="J173"/>
  <c r="J168"/>
  <c r="BK165"/>
  <c r="J160"/>
  <c i="26" r="J146"/>
  <c r="BK136"/>
  <c r="J130"/>
  <c i="25" r="J166"/>
  <c r="BK157"/>
  <c r="BK150"/>
  <c r="J138"/>
  <c r="J134"/>
  <c r="BK130"/>
  <c i="24" r="J220"/>
  <c r="BK201"/>
  <c r="J162"/>
  <c r="J139"/>
  <c i="23" r="J155"/>
  <c r="BK153"/>
  <c r="J146"/>
  <c r="BK142"/>
  <c r="BK138"/>
  <c r="BK133"/>
  <c r="J132"/>
  <c r="J130"/>
  <c i="22" r="BK148"/>
  <c r="J147"/>
  <c r="J145"/>
  <c r="J141"/>
  <c i="21" r="J249"/>
  <c r="J240"/>
  <c r="BK233"/>
  <c r="J223"/>
  <c r="J186"/>
  <c r="J182"/>
  <c r="J169"/>
  <c r="J167"/>
  <c r="J161"/>
  <c r="BK151"/>
  <c r="J148"/>
  <c r="J143"/>
  <c r="BK140"/>
  <c i="20" r="BK354"/>
  <c r="J344"/>
  <c r="BK332"/>
  <c r="BK322"/>
  <c r="BK313"/>
  <c r="BK309"/>
  <c r="J300"/>
  <c r="BK285"/>
  <c r="J282"/>
  <c r="BK280"/>
  <c r="BK277"/>
  <c r="BK246"/>
  <c r="BK236"/>
  <c r="J227"/>
  <c r="BK223"/>
  <c r="J207"/>
  <c r="J174"/>
  <c r="J171"/>
  <c r="BK165"/>
  <c r="BK159"/>
  <c r="J153"/>
  <c i="19" r="BK160"/>
  <c r="BK156"/>
  <c r="BK145"/>
  <c r="BK142"/>
  <c r="BK137"/>
  <c r="J131"/>
  <c i="18" r="J613"/>
  <c r="J610"/>
  <c r="BK608"/>
  <c r="J607"/>
  <c r="BK604"/>
  <c r="BK603"/>
  <c r="BK600"/>
  <c r="BK593"/>
  <c r="BK590"/>
  <c r="BK585"/>
  <c r="J581"/>
  <c r="J580"/>
  <c r="J577"/>
  <c r="BK575"/>
  <c r="J573"/>
  <c r="J571"/>
  <c r="BK565"/>
  <c r="BK562"/>
  <c r="J559"/>
  <c r="BK557"/>
  <c r="BK553"/>
  <c r="J543"/>
  <c r="BK542"/>
  <c r="BK535"/>
  <c r="BK526"/>
  <c r="BK524"/>
  <c r="J518"/>
  <c r="J514"/>
  <c r="J513"/>
  <c r="BK510"/>
  <c r="J497"/>
  <c r="J495"/>
  <c r="J493"/>
  <c r="BK492"/>
  <c r="J485"/>
  <c r="BK482"/>
  <c r="J474"/>
  <c r="J473"/>
  <c r="J464"/>
  <c r="J461"/>
  <c r="J457"/>
  <c r="BK454"/>
  <c r="J453"/>
  <c r="J449"/>
  <c r="BK447"/>
  <c r="J444"/>
  <c r="J441"/>
  <c r="J438"/>
  <c r="BK435"/>
  <c r="BK433"/>
  <c r="BK432"/>
  <c r="BK430"/>
  <c r="BK428"/>
  <c r="J427"/>
  <c r="BK418"/>
  <c r="BK417"/>
  <c r="J412"/>
  <c r="BK390"/>
  <c r="BK389"/>
  <c r="BK384"/>
  <c r="J376"/>
  <c r="BK368"/>
  <c r="BK367"/>
  <c r="J358"/>
  <c r="BK352"/>
  <c r="J351"/>
  <c r="J349"/>
  <c r="BK345"/>
  <c r="J342"/>
  <c r="J339"/>
  <c r="J334"/>
  <c r="BK329"/>
  <c r="J324"/>
  <c r="BK323"/>
  <c r="BK320"/>
  <c r="J312"/>
  <c r="BK308"/>
  <c r="J306"/>
  <c r="BK302"/>
  <c r="BK296"/>
  <c r="BK285"/>
  <c r="BK281"/>
  <c r="J277"/>
  <c r="BK274"/>
  <c r="J262"/>
  <c r="BK261"/>
  <c r="J259"/>
  <c r="J258"/>
  <c r="BK256"/>
  <c r="BK252"/>
  <c r="BK246"/>
  <c r="BK243"/>
  <c r="BK235"/>
  <c r="J230"/>
  <c r="BK227"/>
  <c r="J223"/>
  <c r="BK214"/>
  <c r="BK210"/>
  <c r="BK207"/>
  <c r="BK204"/>
  <c r="J203"/>
  <c r="J198"/>
  <c r="J197"/>
  <c r="J194"/>
  <c r="BK186"/>
  <c r="J181"/>
  <c r="J175"/>
  <c r="J172"/>
  <c r="J170"/>
  <c r="BK169"/>
  <c r="BK166"/>
  <c r="BK160"/>
  <c r="BK158"/>
  <c r="J148"/>
  <c r="J146"/>
  <c r="J138"/>
  <c i="17" r="BK167"/>
  <c r="J162"/>
  <c r="J158"/>
  <c r="BK157"/>
  <c r="J154"/>
  <c r="J149"/>
  <c r="BK146"/>
  <c r="J144"/>
  <c r="J141"/>
  <c r="BK137"/>
  <c r="BK133"/>
  <c r="BK129"/>
  <c i="16" r="J148"/>
  <c r="BK138"/>
  <c r="BK137"/>
  <c r="J133"/>
  <c i="15" r="J146"/>
  <c r="BK144"/>
  <c r="J142"/>
  <c r="J141"/>
  <c r="J136"/>
  <c r="BK131"/>
  <c r="BK130"/>
  <c i="14" r="J145"/>
  <c r="BK143"/>
  <c r="BK136"/>
  <c r="BK131"/>
  <c i="13" r="BK157"/>
  <c r="J152"/>
  <c r="BK145"/>
  <c r="BK143"/>
  <c r="BK138"/>
  <c r="J135"/>
  <c r="BK134"/>
  <c r="J133"/>
  <c r="BK130"/>
  <c i="12" r="BK143"/>
  <c r="J142"/>
  <c r="J141"/>
  <c r="BK137"/>
  <c r="J134"/>
  <c r="BK133"/>
  <c i="11" r="J141"/>
  <c r="J135"/>
  <c r="BK133"/>
  <c i="10" r="J179"/>
  <c r="BK175"/>
  <c r="J166"/>
  <c r="J159"/>
  <c r="J155"/>
  <c r="BK151"/>
  <c r="BK145"/>
  <c r="BK134"/>
  <c i="9" r="BK287"/>
  <c r="BK284"/>
  <c r="J282"/>
  <c r="J281"/>
  <c r="J276"/>
  <c i="7" r="J142"/>
  <c r="J140"/>
  <c i="6" r="BK251"/>
  <c r="J247"/>
  <c r="J244"/>
  <c r="BK242"/>
  <c r="BK239"/>
  <c r="BK237"/>
  <c r="BK226"/>
  <c r="J223"/>
  <c r="BK220"/>
  <c r="J218"/>
  <c r="J217"/>
  <c r="J216"/>
  <c r="J213"/>
  <c r="J212"/>
  <c r="BK207"/>
  <c r="J205"/>
  <c r="J200"/>
  <c r="J199"/>
  <c r="BK196"/>
  <c r="J192"/>
  <c r="J189"/>
  <c r="BK187"/>
  <c r="BK183"/>
  <c r="BK179"/>
  <c r="BK176"/>
  <c r="BK171"/>
  <c r="BK167"/>
  <c r="J165"/>
  <c r="J161"/>
  <c r="BK158"/>
  <c r="J155"/>
  <c r="BK154"/>
  <c r="BK148"/>
  <c i="5" r="BK142"/>
  <c i="4" r="BK313"/>
  <c r="BK306"/>
  <c r="BK305"/>
  <c r="BK302"/>
  <c r="J288"/>
  <c r="BK287"/>
  <c r="J282"/>
  <c r="BK272"/>
  <c r="BK265"/>
  <c r="BK246"/>
  <c r="BK231"/>
  <c r="BK211"/>
  <c r="BK195"/>
  <c r="J155"/>
  <c r="J141"/>
  <c i="3" r="J1639"/>
  <c r="BK1637"/>
  <c r="J1615"/>
  <c r="BK1601"/>
  <c r="J1585"/>
  <c r="BK1573"/>
  <c r="J1567"/>
  <c r="BK1561"/>
  <c r="BK1559"/>
  <c r="J1529"/>
  <c r="BK1511"/>
  <c r="BK1507"/>
  <c r="J1486"/>
  <c r="J1472"/>
  <c r="BK1470"/>
  <c r="BK1466"/>
  <c r="J1462"/>
  <c r="J1460"/>
  <c r="J1456"/>
  <c r="BK1446"/>
  <c r="J1436"/>
  <c r="J1430"/>
  <c r="J1428"/>
  <c r="BK1420"/>
  <c r="J1416"/>
  <c r="J1414"/>
  <c r="J1404"/>
  <c r="J1396"/>
  <c r="BK1388"/>
  <c r="BK1382"/>
  <c r="J1380"/>
  <c r="BK1372"/>
  <c r="J1343"/>
  <c r="BK1341"/>
  <c r="BK1337"/>
  <c r="BK1333"/>
  <c r="J1327"/>
  <c r="BK1321"/>
  <c r="BK1317"/>
  <c r="J1312"/>
  <c r="BK1307"/>
  <c r="J1267"/>
  <c r="J1249"/>
  <c r="BK1237"/>
  <c r="J1221"/>
  <c r="J1219"/>
  <c r="BK1214"/>
  <c r="BK1205"/>
  <c r="BK1161"/>
  <c r="J1158"/>
  <c r="BK1145"/>
  <c r="J1128"/>
  <c r="BK1112"/>
  <c r="BK1098"/>
  <c r="J1089"/>
  <c r="J1082"/>
  <c r="J1080"/>
  <c r="J1065"/>
  <c r="BK1017"/>
  <c r="J991"/>
  <c r="J988"/>
  <c r="J969"/>
  <c r="BK947"/>
  <c r="J936"/>
  <c r="BK925"/>
  <c r="J916"/>
  <c r="BK897"/>
  <c r="J895"/>
  <c r="BK877"/>
  <c r="BK867"/>
  <c r="BK856"/>
  <c r="BK788"/>
  <c r="BK772"/>
  <c r="BK749"/>
  <c r="J747"/>
  <c r="J725"/>
  <c r="BK670"/>
  <c r="BK651"/>
  <c r="BK639"/>
  <c r="BK562"/>
  <c r="J561"/>
  <c r="BK541"/>
  <c r="J516"/>
  <c r="BK504"/>
  <c r="BK476"/>
  <c r="J442"/>
  <c r="J439"/>
  <c r="BK403"/>
  <c r="J367"/>
  <c r="BK354"/>
  <c r="BK348"/>
  <c r="BK303"/>
  <c r="J288"/>
  <c r="BK275"/>
  <c r="J245"/>
  <c r="BK223"/>
  <c r="J211"/>
  <c r="BK206"/>
  <c r="BK189"/>
  <c r="J185"/>
  <c r="J164"/>
  <c r="BK161"/>
  <c i="2" r="J159"/>
  <c r="J155"/>
  <c r="BK143"/>
  <c r="J139"/>
  <c r="BK136"/>
  <c r="J131"/>
  <c r="BK129"/>
  <c i="37" r="J152"/>
  <c r="BK150"/>
  <c r="J147"/>
  <c r="BK142"/>
  <c r="J136"/>
  <c r="J130"/>
  <c i="36" r="BK208"/>
  <c r="BK207"/>
  <c r="J206"/>
  <c r="J201"/>
  <c r="J192"/>
  <c r="BK188"/>
  <c r="BK186"/>
  <c r="J183"/>
  <c r="J181"/>
  <c r="J179"/>
  <c r="BK178"/>
  <c r="J172"/>
  <c r="BK167"/>
  <c r="J163"/>
  <c r="BK157"/>
  <c r="J151"/>
  <c r="J145"/>
  <c r="BK144"/>
  <c r="BK142"/>
  <c r="BK141"/>
  <c r="BK140"/>
  <c r="BK135"/>
  <c r="J133"/>
  <c i="35" r="BK161"/>
  <c r="J158"/>
  <c r="J155"/>
  <c r="J153"/>
  <c r="BK152"/>
  <c r="J146"/>
  <c r="BK140"/>
  <c r="BK135"/>
  <c r="J134"/>
  <c r="J133"/>
  <c i="34" r="J145"/>
  <c r="J143"/>
  <c r="BK142"/>
  <c r="J139"/>
  <c r="J131"/>
  <c i="33" r="BK129"/>
  <c i="32" r="J136"/>
  <c r="J135"/>
  <c i="31" r="BK170"/>
  <c r="J168"/>
  <c r="J165"/>
  <c r="J162"/>
  <c r="J151"/>
  <c r="J150"/>
  <c r="J144"/>
  <c r="J138"/>
  <c r="J135"/>
  <c r="J134"/>
  <c r="BK131"/>
  <c i="30" r="J195"/>
  <c r="BK190"/>
  <c r="BK187"/>
  <c r="J186"/>
  <c r="J185"/>
  <c r="J180"/>
  <c r="BK170"/>
  <c r="BK169"/>
  <c r="BK160"/>
  <c r="J152"/>
  <c r="J151"/>
  <c r="BK149"/>
  <c r="BK147"/>
  <c r="J138"/>
  <c i="29" r="J195"/>
  <c r="BK194"/>
  <c r="J192"/>
  <c r="J187"/>
  <c r="BK185"/>
  <c r="J182"/>
  <c r="J180"/>
  <c r="J179"/>
  <c r="J178"/>
  <c r="J174"/>
  <c r="J165"/>
  <c r="BK147"/>
  <c r="BK142"/>
  <c r="J140"/>
  <c i="27" r="BK340"/>
  <c r="BK338"/>
  <c r="J325"/>
  <c r="J310"/>
  <c r="BK304"/>
  <c r="J300"/>
  <c r="BK296"/>
  <c r="BK232"/>
  <c r="J223"/>
  <c r="J214"/>
  <c r="BK195"/>
  <c r="BK192"/>
  <c r="J186"/>
  <c r="BK149"/>
  <c r="J149"/>
  <c r="BK144"/>
  <c r="J144"/>
  <c i="26" r="BK154"/>
  <c r="J151"/>
  <c r="BK149"/>
  <c r="J139"/>
  <c r="J128"/>
  <c r="BK127"/>
  <c i="25" r="BK168"/>
  <c r="BK167"/>
  <c r="BK160"/>
  <c r="J155"/>
  <c r="BK151"/>
  <c r="BK145"/>
  <c r="BK144"/>
  <c r="BK141"/>
  <c r="BK137"/>
  <c r="J128"/>
  <c r="BK126"/>
  <c i="24" r="J199"/>
  <c r="BK192"/>
  <c r="BK185"/>
  <c r="BK182"/>
  <c r="J149"/>
  <c r="BK146"/>
  <c r="BK135"/>
  <c r="J134"/>
  <c i="23" r="J151"/>
  <c r="BK148"/>
  <c r="BK145"/>
  <c r="BK139"/>
  <c r="BK135"/>
  <c r="BK132"/>
  <c r="J131"/>
  <c i="22" r="J148"/>
  <c r="J136"/>
  <c r="BK135"/>
  <c r="BK133"/>
  <c r="J128"/>
  <c i="21" r="J236"/>
  <c r="BK228"/>
  <c r="BK182"/>
  <c r="J179"/>
  <c r="BK176"/>
  <c r="J157"/>
  <c r="BK153"/>
  <c i="20" r="BK340"/>
  <c r="BK325"/>
  <c r="J324"/>
  <c r="J322"/>
  <c r="BK307"/>
  <c r="J306"/>
  <c r="BK297"/>
  <c r="J275"/>
  <c r="BK262"/>
  <c r="J254"/>
  <c r="BK250"/>
  <c r="BK240"/>
  <c r="J233"/>
  <c r="BK204"/>
  <c r="J189"/>
  <c r="BK168"/>
  <c r="J149"/>
  <c r="BK145"/>
  <c r="J138"/>
  <c i="19" r="J157"/>
  <c r="J144"/>
  <c r="BK138"/>
  <c r="J137"/>
  <c r="J134"/>
  <c i="18" r="BK410"/>
  <c r="J396"/>
  <c r="BK383"/>
  <c r="J380"/>
  <c r="J379"/>
  <c r="BK376"/>
  <c r="BK374"/>
  <c r="BK370"/>
  <c r="BK359"/>
  <c r="J352"/>
  <c r="J350"/>
  <c r="J347"/>
  <c r="J344"/>
  <c r="J341"/>
  <c r="J340"/>
  <c r="J336"/>
  <c r="J335"/>
  <c r="BK321"/>
  <c r="J318"/>
  <c r="J316"/>
  <c r="BK309"/>
  <c r="BK299"/>
  <c r="BK280"/>
  <c r="J278"/>
  <c r="BK272"/>
  <c r="J270"/>
  <c r="BK268"/>
  <c r="J267"/>
  <c r="BK262"/>
  <c r="J255"/>
  <c r="BK250"/>
  <c r="BK249"/>
  <c r="J247"/>
  <c r="J244"/>
  <c r="J236"/>
  <c r="J235"/>
  <c r="BK220"/>
  <c r="J208"/>
  <c r="J207"/>
  <c r="BK206"/>
  <c r="BK195"/>
  <c r="J192"/>
  <c r="BK179"/>
  <c r="J173"/>
  <c r="J158"/>
  <c r="J155"/>
  <c r="BK148"/>
  <c r="BK141"/>
  <c r="BK138"/>
  <c i="17" r="J164"/>
  <c r="J163"/>
  <c r="BK162"/>
  <c r="J155"/>
  <c r="BK147"/>
  <c r="J138"/>
  <c r="BK135"/>
  <c r="J132"/>
  <c i="16" r="J145"/>
  <c r="J142"/>
  <c r="J141"/>
  <c r="J137"/>
  <c r="J135"/>
  <c r="BK133"/>
  <c r="J129"/>
  <c i="15" r="BK135"/>
  <c r="BK133"/>
  <c r="BK129"/>
  <c i="14" r="BK140"/>
  <c r="BK138"/>
  <c r="J136"/>
  <c r="BK132"/>
  <c r="J129"/>
  <c i="13" r="BK154"/>
  <c r="J151"/>
  <c r="J150"/>
  <c r="BK149"/>
  <c r="J147"/>
  <c r="J142"/>
  <c r="BK139"/>
  <c r="BK136"/>
  <c r="BK131"/>
  <c i="12" r="BK141"/>
  <c r="BK135"/>
  <c r="BK132"/>
  <c r="J129"/>
  <c i="11" r="BK138"/>
  <c r="J132"/>
  <c r="BK131"/>
  <c i="10" r="BK171"/>
  <c r="BK167"/>
  <c r="BK166"/>
  <c r="J161"/>
  <c r="J154"/>
  <c r="BK142"/>
  <c r="BK135"/>
  <c i="9" r="BK302"/>
  <c r="J302"/>
  <c r="BK301"/>
  <c r="J301"/>
  <c r="BK300"/>
  <c r="J300"/>
  <c r="BK295"/>
  <c r="BK293"/>
  <c r="BK281"/>
  <c r="BK279"/>
  <c r="J277"/>
  <c r="J275"/>
  <c r="J266"/>
  <c r="BK264"/>
  <c r="BK258"/>
  <c r="J255"/>
  <c r="J248"/>
  <c r="BK231"/>
  <c r="J222"/>
  <c r="BK219"/>
  <c r="BK216"/>
  <c r="J210"/>
  <c r="BK207"/>
  <c r="BK199"/>
  <c r="J192"/>
  <c r="J189"/>
  <c r="J185"/>
  <c r="J184"/>
  <c r="BK179"/>
  <c r="J176"/>
  <c r="J175"/>
  <c r="J173"/>
  <c r="J171"/>
  <c r="J170"/>
  <c r="J169"/>
  <c r="BK165"/>
  <c r="BK162"/>
  <c r="J158"/>
  <c r="BK156"/>
  <c r="BK149"/>
  <c r="BK148"/>
  <c r="BK145"/>
  <c r="J141"/>
  <c r="BK139"/>
  <c r="J136"/>
  <c r="BK133"/>
  <c i="8" r="J130"/>
  <c r="J128"/>
  <c i="7" r="J287"/>
  <c r="BK282"/>
  <c r="BK278"/>
  <c r="BK277"/>
  <c r="J275"/>
  <c r="J269"/>
  <c r="J261"/>
  <c r="BK260"/>
  <c r="BK257"/>
  <c r="BK255"/>
  <c r="J244"/>
  <c r="J242"/>
  <c r="J237"/>
  <c r="J236"/>
  <c r="J233"/>
  <c r="BK231"/>
  <c r="BK228"/>
  <c r="BK221"/>
  <c r="BK219"/>
  <c r="J214"/>
  <c r="J212"/>
  <c r="J211"/>
  <c r="J200"/>
  <c r="BK195"/>
  <c r="J193"/>
  <c r="J192"/>
  <c r="BK190"/>
  <c r="BK188"/>
  <c r="BK184"/>
  <c r="J182"/>
  <c r="J181"/>
  <c r="BK177"/>
  <c r="BK174"/>
  <c r="J170"/>
  <c r="J168"/>
  <c i="6" r="J193"/>
  <c r="BK192"/>
  <c r="J184"/>
  <c r="BK182"/>
  <c r="J179"/>
  <c r="J178"/>
  <c r="J174"/>
  <c r="J173"/>
  <c r="J169"/>
  <c r="BK162"/>
  <c r="J160"/>
  <c r="J159"/>
  <c r="J157"/>
  <c r="BK153"/>
  <c r="BK145"/>
  <c r="BK143"/>
  <c r="BK141"/>
  <c i="5" r="J142"/>
  <c i="4" r="BK328"/>
  <c r="J328"/>
  <c r="J310"/>
  <c r="J308"/>
  <c r="J305"/>
  <c r="BK303"/>
  <c r="J295"/>
  <c r="BK293"/>
  <c r="J258"/>
  <c r="BK254"/>
  <c r="BK237"/>
  <c r="BK227"/>
  <c r="J185"/>
  <c r="BK174"/>
  <c r="BK168"/>
  <c r="BK162"/>
  <c r="BK159"/>
  <c r="BK151"/>
  <c i="3" r="BK1937"/>
  <c r="BK1935"/>
  <c r="J1933"/>
  <c r="BK1932"/>
  <c r="BK1931"/>
  <c r="BK1929"/>
  <c r="J1923"/>
  <c r="J1922"/>
  <c r="J1920"/>
  <c r="J1917"/>
  <c r="BK1916"/>
  <c r="J1915"/>
  <c r="BK1914"/>
  <c r="J1913"/>
  <c r="J1912"/>
  <c r="J1911"/>
  <c r="BK1910"/>
  <c r="J1904"/>
  <c r="BK1899"/>
  <c r="J1897"/>
  <c r="BK1893"/>
  <c r="J1889"/>
  <c r="J1887"/>
  <c r="BK1883"/>
  <c r="BK1879"/>
  <c r="BK1876"/>
  <c r="BK1875"/>
  <c r="BK1852"/>
  <c r="J1848"/>
  <c r="BK1846"/>
  <c r="J1844"/>
  <c r="BK1835"/>
  <c r="BK1829"/>
  <c r="J1785"/>
  <c r="BK1780"/>
  <c r="J1769"/>
  <c r="BK1761"/>
  <c r="BK1747"/>
  <c r="BK1745"/>
  <c r="J1740"/>
  <c r="BK1733"/>
  <c r="BK1728"/>
  <c r="BK1695"/>
  <c r="J1679"/>
  <c r="BK1667"/>
  <c r="J1655"/>
  <c r="BK1651"/>
  <c r="BK1645"/>
  <c r="BK1639"/>
  <c r="J1629"/>
  <c r="J1625"/>
  <c r="BK1623"/>
  <c r="BK1613"/>
  <c r="J1609"/>
  <c r="J1601"/>
  <c r="J1595"/>
  <c r="J1587"/>
  <c r="J1579"/>
  <c r="J1573"/>
  <c r="J1565"/>
  <c r="J1557"/>
  <c r="J1555"/>
  <c r="BK1551"/>
  <c r="BK1545"/>
  <c r="BK1537"/>
  <c r="BK1535"/>
  <c r="J1533"/>
  <c r="J1527"/>
  <c r="BK1523"/>
  <c r="BK1517"/>
  <c r="J1515"/>
  <c r="BK1474"/>
  <c r="J1470"/>
  <c r="BK1454"/>
  <c r="BK1444"/>
  <c r="J1440"/>
  <c r="J1434"/>
  <c r="J1424"/>
  <c r="BK1410"/>
  <c r="BK1404"/>
  <c r="BK1398"/>
  <c r="BK1394"/>
  <c r="BK1384"/>
  <c r="BK1370"/>
  <c r="J1364"/>
  <c r="BK1357"/>
  <c r="J1351"/>
  <c r="BK1347"/>
  <c r="J1337"/>
  <c r="BK1327"/>
  <c r="J1273"/>
  <c r="BK1252"/>
  <c r="J1243"/>
  <c r="BK1229"/>
  <c r="J1212"/>
  <c r="J1205"/>
  <c r="J1177"/>
  <c r="J1150"/>
  <c r="BK1141"/>
  <c r="BK1128"/>
  <c r="J1126"/>
  <c r="J1091"/>
  <c r="BK1082"/>
  <c r="BK1065"/>
  <c r="BK1031"/>
  <c r="J1019"/>
  <c r="BK998"/>
  <c r="J967"/>
  <c r="BK916"/>
  <c r="J912"/>
  <c r="BK903"/>
  <c r="J897"/>
  <c r="J891"/>
  <c r="BK864"/>
  <c r="BK860"/>
  <c r="J827"/>
  <c r="J821"/>
  <c r="BK795"/>
  <c r="J788"/>
  <c r="J778"/>
  <c r="J749"/>
  <c r="BK741"/>
  <c r="BK730"/>
  <c r="BK725"/>
  <c r="J709"/>
  <c r="J670"/>
  <c r="J659"/>
  <c r="J653"/>
  <c r="J647"/>
  <c r="BK634"/>
  <c r="BK583"/>
  <c r="J562"/>
  <c r="J549"/>
  <c r="BK519"/>
  <c r="BK512"/>
  <c r="J506"/>
  <c r="J504"/>
  <c r="J500"/>
  <c r="J470"/>
  <c r="BK462"/>
  <c r="BK453"/>
  <c r="BK442"/>
  <c r="J441"/>
  <c r="BK436"/>
  <c r="J426"/>
  <c r="J424"/>
  <c r="BK376"/>
  <c r="J373"/>
  <c r="J362"/>
  <c r="J358"/>
  <c r="J348"/>
  <c r="BK331"/>
  <c r="J322"/>
  <c r="BK297"/>
  <c r="BK294"/>
  <c r="J240"/>
  <c r="J193"/>
  <c r="J183"/>
  <c r="J182"/>
  <c r="J176"/>
  <c r="J168"/>
  <c i="2" r="BK157"/>
  <c r="J137"/>
  <c r="BK133"/>
  <c i="1" r="AS134"/>
  <c r="AS117"/>
  <c i="37" r="BK130"/>
  <c i="36" r="BK195"/>
  <c r="BK194"/>
  <c r="BK192"/>
  <c r="BK184"/>
  <c r="BK181"/>
  <c r="J180"/>
  <c r="BK174"/>
  <c r="BK171"/>
  <c r="BK169"/>
  <c r="BK165"/>
  <c r="BK164"/>
  <c r="BK158"/>
  <c r="BK156"/>
  <c r="J154"/>
  <c r="BK152"/>
  <c r="BK148"/>
  <c r="J146"/>
  <c r="J142"/>
  <c r="J136"/>
  <c i="35" r="BK162"/>
  <c r="BK155"/>
  <c r="J152"/>
  <c r="BK149"/>
  <c r="BK147"/>
  <c r="J143"/>
  <c r="BK142"/>
  <c r="J139"/>
  <c r="BK137"/>
  <c r="J136"/>
  <c r="BK134"/>
  <c r="J132"/>
  <c r="J131"/>
  <c i="34" r="BK144"/>
  <c r="J142"/>
  <c r="BK141"/>
  <c r="J128"/>
  <c r="BK127"/>
  <c i="32" r="BK137"/>
  <c r="J132"/>
  <c r="BK131"/>
  <c i="31" r="BK172"/>
  <c r="J171"/>
  <c r="J170"/>
  <c r="J161"/>
  <c r="J157"/>
  <c r="J155"/>
  <c r="BK151"/>
  <c r="BK150"/>
  <c r="J147"/>
  <c r="J146"/>
  <c r="J145"/>
  <c r="BK135"/>
  <c r="BK134"/>
  <c r="J133"/>
  <c r="J131"/>
  <c i="30" r="J196"/>
  <c r="BK195"/>
  <c r="BK192"/>
  <c r="J182"/>
  <c r="J181"/>
  <c r="BK174"/>
  <c r="J173"/>
  <c r="J172"/>
  <c r="BK168"/>
  <c r="BK163"/>
  <c r="J162"/>
  <c r="J158"/>
  <c r="J156"/>
  <c r="BK144"/>
  <c r="BK140"/>
  <c r="BK138"/>
  <c i="29" r="BK200"/>
  <c r="J200"/>
  <c r="J199"/>
  <c r="J197"/>
  <c r="BK193"/>
  <c r="J186"/>
  <c r="J184"/>
  <c r="J183"/>
  <c r="J175"/>
  <c r="BK172"/>
  <c r="J169"/>
  <c r="BK168"/>
  <c r="J167"/>
  <c r="J163"/>
  <c r="BK154"/>
  <c r="BK152"/>
  <c r="BK151"/>
  <c r="BK144"/>
  <c i="27" r="J345"/>
  <c r="BK336"/>
  <c r="J335"/>
  <c r="BK325"/>
  <c r="BK306"/>
  <c r="J292"/>
  <c r="J287"/>
  <c r="BK275"/>
  <c r="J268"/>
  <c r="J265"/>
  <c r="J242"/>
  <c r="BK238"/>
  <c r="J232"/>
  <c r="BK223"/>
  <c r="BK201"/>
  <c r="BK150"/>
  <c i="26" r="BK160"/>
  <c r="J149"/>
  <c r="BK146"/>
  <c r="BK130"/>
  <c i="25" r="J165"/>
  <c r="BK163"/>
  <c r="J160"/>
  <c r="BK159"/>
  <c r="J157"/>
  <c r="J154"/>
  <c r="BK153"/>
  <c r="J142"/>
  <c r="J136"/>
  <c r="BK134"/>
  <c r="J132"/>
  <c r="J130"/>
  <c r="J127"/>
  <c r="J126"/>
  <c i="24" r="J228"/>
  <c r="BK225"/>
  <c r="J221"/>
  <c r="BK218"/>
  <c r="J210"/>
  <c r="J206"/>
  <c r="J196"/>
  <c r="J188"/>
  <c r="J182"/>
  <c r="J159"/>
  <c r="J142"/>
  <c r="BK139"/>
  <c i="23" r="BK155"/>
  <c r="J150"/>
  <c r="J144"/>
  <c r="BK134"/>
  <c i="22" r="BK143"/>
  <c r="BK138"/>
  <c r="BK137"/>
  <c r="J132"/>
  <c i="21" r="BK236"/>
  <c r="BK235"/>
  <c r="BK200"/>
  <c r="J191"/>
  <c r="BK157"/>
  <c r="J153"/>
  <c r="BK150"/>
  <c r="BK143"/>
  <c i="20" r="BK348"/>
  <c r="BK344"/>
  <c r="J340"/>
  <c r="J332"/>
  <c r="BK300"/>
  <c r="BK293"/>
  <c r="BK272"/>
  <c r="BK267"/>
  <c r="J250"/>
  <c r="J223"/>
  <c r="BK219"/>
  <c r="BK218"/>
  <c r="BK207"/>
  <c r="J206"/>
  <c r="BK190"/>
  <c r="BK189"/>
  <c r="J168"/>
  <c r="J162"/>
  <c r="BK153"/>
  <c r="J141"/>
  <c r="BK134"/>
  <c i="19" r="J159"/>
  <c r="BK157"/>
  <c r="BK147"/>
  <c r="BK146"/>
  <c r="J141"/>
  <c r="BK139"/>
  <c i="18" r="BK627"/>
  <c r="J627"/>
  <c r="BK625"/>
  <c r="J625"/>
  <c r="BK624"/>
  <c r="J624"/>
  <c r="BK623"/>
  <c r="J623"/>
  <c r="BK621"/>
  <c r="J621"/>
  <c r="BK620"/>
  <c r="J620"/>
  <c r="BK619"/>
  <c r="J619"/>
  <c r="BK618"/>
  <c r="J618"/>
  <c r="BK616"/>
  <c r="J616"/>
  <c r="BK614"/>
  <c r="BK612"/>
  <c r="BK611"/>
  <c r="J609"/>
  <c r="J602"/>
  <c r="J598"/>
  <c r="BK597"/>
  <c r="J595"/>
  <c r="BK592"/>
  <c r="J588"/>
  <c r="J585"/>
  <c r="BK582"/>
  <c r="J572"/>
  <c r="BK571"/>
  <c r="J568"/>
  <c r="J565"/>
  <c r="BK560"/>
  <c r="BK554"/>
  <c r="BK551"/>
  <c r="J549"/>
  <c r="J548"/>
  <c r="J545"/>
  <c r="J541"/>
  <c r="J535"/>
  <c r="BK531"/>
  <c r="J527"/>
  <c r="BK522"/>
  <c r="BK514"/>
  <c r="J510"/>
  <c r="BK508"/>
  <c r="J506"/>
  <c r="J503"/>
  <c r="BK502"/>
  <c r="BK499"/>
  <c r="BK497"/>
  <c r="J490"/>
  <c r="BK484"/>
  <c r="BK481"/>
  <c r="BK477"/>
  <c r="BK471"/>
  <c r="J469"/>
  <c r="BK467"/>
  <c r="J465"/>
  <c r="J462"/>
  <c r="J459"/>
  <c r="J456"/>
  <c r="BK453"/>
  <c r="J452"/>
  <c r="BK449"/>
  <c r="J447"/>
  <c r="J445"/>
  <c r="BK440"/>
  <c r="J437"/>
  <c r="J426"/>
  <c r="J421"/>
  <c r="BK414"/>
  <c r="BK413"/>
  <c r="BK409"/>
  <c r="J407"/>
  <c r="J404"/>
  <c r="J402"/>
  <c r="BK400"/>
  <c r="J397"/>
  <c r="J395"/>
  <c r="BK392"/>
  <c r="BK391"/>
  <c r="J386"/>
  <c r="J384"/>
  <c r="J382"/>
  <c r="BK381"/>
  <c r="BK379"/>
  <c r="BK369"/>
  <c r="J366"/>
  <c r="J365"/>
  <c r="BK356"/>
  <c r="J353"/>
  <c r="J346"/>
  <c r="BK340"/>
  <c r="BK338"/>
  <c r="BK326"/>
  <c r="BK324"/>
  <c r="BK322"/>
  <c r="BK318"/>
  <c r="BK315"/>
  <c r="BK312"/>
  <c r="J305"/>
  <c r="BK297"/>
  <c r="BK293"/>
  <c r="BK290"/>
  <c r="J287"/>
  <c r="BK286"/>
  <c r="J280"/>
  <c r="J272"/>
  <c r="BK267"/>
  <c r="J266"/>
  <c r="J257"/>
  <c r="BK253"/>
  <c r="J249"/>
  <c r="BK245"/>
  <c r="BK236"/>
  <c r="BK232"/>
  <c r="BK224"/>
  <c r="BK222"/>
  <c r="J221"/>
  <c r="BK219"/>
  <c r="J218"/>
  <c r="BK215"/>
  <c r="J212"/>
  <c r="J211"/>
  <c r="J210"/>
  <c r="J205"/>
  <c r="BK200"/>
  <c r="BK199"/>
  <c r="BK194"/>
  <c r="BK191"/>
  <c r="BK190"/>
  <c r="BK189"/>
  <c r="BK188"/>
  <c r="J179"/>
  <c r="J167"/>
  <c r="J165"/>
  <c r="J156"/>
  <c r="BK145"/>
  <c r="J143"/>
  <c r="J141"/>
  <c r="BK136"/>
  <c r="J132"/>
  <c i="17" r="J167"/>
  <c r="J166"/>
  <c r="BK159"/>
  <c r="BK155"/>
  <c r="BK136"/>
  <c r="J131"/>
  <c i="16" r="BK145"/>
  <c r="BK139"/>
  <c r="J131"/>
  <c r="BK130"/>
  <c i="15" r="J138"/>
  <c r="J134"/>
  <c r="J133"/>
  <c i="14" r="BK145"/>
  <c r="J142"/>
  <c r="J138"/>
  <c r="BK137"/>
  <c r="J133"/>
  <c r="J131"/>
  <c r="BK130"/>
  <c i="13" r="J156"/>
  <c r="BK151"/>
  <c r="BK146"/>
  <c r="J139"/>
  <c r="J138"/>
  <c r="J137"/>
  <c r="J134"/>
  <c i="12" r="BK144"/>
  <c r="J132"/>
  <c i="11" r="BK144"/>
  <c r="BK137"/>
  <c i="10" r="J183"/>
  <c r="BK178"/>
  <c r="J165"/>
  <c r="BK162"/>
  <c r="BK159"/>
  <c r="BK154"/>
  <c r="J146"/>
  <c r="J144"/>
  <c r="J143"/>
  <c r="J141"/>
  <c r="BK140"/>
  <c r="BK139"/>
  <c r="J135"/>
  <c i="9" r="BK297"/>
  <c r="BK286"/>
  <c r="J274"/>
  <c r="J273"/>
  <c r="J271"/>
  <c r="BK269"/>
  <c r="BK266"/>
  <c r="BK265"/>
  <c r="BK260"/>
  <c r="BK256"/>
  <c r="BK251"/>
  <c r="BK239"/>
  <c r="J238"/>
  <c r="BK237"/>
  <c r="J235"/>
  <c r="J233"/>
  <c r="J226"/>
  <c r="BK224"/>
  <c r="BK223"/>
  <c r="J221"/>
  <c r="BK220"/>
  <c r="J216"/>
  <c r="J213"/>
  <c r="BK209"/>
  <c r="BK204"/>
  <c r="J202"/>
  <c r="BK200"/>
  <c r="BK196"/>
  <c r="J191"/>
  <c r="J190"/>
  <c r="BK186"/>
  <c r="BK185"/>
  <c r="J180"/>
  <c r="BK172"/>
  <c r="BK161"/>
  <c r="J160"/>
  <c r="J151"/>
  <c r="J147"/>
  <c r="BK144"/>
  <c r="J140"/>
  <c r="BK137"/>
  <c i="8" r="J134"/>
  <c r="BK133"/>
  <c i="7" r="J283"/>
  <c r="BK280"/>
  <c r="J278"/>
  <c r="BK276"/>
  <c r="BK273"/>
  <c r="J271"/>
  <c r="BK267"/>
  <c r="J256"/>
  <c r="BK252"/>
  <c r="BK245"/>
  <c r="J239"/>
  <c r="BK237"/>
  <c r="J229"/>
  <c r="BK223"/>
  <c r="J219"/>
  <c r="BK218"/>
  <c r="J216"/>
  <c r="J215"/>
  <c r="J210"/>
  <c r="BK203"/>
  <c r="J198"/>
  <c r="J196"/>
  <c r="J194"/>
  <c r="J189"/>
  <c r="BK183"/>
  <c r="BK182"/>
  <c r="J178"/>
  <c r="J174"/>
  <c r="J171"/>
  <c r="J169"/>
  <c r="BK165"/>
  <c r="BK161"/>
  <c r="J158"/>
  <c r="BK157"/>
  <c r="J152"/>
  <c r="J150"/>
  <c r="J149"/>
  <c r="J146"/>
  <c i="6" r="J252"/>
  <c r="J251"/>
  <c r="BK247"/>
  <c r="J243"/>
  <c r="BK238"/>
  <c r="J237"/>
  <c r="BK235"/>
  <c r="J234"/>
  <c r="J233"/>
  <c r="BK228"/>
  <c r="BK225"/>
  <c r="BK217"/>
  <c r="J215"/>
  <c r="BK210"/>
  <c r="J207"/>
  <c r="BK202"/>
  <c r="J201"/>
  <c r="BK197"/>
  <c r="J194"/>
  <c r="BK190"/>
  <c r="J187"/>
  <c r="J186"/>
  <c r="J185"/>
  <c r="BK170"/>
  <c r="J166"/>
  <c r="BK160"/>
  <c r="J158"/>
  <c r="J156"/>
  <c r="BK147"/>
  <c r="J142"/>
  <c i="4" r="J313"/>
  <c r="BK308"/>
  <c r="J306"/>
  <c r="J303"/>
  <c r="J293"/>
  <c r="BK288"/>
  <c r="BK277"/>
  <c r="J269"/>
  <c r="J260"/>
  <c r="BK258"/>
  <c r="BK253"/>
  <c r="BK238"/>
  <c r="J237"/>
  <c r="J231"/>
  <c r="BK215"/>
  <c r="BK200"/>
  <c r="J191"/>
  <c r="BK178"/>
  <c i="3" r="J1937"/>
  <c r="J1935"/>
  <c r="BK1933"/>
  <c r="J1932"/>
  <c r="J1931"/>
  <c r="J1929"/>
  <c r="BK1923"/>
  <c r="BK1922"/>
  <c r="BK1920"/>
  <c r="BK1917"/>
  <c r="J1916"/>
  <c r="BK1915"/>
  <c r="J1914"/>
  <c r="BK1913"/>
  <c r="BK1912"/>
  <c r="BK1911"/>
  <c r="J1910"/>
  <c r="BK1904"/>
  <c r="J1899"/>
  <c r="BK1897"/>
  <c r="J1893"/>
  <c r="BK1889"/>
  <c r="BK1887"/>
  <c r="BK1877"/>
  <c r="J1876"/>
  <c r="J1864"/>
  <c r="J1852"/>
  <c r="BK1848"/>
  <c r="J1846"/>
  <c r="BK1844"/>
  <c r="BK1836"/>
  <c r="J1833"/>
  <c r="J1819"/>
  <c r="J1805"/>
  <c r="J1783"/>
  <c r="J1780"/>
  <c r="J1746"/>
  <c r="J1737"/>
  <c r="J1734"/>
  <c r="BK1732"/>
  <c r="J1706"/>
  <c r="J1698"/>
  <c r="J1695"/>
  <c r="J1683"/>
  <c r="J1673"/>
  <c r="J1665"/>
  <c r="J1657"/>
  <c r="J1649"/>
  <c r="BK1641"/>
  <c r="J1635"/>
  <c r="BK1633"/>
  <c r="BK1631"/>
  <c r="BK1625"/>
  <c r="J1621"/>
  <c r="BK1607"/>
  <c r="J1583"/>
  <c r="J1577"/>
  <c r="BK1557"/>
  <c r="BK1547"/>
  <c r="BK1543"/>
  <c r="J1535"/>
  <c r="BK1525"/>
  <c r="J1519"/>
  <c r="J1501"/>
  <c r="J1497"/>
  <c r="J1474"/>
  <c r="J1452"/>
  <c r="J1442"/>
  <c r="J1438"/>
  <c r="J1432"/>
  <c r="BK1424"/>
  <c r="J1422"/>
  <c r="BK1418"/>
  <c r="BK1412"/>
  <c r="J1410"/>
  <c r="J1406"/>
  <c r="J1402"/>
  <c r="J1398"/>
  <c r="BK1386"/>
  <c r="BK1378"/>
  <c r="BK1374"/>
  <c r="J1368"/>
  <c r="J1357"/>
  <c r="J1345"/>
  <c r="BK1339"/>
  <c r="BK1335"/>
  <c r="J1333"/>
  <c r="BK1329"/>
  <c r="J1325"/>
  <c r="BK1323"/>
  <c r="BK1319"/>
  <c r="BK1219"/>
  <c r="BK1212"/>
  <c r="BK1191"/>
  <c r="BK1166"/>
  <c r="J1141"/>
  <c r="J1098"/>
  <c r="BK1080"/>
  <c r="J1076"/>
  <c r="BK1037"/>
  <c r="J1010"/>
  <c r="J983"/>
  <c r="J947"/>
  <c r="BK936"/>
  <c r="J918"/>
  <c r="J903"/>
  <c r="J899"/>
  <c r="BK871"/>
  <c r="BK862"/>
  <c r="J859"/>
  <c r="BK831"/>
  <c r="BK827"/>
  <c r="BK806"/>
  <c r="BK697"/>
  <c r="J660"/>
  <c r="BK653"/>
  <c r="J634"/>
  <c r="J618"/>
  <c r="BK575"/>
  <c r="J560"/>
  <c r="BK536"/>
  <c r="BK518"/>
  <c r="BK506"/>
  <c r="J492"/>
  <c r="J480"/>
  <c r="J466"/>
  <c r="BK458"/>
  <c r="J452"/>
  <c r="J450"/>
  <c r="BK434"/>
  <c r="BK424"/>
  <c r="BK373"/>
  <c r="J331"/>
  <c r="J316"/>
  <c r="J309"/>
  <c r="J289"/>
  <c r="J282"/>
  <c r="J275"/>
  <c r="BK240"/>
  <c r="J215"/>
  <c r="J206"/>
  <c r="BK200"/>
  <c r="J196"/>
  <c r="BK185"/>
  <c r="BK176"/>
  <c r="J173"/>
  <c i="2" r="BK161"/>
  <c r="J153"/>
  <c r="J150"/>
  <c r="BK141"/>
  <c r="BK137"/>
  <c i="37" r="J200"/>
  <c r="BK155"/>
  <c r="BK152"/>
  <c r="BK139"/>
  <c i="36" r="BK204"/>
  <c r="J200"/>
  <c r="J196"/>
  <c r="J193"/>
  <c r="J186"/>
  <c r="J184"/>
  <c r="BK183"/>
  <c r="J178"/>
  <c r="J159"/>
  <c r="J156"/>
  <c r="J155"/>
  <c r="BK146"/>
  <c r="BK145"/>
  <c r="BK136"/>
  <c r="J132"/>
  <c i="35" r="J162"/>
  <c r="J151"/>
  <c r="BK150"/>
  <c r="J145"/>
  <c r="BK143"/>
  <c r="J141"/>
  <c r="BK139"/>
  <c r="BK136"/>
  <c i="34" r="J130"/>
  <c i="33" r="BK131"/>
  <c i="32" r="J142"/>
  <c r="BK139"/>
  <c r="BK136"/>
  <c r="J131"/>
  <c i="31" r="J175"/>
  <c r="BK174"/>
  <c r="BK169"/>
  <c r="BK166"/>
  <c r="J160"/>
  <c r="BK158"/>
  <c r="J154"/>
  <c r="BK152"/>
  <c r="J148"/>
  <c r="BK147"/>
  <c r="J143"/>
  <c r="J142"/>
  <c r="BK141"/>
  <c r="BK139"/>
  <c r="BK138"/>
  <c r="BK136"/>
  <c r="BK133"/>
  <c i="30" r="BK197"/>
  <c r="J194"/>
  <c r="J193"/>
  <c r="BK189"/>
  <c r="BK185"/>
  <c r="BK182"/>
  <c r="BK179"/>
  <c r="J176"/>
  <c r="BK173"/>
  <c r="J167"/>
  <c r="J163"/>
  <c r="J160"/>
  <c r="BK158"/>
  <c r="J153"/>
  <c r="BK151"/>
  <c r="BK146"/>
  <c r="BK139"/>
  <c i="29" r="BK191"/>
  <c r="BK187"/>
  <c r="BK182"/>
  <c r="BK180"/>
  <c r="BK175"/>
  <c r="BK171"/>
  <c r="BK169"/>
  <c r="BK167"/>
  <c r="J162"/>
  <c r="BK160"/>
  <c r="J159"/>
  <c r="BK148"/>
  <c r="BK146"/>
  <c i="28" r="J133"/>
  <c i="27" r="BK371"/>
  <c r="J371"/>
  <c r="BK370"/>
  <c r="J370"/>
  <c r="BK367"/>
  <c r="BK365"/>
  <c r="J361"/>
  <c r="J357"/>
  <c r="J344"/>
  <c r="BK335"/>
  <c r="J302"/>
  <c r="J296"/>
  <c r="BK285"/>
  <c r="BK270"/>
  <c r="BK265"/>
  <c r="BK263"/>
  <c r="J261"/>
  <c r="BK242"/>
  <c r="BK233"/>
  <c r="BK228"/>
  <c r="J218"/>
  <c r="BK214"/>
  <c r="J205"/>
  <c r="J165"/>
  <c r="J150"/>
  <c i="26" r="J157"/>
  <c r="BK133"/>
  <c r="BK129"/>
  <c r="J126"/>
  <c i="25" r="BK166"/>
  <c r="J162"/>
  <c r="BK154"/>
  <c r="J150"/>
  <c r="J145"/>
  <c r="J143"/>
  <c r="J137"/>
  <c r="J135"/>
  <c r="J133"/>
  <c r="BK132"/>
  <c i="24" r="BK210"/>
  <c r="BK204"/>
  <c r="J185"/>
  <c r="J178"/>
  <c r="J173"/>
  <c r="J165"/>
  <c r="BK134"/>
  <c i="23" r="J139"/>
  <c r="BK137"/>
  <c r="J133"/>
  <c i="22" r="J144"/>
  <c r="BK142"/>
  <c r="J138"/>
  <c r="J134"/>
  <c r="J131"/>
  <c r="J129"/>
  <c i="21" r="J258"/>
  <c r="BK240"/>
  <c r="BK173"/>
  <c r="BK167"/>
  <c r="J163"/>
  <c r="J151"/>
  <c r="BK136"/>
  <c i="20" r="J354"/>
  <c r="J348"/>
  <c r="J329"/>
  <c r="BK327"/>
  <c r="J325"/>
  <c r="J307"/>
  <c r="BK282"/>
  <c r="J277"/>
  <c r="J270"/>
  <c r="J258"/>
  <c r="BK254"/>
  <c r="J246"/>
  <c r="BK241"/>
  <c r="J240"/>
  <c r="BK227"/>
  <c r="BK213"/>
  <c r="J210"/>
  <c r="BK206"/>
  <c r="J201"/>
  <c r="J195"/>
  <c r="J190"/>
  <c r="J187"/>
  <c i="19" r="BK159"/>
  <c r="J155"/>
  <c r="J145"/>
  <c r="J143"/>
  <c r="BK141"/>
  <c r="J139"/>
  <c r="BK136"/>
  <c r="J133"/>
  <c i="18" r="BK613"/>
  <c r="J611"/>
  <c r="J603"/>
  <c r="BK599"/>
  <c r="J596"/>
  <c r="J593"/>
  <c r="J587"/>
  <c r="J574"/>
  <c r="BK570"/>
  <c r="J567"/>
  <c r="J564"/>
  <c r="J563"/>
  <c r="J561"/>
  <c r="J552"/>
  <c r="J546"/>
  <c r="BK529"/>
  <c r="BK521"/>
  <c r="BK518"/>
  <c r="BK507"/>
  <c r="BK504"/>
  <c r="BK501"/>
  <c r="J496"/>
  <c r="BK487"/>
  <c r="J484"/>
  <c r="BK479"/>
  <c r="BK478"/>
  <c r="BK473"/>
  <c r="BK469"/>
  <c r="J467"/>
  <c r="BK463"/>
  <c r="BK460"/>
  <c r="BK456"/>
  <c r="J455"/>
  <c r="J446"/>
  <c r="BK444"/>
  <c r="BK442"/>
  <c r="J439"/>
  <c r="J433"/>
  <c r="J432"/>
  <c r="BK425"/>
  <c r="J418"/>
  <c r="BK415"/>
  <c r="J410"/>
  <c r="J408"/>
  <c r="J405"/>
  <c r="J403"/>
  <c r="J400"/>
  <c r="BK398"/>
  <c r="J388"/>
  <c r="J383"/>
  <c r="BK382"/>
  <c r="J377"/>
  <c r="J374"/>
  <c r="BK371"/>
  <c r="BK365"/>
  <c r="BK364"/>
  <c r="BK361"/>
  <c r="BK354"/>
  <c r="BK350"/>
  <c r="BK347"/>
  <c r="BK344"/>
  <c r="BK339"/>
  <c r="J332"/>
  <c r="BK330"/>
  <c r="J328"/>
  <c r="J326"/>
  <c r="BK325"/>
  <c r="BK319"/>
  <c r="BK316"/>
  <c r="J315"/>
  <c r="J313"/>
  <c r="BK310"/>
  <c r="BK305"/>
  <c r="J284"/>
  <c r="J282"/>
  <c r="BK279"/>
  <c r="BK266"/>
  <c r="BK263"/>
  <c r="J261"/>
  <c r="BK258"/>
  <c r="J256"/>
  <c r="J250"/>
  <c r="J243"/>
  <c r="BK242"/>
  <c r="BK241"/>
  <c r="BK240"/>
  <c r="J234"/>
  <c r="J232"/>
  <c r="BK230"/>
  <c r="J227"/>
  <c r="BK221"/>
  <c r="BK217"/>
  <c r="BK213"/>
  <c r="BK212"/>
  <c r="J206"/>
  <c r="J184"/>
  <c r="J183"/>
  <c r="BK182"/>
  <c r="BK176"/>
  <c r="J171"/>
  <c r="J169"/>
  <c r="J166"/>
  <c r="J163"/>
  <c r="BK157"/>
  <c r="BK156"/>
  <c r="J153"/>
  <c r="J149"/>
  <c r="BK147"/>
  <c r="BK144"/>
  <c r="BK143"/>
  <c r="BK134"/>
  <c r="BK133"/>
  <c i="17" r="BK165"/>
  <c r="BK164"/>
  <c r="BK161"/>
  <c r="J160"/>
  <c r="BK158"/>
  <c r="BK153"/>
  <c r="BK145"/>
  <c r="BK143"/>
  <c r="J142"/>
  <c r="J137"/>
  <c r="BK134"/>
  <c r="BK131"/>
  <c r="BK130"/>
  <c r="BK127"/>
  <c i="16" r="BK147"/>
  <c r="BK142"/>
  <c r="BK141"/>
  <c r="BK135"/>
  <c r="BK132"/>
  <c i="10" r="J174"/>
  <c r="BK172"/>
  <c r="J168"/>
  <c r="J167"/>
  <c r="J160"/>
  <c r="J157"/>
  <c r="J150"/>
  <c r="BK149"/>
  <c r="BK146"/>
  <c r="J145"/>
  <c r="J139"/>
  <c r="J134"/>
  <c i="9" r="BK298"/>
  <c r="J294"/>
  <c r="BK292"/>
  <c r="BK283"/>
  <c r="J280"/>
  <c r="BK277"/>
  <c r="BK273"/>
  <c r="J268"/>
  <c r="BK267"/>
  <c r="J265"/>
  <c r="J264"/>
  <c r="BK263"/>
  <c r="BK261"/>
  <c r="J256"/>
  <c r="BK255"/>
  <c r="J254"/>
  <c r="J253"/>
  <c r="BK250"/>
  <c r="J234"/>
  <c r="J232"/>
  <c r="BK227"/>
  <c r="BK225"/>
  <c r="J223"/>
  <c r="BK221"/>
  <c r="J218"/>
  <c r="BK217"/>
  <c r="BK212"/>
  <c r="BK208"/>
  <c r="BK201"/>
  <c r="J199"/>
  <c r="J197"/>
  <c r="J196"/>
  <c r="BK192"/>
  <c r="J187"/>
  <c r="BK183"/>
  <c r="BK181"/>
  <c r="BK174"/>
  <c r="BK168"/>
  <c r="J167"/>
  <c r="BK166"/>
  <c r="BK163"/>
  <c r="BK159"/>
  <c r="BK155"/>
  <c r="J153"/>
  <c r="J146"/>
  <c r="J145"/>
  <c r="BK141"/>
  <c r="BK140"/>
  <c r="BK138"/>
  <c r="J135"/>
  <c r="BK131"/>
  <c i="8" r="J133"/>
  <c i="7" r="J284"/>
  <c r="BK283"/>
  <c r="J280"/>
  <c r="BK279"/>
  <c r="J277"/>
  <c r="J276"/>
  <c r="J272"/>
  <c r="J270"/>
  <c r="J268"/>
  <c r="BK264"/>
  <c r="BK262"/>
  <c r="BK259"/>
  <c r="BK253"/>
  <c r="BK250"/>
  <c r="BK248"/>
  <c r="BK246"/>
  <c r="BK244"/>
  <c r="BK243"/>
  <c r="BK239"/>
  <c r="J238"/>
  <c r="BK235"/>
  <c r="BK233"/>
  <c r="J228"/>
  <c r="BK225"/>
  <c r="J220"/>
  <c r="BK214"/>
  <c r="J209"/>
  <c r="J208"/>
  <c r="J206"/>
  <c r="BK200"/>
  <c r="J197"/>
  <c r="J195"/>
  <c r="BK192"/>
  <c r="J188"/>
  <c r="J187"/>
  <c r="J180"/>
  <c r="BK178"/>
  <c r="BK175"/>
  <c r="J172"/>
  <c r="BK171"/>
  <c r="BK166"/>
  <c r="BK160"/>
  <c r="BK154"/>
  <c r="J148"/>
  <c r="BK147"/>
  <c r="BK142"/>
  <c i="6" r="J246"/>
  <c r="BK244"/>
  <c r="J231"/>
  <c r="J229"/>
  <c r="J226"/>
  <c r="J222"/>
  <c r="BK221"/>
  <c r="J220"/>
  <c r="BK215"/>
  <c r="BK213"/>
  <c r="J209"/>
  <c r="BK204"/>
  <c r="BK200"/>
  <c r="J196"/>
  <c r="J191"/>
  <c r="J190"/>
  <c r="J188"/>
  <c r="BK185"/>
  <c r="J183"/>
  <c r="J181"/>
  <c r="J172"/>
  <c r="J171"/>
  <c r="BK168"/>
  <c r="BK166"/>
  <c r="BK161"/>
  <c r="BK155"/>
  <c i="5" r="BK133"/>
  <c r="J129"/>
  <c i="4" r="J253"/>
  <c r="J246"/>
  <c r="J222"/>
  <c r="J215"/>
  <c r="J211"/>
  <c r="J210"/>
  <c r="J204"/>
  <c r="J195"/>
  <c r="J194"/>
  <c r="BK179"/>
  <c r="J171"/>
  <c r="J162"/>
  <c r="J151"/>
  <c r="BK146"/>
  <c i="3" r="BK1843"/>
  <c r="J1840"/>
  <c r="J1835"/>
  <c r="J1829"/>
  <c r="BK1821"/>
  <c r="BK1794"/>
  <c r="BK1769"/>
  <c r="J1753"/>
  <c r="J1742"/>
  <c r="BK1737"/>
  <c r="J1728"/>
  <c r="BK1711"/>
  <c r="BK1706"/>
  <c r="BK1701"/>
  <c r="J1687"/>
  <c r="J1681"/>
  <c r="BK1675"/>
  <c r="BK1671"/>
  <c r="J1661"/>
  <c r="BK1655"/>
  <c r="J1647"/>
  <c r="BK1635"/>
  <c r="J1631"/>
  <c r="J1623"/>
  <c r="BK1617"/>
  <c r="BK1605"/>
  <c r="J1603"/>
  <c r="J1597"/>
  <c r="J1591"/>
  <c r="BK1579"/>
  <c r="BK1571"/>
  <c r="BK1563"/>
  <c r="J1561"/>
  <c r="J1553"/>
  <c r="J1549"/>
  <c r="J1545"/>
  <c r="J1541"/>
  <c r="BK1519"/>
  <c r="J1513"/>
  <c r="J1509"/>
  <c r="BK1503"/>
  <c r="BK1501"/>
  <c r="BK1448"/>
  <c r="J1444"/>
  <c r="BK1434"/>
  <c r="BK1430"/>
  <c r="BK1422"/>
  <c r="J1420"/>
  <c r="BK1408"/>
  <c r="BK1402"/>
  <c r="J1394"/>
  <c r="J1392"/>
  <c r="J1386"/>
  <c r="J1384"/>
  <c r="J1378"/>
  <c r="BK1376"/>
  <c r="BK1368"/>
  <c r="J1366"/>
  <c r="BK1362"/>
  <c r="J1335"/>
  <c r="J1323"/>
  <c r="J1317"/>
  <c r="J1292"/>
  <c r="J1261"/>
  <c r="J1258"/>
  <c r="J1252"/>
  <c r="BK1243"/>
  <c r="BK1221"/>
  <c r="BK1210"/>
  <c r="J1189"/>
  <c r="BK1134"/>
  <c r="BK1132"/>
  <c r="BK1120"/>
  <c r="BK1115"/>
  <c r="J1058"/>
  <c r="BK1056"/>
  <c r="J1029"/>
  <c r="J1023"/>
  <c r="BK1013"/>
  <c r="BK1001"/>
  <c r="J998"/>
  <c r="BK967"/>
  <c r="J920"/>
  <c r="BK905"/>
  <c r="BK899"/>
  <c r="BK895"/>
  <c r="BK889"/>
  <c r="J879"/>
  <c r="J867"/>
  <c r="J860"/>
  <c r="J856"/>
  <c r="J843"/>
  <c r="BK814"/>
  <c r="BK810"/>
  <c r="BK778"/>
  <c r="BK763"/>
  <c r="J639"/>
  <c r="J604"/>
  <c r="J591"/>
  <c r="BK579"/>
  <c r="BK559"/>
  <c r="J545"/>
  <c r="J541"/>
  <c r="J535"/>
  <c r="J519"/>
  <c r="J517"/>
  <c r="BK516"/>
  <c r="BK510"/>
  <c r="BK494"/>
  <c r="J476"/>
  <c r="BK470"/>
  <c r="J462"/>
  <c r="J454"/>
  <c r="J453"/>
  <c r="BK450"/>
  <c r="J434"/>
  <c r="J420"/>
  <c r="BK416"/>
  <c r="J350"/>
  <c r="J326"/>
  <c r="J287"/>
  <c r="BK286"/>
  <c r="BK282"/>
  <c r="J281"/>
  <c r="BK245"/>
  <c r="J234"/>
  <c r="BK215"/>
  <c r="J200"/>
  <c r="BK173"/>
  <c i="2" r="BK159"/>
  <c r="J157"/>
  <c r="BK139"/>
  <c i="37" r="BK200"/>
  <c r="J149"/>
  <c r="J139"/>
  <c r="BK136"/>
  <c r="J133"/>
  <c i="36" r="J197"/>
  <c r="BK196"/>
  <c r="BK175"/>
  <c r="J158"/>
  <c r="BK154"/>
  <c r="J150"/>
  <c r="J147"/>
  <c r="J141"/>
  <c i="35" r="J163"/>
  <c r="J159"/>
  <c r="BK153"/>
  <c r="BK148"/>
  <c r="J144"/>
  <c r="J140"/>
  <c r="J138"/>
  <c r="BK133"/>
  <c r="BK131"/>
  <c i="34" r="J146"/>
  <c r="J141"/>
  <c r="BK139"/>
  <c r="J138"/>
  <c r="J137"/>
  <c r="BK136"/>
  <c r="J132"/>
  <c r="J129"/>
  <c i="33" r="J128"/>
  <c i="32" r="J143"/>
  <c r="BK141"/>
  <c r="J137"/>
  <c r="BK132"/>
  <c i="31" r="BK176"/>
  <c r="BK168"/>
  <c r="BK164"/>
  <c r="J158"/>
  <c r="BK154"/>
  <c r="J137"/>
  <c r="BK132"/>
  <c i="30" r="BK198"/>
  <c r="J197"/>
  <c r="BK196"/>
  <c r="BK193"/>
  <c r="BK191"/>
  <c r="J188"/>
  <c r="BK183"/>
  <c r="BK180"/>
  <c r="J179"/>
  <c r="BK178"/>
  <c r="BK177"/>
  <c r="BK176"/>
  <c r="BK166"/>
  <c r="J148"/>
  <c r="J141"/>
  <c r="BK136"/>
  <c i="29" r="BK199"/>
  <c r="BK197"/>
  <c r="BK196"/>
  <c r="BK192"/>
  <c r="J190"/>
  <c r="BK181"/>
  <c r="BK177"/>
  <c r="J172"/>
  <c r="BK161"/>
  <c r="BK159"/>
  <c r="J158"/>
  <c r="BK149"/>
  <c r="J146"/>
  <c i="28" r="BK133"/>
  <c i="27" r="BK357"/>
  <c r="BK352"/>
  <c r="BK350"/>
  <c r="BK344"/>
  <c r="BK343"/>
  <c r="BK302"/>
  <c r="J298"/>
  <c r="J285"/>
  <c r="BK277"/>
  <c r="J270"/>
  <c r="BK261"/>
  <c r="BK260"/>
  <c r="J258"/>
  <c r="BK251"/>
  <c r="BK246"/>
  <c r="J219"/>
  <c r="BK218"/>
  <c r="BK209"/>
  <c r="BK205"/>
  <c r="J203"/>
  <c r="J197"/>
  <c r="J195"/>
  <c r="BK177"/>
  <c r="BK160"/>
  <c r="J156"/>
  <c i="26" r="J132"/>
  <c r="J131"/>
  <c r="J129"/>
  <c i="25" r="J163"/>
  <c r="J161"/>
  <c r="BK156"/>
  <c r="J149"/>
  <c r="J146"/>
  <c r="BK133"/>
  <c r="J131"/>
  <c r="BK129"/>
  <c r="BK125"/>
  <c i="24" r="BK220"/>
  <c r="BK214"/>
  <c r="J207"/>
  <c r="BK206"/>
  <c r="BK199"/>
  <c r="J192"/>
  <c r="BK188"/>
  <c r="BK173"/>
  <c r="BK160"/>
  <c r="BK142"/>
  <c i="23" r="BK141"/>
  <c r="J138"/>
  <c r="J136"/>
  <c r="J129"/>
  <c i="22" r="J146"/>
  <c r="BK145"/>
  <c r="BK144"/>
  <c r="J143"/>
  <c r="J142"/>
  <c r="BK136"/>
  <c r="J135"/>
  <c r="BK134"/>
  <c r="J127"/>
  <c i="20" r="BK275"/>
  <c r="BK265"/>
  <c r="BK258"/>
  <c r="BK187"/>
  <c r="J159"/>
  <c i="19" r="J148"/>
  <c r="J146"/>
  <c r="BK140"/>
  <c r="BK133"/>
  <c i="18" r="BK607"/>
  <c r="BK606"/>
  <c r="J605"/>
  <c r="J601"/>
  <c r="J599"/>
  <c r="BK598"/>
  <c r="J594"/>
  <c r="J590"/>
  <c r="J586"/>
  <c r="BK581"/>
  <c r="J579"/>
  <c r="J576"/>
  <c r="BK572"/>
  <c r="BK564"/>
  <c r="J556"/>
  <c r="J555"/>
  <c r="J554"/>
  <c r="J551"/>
  <c r="J540"/>
  <c r="J536"/>
  <c r="J530"/>
  <c r="BK527"/>
  <c r="BK525"/>
  <c r="J522"/>
  <c r="BK515"/>
  <c r="BK513"/>
  <c r="BK511"/>
  <c r="J507"/>
  <c r="J504"/>
  <c r="BK503"/>
  <c r="BK498"/>
  <c r="BK496"/>
  <c r="J494"/>
  <c r="J488"/>
  <c r="J486"/>
  <c r="J483"/>
  <c r="J482"/>
  <c r="J481"/>
  <c r="BK480"/>
  <c r="J472"/>
  <c r="BK465"/>
  <c r="J463"/>
  <c r="BK461"/>
  <c r="J458"/>
  <c r="BK455"/>
  <c r="BK446"/>
  <c r="J443"/>
  <c r="BK438"/>
  <c r="BK431"/>
  <c r="J429"/>
  <c r="BK424"/>
  <c r="BK423"/>
  <c r="BK422"/>
  <c r="J420"/>
  <c r="J417"/>
  <c r="J413"/>
  <c r="J409"/>
  <c r="BK402"/>
  <c r="J399"/>
  <c r="BK394"/>
  <c r="J390"/>
  <c r="BK387"/>
  <c r="BK378"/>
  <c r="J373"/>
  <c r="BK372"/>
  <c r="J371"/>
  <c r="BK363"/>
  <c r="J360"/>
  <c r="J356"/>
  <c r="J355"/>
  <c r="BK351"/>
  <c r="BK343"/>
  <c r="BK341"/>
  <c r="J329"/>
  <c r="J325"/>
  <c r="J319"/>
  <c r="J317"/>
  <c r="BK314"/>
  <c r="J310"/>
  <c r="J308"/>
  <c r="J307"/>
  <c r="BK300"/>
  <c r="J298"/>
  <c r="J292"/>
  <c r="J289"/>
  <c r="BK288"/>
  <c r="BK282"/>
  <c r="J281"/>
  <c r="BK278"/>
  <c r="J264"/>
  <c r="J263"/>
  <c r="BK260"/>
  <c r="BK257"/>
  <c r="J253"/>
  <c r="BK247"/>
  <c r="J242"/>
  <c r="J239"/>
  <c r="J238"/>
  <c r="BK234"/>
  <c r="BK225"/>
  <c r="BK216"/>
  <c r="BK209"/>
  <c r="BK208"/>
  <c r="J204"/>
  <c r="J202"/>
  <c r="J201"/>
  <c r="J199"/>
  <c r="BK198"/>
  <c r="J195"/>
  <c r="J189"/>
  <c r="J187"/>
  <c r="J185"/>
  <c r="BK183"/>
  <c r="BK180"/>
  <c r="J178"/>
  <c r="J177"/>
  <c r="J176"/>
  <c r="BK171"/>
  <c r="BK168"/>
  <c r="BK164"/>
  <c r="BK161"/>
  <c r="J159"/>
  <c r="J157"/>
  <c r="BK155"/>
  <c r="J152"/>
  <c r="BK146"/>
  <c i="17" r="J165"/>
  <c r="J157"/>
  <c r="BK154"/>
  <c r="J152"/>
  <c r="J151"/>
  <c r="BK149"/>
  <c r="J148"/>
  <c r="J147"/>
  <c r="BK144"/>
  <c r="BK141"/>
  <c r="J140"/>
  <c r="BK138"/>
  <c r="J136"/>
  <c r="J135"/>
  <c r="BK128"/>
  <c i="16" r="BK146"/>
  <c r="J143"/>
  <c r="BK140"/>
  <c r="J132"/>
  <c r="BK131"/>
  <c r="BK129"/>
  <c i="15" r="BK146"/>
  <c r="BK140"/>
  <c r="J132"/>
  <c r="J130"/>
  <c i="14" r="BK144"/>
  <c r="BK135"/>
  <c i="13" r="BK152"/>
  <c r="J145"/>
  <c r="J144"/>
  <c r="BK141"/>
  <c r="J136"/>
  <c r="BK135"/>
  <c r="J129"/>
  <c i="12" r="J143"/>
  <c r="BK140"/>
  <c r="BK138"/>
  <c r="J136"/>
  <c r="BK134"/>
  <c r="J130"/>
  <c r="J128"/>
  <c i="11" r="BK147"/>
  <c r="J145"/>
  <c r="J142"/>
  <c r="BK140"/>
  <c r="BK136"/>
  <c r="BK134"/>
  <c r="BK129"/>
  <c i="10" r="BK183"/>
  <c r="BK182"/>
  <c r="BK179"/>
  <c r="J177"/>
  <c r="J175"/>
  <c r="J172"/>
  <c r="BK168"/>
  <c r="J162"/>
  <c r="BK161"/>
  <c r="BK156"/>
  <c r="BK153"/>
  <c r="J151"/>
  <c r="BK141"/>
  <c r="BK136"/>
  <c i="9" r="J298"/>
  <c r="BK296"/>
  <c r="J293"/>
  <c r="BK291"/>
  <c r="BK290"/>
  <c r="J288"/>
  <c r="J287"/>
  <c r="BK280"/>
  <c r="BK276"/>
  <c r="BK272"/>
  <c r="BK270"/>
  <c r="J269"/>
  <c r="J262"/>
  <c r="J261"/>
  <c r="BK259"/>
  <c r="J258"/>
  <c r="J252"/>
  <c r="J251"/>
  <c r="BK233"/>
  <c r="BK232"/>
  <c r="BK230"/>
  <c r="BK228"/>
  <c r="J225"/>
  <c r="BK222"/>
  <c r="BK218"/>
  <c r="J214"/>
  <c r="BK205"/>
  <c r="J198"/>
  <c r="BK197"/>
  <c r="J195"/>
  <c r="BK191"/>
  <c r="J188"/>
  <c r="BK187"/>
  <c r="BK184"/>
  <c r="BK180"/>
  <c r="J178"/>
  <c r="BK176"/>
  <c r="BK171"/>
  <c r="J165"/>
  <c r="BK164"/>
  <c r="J161"/>
  <c r="BK158"/>
  <c r="J155"/>
  <c r="BK150"/>
  <c r="J148"/>
  <c r="J144"/>
  <c r="BK142"/>
  <c r="BK136"/>
  <c r="J134"/>
  <c r="J131"/>
  <c i="8" r="BK132"/>
  <c r="J131"/>
  <c r="BK128"/>
  <c i="7" r="J282"/>
  <c r="BK274"/>
  <c r="J265"/>
  <c r="J259"/>
  <c r="BK254"/>
  <c r="BK249"/>
  <c r="BK247"/>
  <c r="BK242"/>
  <c r="J241"/>
  <c r="BK238"/>
  <c r="J235"/>
  <c r="J234"/>
  <c r="BK226"/>
  <c r="BK224"/>
  <c r="BK222"/>
  <c r="BK213"/>
  <c r="BK207"/>
  <c r="BK205"/>
  <c r="BK199"/>
  <c r="BK197"/>
  <c r="BK194"/>
  <c r="BK193"/>
  <c r="BK191"/>
  <c r="BK187"/>
  <c r="BK179"/>
  <c r="BK170"/>
  <c r="BK168"/>
  <c r="J164"/>
  <c r="BK159"/>
  <c r="BK158"/>
  <c r="BK155"/>
  <c r="J147"/>
  <c r="BK145"/>
  <c r="J144"/>
  <c r="J141"/>
  <c i="6" r="J250"/>
  <c r="J248"/>
  <c r="BK246"/>
  <c r="BK241"/>
  <c r="J240"/>
  <c r="J239"/>
  <c r="BK233"/>
  <c r="J230"/>
  <c r="BK229"/>
  <c r="J227"/>
  <c r="BK224"/>
  <c r="BK209"/>
  <c r="J208"/>
  <c r="J206"/>
  <c r="BK205"/>
  <c r="J203"/>
  <c r="J195"/>
  <c r="BK194"/>
  <c r="BK188"/>
  <c r="J182"/>
  <c r="BK178"/>
  <c r="J176"/>
  <c r="BK173"/>
  <c r="BK169"/>
  <c r="J168"/>
  <c r="J162"/>
  <c r="BK159"/>
  <c r="BK151"/>
  <c r="J148"/>
  <c i="5" r="BK129"/>
  <c i="4" r="J259"/>
  <c r="J254"/>
  <c r="BK222"/>
  <c r="BK194"/>
  <c r="BK191"/>
  <c r="J178"/>
  <c r="BK171"/>
  <c r="J159"/>
  <c r="J146"/>
  <c r="J145"/>
  <c r="J137"/>
  <c i="3" r="BK1805"/>
  <c r="J1794"/>
  <c r="J1772"/>
  <c r="J1761"/>
  <c r="BK1746"/>
  <c r="J1711"/>
  <c r="BK1692"/>
  <c r="BK1687"/>
  <c r="J1675"/>
  <c r="BK1673"/>
  <c r="BK1669"/>
  <c r="BK1665"/>
  <c r="BK1653"/>
  <c r="BK1627"/>
  <c r="BK1621"/>
  <c r="J1619"/>
  <c r="J1613"/>
  <c r="J1611"/>
  <c r="BK1589"/>
  <c r="BK1583"/>
  <c r="BK1575"/>
  <c r="J1571"/>
  <c r="J1563"/>
  <c r="BK1549"/>
  <c r="BK1541"/>
  <c r="J1537"/>
  <c r="BK1527"/>
  <c r="J1525"/>
  <c r="J1521"/>
  <c r="J1517"/>
  <c r="BK1513"/>
  <c r="J1511"/>
  <c r="J1505"/>
  <c r="BK1486"/>
  <c r="BK1468"/>
  <c r="BK1464"/>
  <c r="BK1458"/>
  <c r="BK1428"/>
  <c r="BK1416"/>
  <c r="J1400"/>
  <c r="BK1392"/>
  <c r="BK1390"/>
  <c r="BK1366"/>
  <c r="BK1351"/>
  <c r="BK1350"/>
  <c r="BK1349"/>
  <c r="J1339"/>
  <c r="J1331"/>
  <c r="BK1325"/>
  <c r="J1319"/>
  <c r="BK1312"/>
  <c r="BK1286"/>
  <c r="BK1249"/>
  <c r="BK1189"/>
  <c r="BK1185"/>
  <c r="J1166"/>
  <c r="BK1158"/>
  <c r="J1145"/>
  <c r="BK1126"/>
  <c r="BK1089"/>
  <c r="J1062"/>
  <c r="BK1051"/>
  <c r="J1037"/>
  <c r="J1031"/>
  <c r="BK1023"/>
  <c r="BK1010"/>
  <c r="J980"/>
  <c r="J958"/>
  <c r="BK912"/>
  <c r="J873"/>
  <c r="BK859"/>
  <c r="J851"/>
  <c r="BK839"/>
  <c r="J831"/>
  <c r="J810"/>
  <c r="J763"/>
  <c r="J741"/>
  <c r="J731"/>
  <c r="J730"/>
  <c r="BK677"/>
  <c r="J643"/>
  <c r="BK600"/>
  <c r="J583"/>
  <c r="BK555"/>
  <c r="BK545"/>
  <c r="BK535"/>
  <c r="J527"/>
  <c r="BK517"/>
  <c r="J498"/>
  <c r="BK492"/>
  <c r="J482"/>
  <c r="BK466"/>
  <c r="J458"/>
  <c r="BK439"/>
  <c r="BK430"/>
  <c r="J403"/>
  <c r="J387"/>
  <c r="BK382"/>
  <c r="BK362"/>
  <c r="BK316"/>
  <c r="BK289"/>
  <c r="J285"/>
  <c r="J283"/>
  <c r="BK269"/>
  <c r="BK234"/>
  <c r="J189"/>
  <c r="BK182"/>
  <c r="J161"/>
  <c i="2" r="BK169"/>
  <c r="BK166"/>
  <c r="J163"/>
  <c r="J143"/>
  <c r="J129"/>
  <c i="37" r="BK197"/>
  <c r="BK195"/>
  <c r="BK193"/>
  <c r="J193"/>
  <c r="J190"/>
  <c r="J181"/>
  <c r="J177"/>
  <c r="J174"/>
  <c r="J171"/>
  <c i="36" r="J210"/>
  <c r="J209"/>
  <c r="BK205"/>
  <c r="BK203"/>
  <c r="J194"/>
  <c r="J173"/>
  <c r="BK172"/>
  <c r="J170"/>
  <c r="J168"/>
  <c r="J164"/>
  <c r="J162"/>
  <c r="J160"/>
  <c r="J153"/>
  <c r="J137"/>
  <c i="35" r="BK163"/>
  <c r="J157"/>
  <c r="BK145"/>
  <c r="BK128"/>
  <c i="34" r="BK149"/>
  <c r="J148"/>
  <c r="BK143"/>
  <c r="BK135"/>
  <c r="BK128"/>
  <c i="32" r="J141"/>
  <c r="J133"/>
  <c i="31" r="J174"/>
  <c r="BK171"/>
  <c r="J167"/>
  <c r="BK160"/>
  <c r="BK155"/>
  <c r="BK149"/>
  <c r="J140"/>
  <c r="J132"/>
  <c i="30" r="J198"/>
  <c r="J178"/>
  <c r="J177"/>
  <c r="J175"/>
  <c r="J170"/>
  <c r="BK167"/>
  <c r="BK157"/>
  <c r="BK150"/>
  <c r="J147"/>
  <c r="J145"/>
  <c r="J136"/>
  <c i="29" r="J196"/>
  <c r="BK190"/>
  <c r="BK186"/>
  <c r="J181"/>
  <c r="BK174"/>
  <c r="BK163"/>
  <c r="J153"/>
  <c r="BK140"/>
  <c i="27" r="BK368"/>
  <c r="BK364"/>
  <c r="BK361"/>
  <c r="J350"/>
  <c r="BK345"/>
  <c r="J336"/>
  <c r="J332"/>
  <c r="J321"/>
  <c r="BK320"/>
  <c r="J317"/>
  <c r="BK294"/>
  <c r="J281"/>
  <c r="J277"/>
  <c r="J260"/>
  <c r="J251"/>
  <c r="J246"/>
  <c r="J238"/>
  <c r="J233"/>
  <c r="J228"/>
  <c r="J209"/>
  <c r="BK186"/>
  <c i="26" r="J142"/>
  <c r="J136"/>
  <c r="BK132"/>
  <c r="BK131"/>
  <c i="25" r="BK158"/>
  <c r="J153"/>
  <c r="BK152"/>
  <c r="J148"/>
  <c r="BK147"/>
  <c r="J144"/>
  <c r="BK142"/>
  <c r="J141"/>
  <c r="BK135"/>
  <c i="24" r="BK232"/>
  <c r="J232"/>
  <c r="BK228"/>
  <c r="BK223"/>
  <c r="BK207"/>
  <c r="J175"/>
  <c r="BK165"/>
  <c r="J160"/>
  <c r="BK159"/>
  <c r="J157"/>
  <c r="J146"/>
  <c r="J135"/>
  <c i="23" r="J153"/>
  <c r="J152"/>
  <c r="J142"/>
  <c r="BK131"/>
  <c r="BK130"/>
  <c i="22" r="BK147"/>
  <c r="BK141"/>
  <c r="J139"/>
  <c r="J137"/>
  <c r="J133"/>
  <c r="BK129"/>
  <c r="BK128"/>
  <c r="BK127"/>
  <c i="21" r="BK249"/>
  <c r="J243"/>
  <c r="J238"/>
  <c r="J233"/>
  <c r="J218"/>
  <c r="J213"/>
  <c r="BK212"/>
  <c r="BK191"/>
  <c r="BK179"/>
  <c r="J173"/>
  <c r="BK161"/>
  <c r="J140"/>
  <c i="20" r="BK336"/>
  <c r="BK324"/>
  <c r="J317"/>
  <c r="BK306"/>
  <c r="J297"/>
  <c r="BK292"/>
  <c r="BK287"/>
  <c r="J285"/>
  <c r="J280"/>
  <c r="J272"/>
  <c r="J260"/>
  <c r="J241"/>
  <c r="BK233"/>
  <c r="J192"/>
  <c r="BK174"/>
  <c r="BK149"/>
  <c i="19" r="J156"/>
  <c r="BK155"/>
  <c r="BK152"/>
  <c r="J147"/>
  <c r="BK144"/>
  <c r="J142"/>
  <c r="J138"/>
  <c r="J135"/>
  <c i="18" r="J612"/>
  <c r="BK609"/>
  <c r="BK601"/>
  <c r="J597"/>
  <c r="BK594"/>
  <c r="J589"/>
  <c r="BK587"/>
  <c r="J584"/>
  <c r="BK583"/>
  <c r="BK579"/>
  <c r="BK574"/>
  <c r="J570"/>
  <c r="BK567"/>
  <c r="BK563"/>
  <c r="BK559"/>
  <c r="J557"/>
  <c r="BK552"/>
  <c r="BK550"/>
  <c r="J550"/>
  <c r="BK548"/>
  <c r="BK547"/>
  <c r="BK543"/>
  <c r="J539"/>
  <c r="BK537"/>
  <c r="BK534"/>
  <c r="J532"/>
  <c r="J531"/>
  <c r="J528"/>
  <c r="J526"/>
  <c r="J520"/>
  <c r="J519"/>
  <c r="BK517"/>
  <c r="J512"/>
  <c r="J511"/>
  <c r="BK506"/>
  <c r="J500"/>
  <c r="BK493"/>
  <c r="J492"/>
  <c r="J487"/>
  <c r="J479"/>
  <c r="J478"/>
  <c r="J475"/>
  <c r="BK474"/>
  <c r="BK462"/>
  <c r="J460"/>
  <c r="BK459"/>
  <c r="J454"/>
  <c r="BK452"/>
  <c r="J450"/>
  <c r="BK445"/>
  <c r="BK441"/>
  <c r="J440"/>
  <c r="J436"/>
  <c r="J431"/>
  <c r="J430"/>
  <c r="J428"/>
  <c r="J425"/>
  <c r="J419"/>
  <c r="J415"/>
  <c r="J411"/>
  <c r="BK408"/>
  <c r="J406"/>
  <c r="BK404"/>
  <c r="BK401"/>
  <c r="BK397"/>
  <c r="BK395"/>
  <c r="BK393"/>
  <c r="J391"/>
  <c r="BK388"/>
  <c r="J381"/>
  <c r="BK375"/>
  <c r="J364"/>
  <c r="BK360"/>
  <c r="J359"/>
  <c r="J354"/>
  <c r="J343"/>
  <c r="BK342"/>
  <c r="BK337"/>
  <c r="J333"/>
  <c r="BK332"/>
  <c r="BK331"/>
  <c r="J330"/>
  <c r="J327"/>
  <c r="J321"/>
  <c r="BK307"/>
  <c r="BK306"/>
  <c r="J302"/>
  <c r="J297"/>
  <c r="J296"/>
  <c r="BK294"/>
  <c r="BK292"/>
  <c r="BK291"/>
  <c r="J283"/>
  <c r="BK277"/>
  <c r="J276"/>
  <c r="J274"/>
  <c r="J273"/>
  <c r="J269"/>
  <c r="BK255"/>
  <c r="BK254"/>
  <c r="BK251"/>
  <c r="J248"/>
  <c r="BK244"/>
  <c r="BK239"/>
  <c r="BK238"/>
  <c r="J233"/>
  <c r="J228"/>
  <c r="J226"/>
  <c r="J216"/>
  <c r="J214"/>
  <c r="J213"/>
  <c r="BK202"/>
  <c r="J196"/>
  <c r="BK193"/>
  <c r="J191"/>
  <c r="J188"/>
  <c r="BK187"/>
  <c r="J186"/>
  <c r="BK184"/>
  <c r="J180"/>
  <c r="BK174"/>
  <c r="BK173"/>
  <c r="BK165"/>
  <c r="BK163"/>
  <c r="J161"/>
  <c r="J160"/>
  <c r="J154"/>
  <c r="BK151"/>
  <c r="J142"/>
  <c r="J140"/>
  <c r="J136"/>
  <c r="BK135"/>
  <c i="17" r="BK168"/>
  <c r="BK166"/>
  <c r="BK163"/>
  <c r="BK156"/>
  <c r="J153"/>
  <c r="BK151"/>
  <c r="BK150"/>
  <c r="J145"/>
  <c r="BK140"/>
  <c r="BK139"/>
  <c r="BK132"/>
  <c r="J128"/>
  <c r="J127"/>
  <c i="16" r="J138"/>
  <c r="J130"/>
  <c i="15" r="J140"/>
  <c r="BK139"/>
  <c i="14" r="BK142"/>
  <c r="BK139"/>
  <c r="J132"/>
  <c i="13" r="BK156"/>
  <c r="BK155"/>
  <c r="J154"/>
  <c r="J143"/>
  <c r="J141"/>
  <c r="BK137"/>
  <c r="J130"/>
  <c i="12" r="J140"/>
  <c r="J138"/>
  <c r="BK131"/>
  <c r="BK128"/>
  <c i="11" r="J146"/>
  <c r="BK142"/>
  <c r="J138"/>
  <c r="BK132"/>
  <c r="J130"/>
  <c i="10" r="BK181"/>
  <c r="J180"/>
  <c r="J178"/>
  <c r="BK177"/>
  <c r="J173"/>
  <c r="BK169"/>
  <c r="BK165"/>
  <c r="J164"/>
  <c r="BK157"/>
  <c r="J148"/>
  <c r="BK143"/>
  <c r="J142"/>
  <c i="9" r="J297"/>
  <c r="J296"/>
  <c r="J291"/>
  <c r="BK289"/>
  <c r="BK288"/>
  <c r="J285"/>
  <c r="BK282"/>
  <c r="J279"/>
  <c r="J272"/>
  <c r="J270"/>
  <c r="J259"/>
  <c r="BK254"/>
  <c r="J220"/>
  <c r="J217"/>
  <c r="BK213"/>
  <c r="BK210"/>
  <c r="J207"/>
  <c r="J206"/>
  <c r="J203"/>
  <c r="BK202"/>
  <c r="J200"/>
  <c r="BK198"/>
  <c r="BK194"/>
  <c r="BK189"/>
  <c r="BK188"/>
  <c r="BK182"/>
  <c r="J179"/>
  <c r="BK178"/>
  <c r="J174"/>
  <c r="J172"/>
  <c r="BK170"/>
  <c r="BK167"/>
  <c r="J162"/>
  <c r="BK160"/>
  <c r="J157"/>
  <c r="BK154"/>
  <c r="J152"/>
  <c r="BK147"/>
  <c r="J142"/>
  <c r="J139"/>
  <c r="J133"/>
  <c i="8" r="BK131"/>
  <c r="BK129"/>
  <c r="BK127"/>
  <c i="7" r="BK281"/>
  <c r="BK272"/>
  <c r="BK269"/>
  <c r="J264"/>
  <c r="BK263"/>
  <c r="J260"/>
  <c r="J257"/>
  <c r="BK256"/>
  <c r="J253"/>
  <c r="J250"/>
  <c r="J247"/>
  <c r="BK241"/>
  <c r="J240"/>
  <c r="BK232"/>
  <c r="J217"/>
  <c r="BK215"/>
  <c r="BK212"/>
  <c r="BK210"/>
  <c r="BK209"/>
  <c r="J205"/>
  <c r="BK204"/>
  <c r="BK202"/>
  <c r="J191"/>
  <c r="J190"/>
  <c r="J175"/>
  <c r="J173"/>
  <c r="BK172"/>
  <c r="J163"/>
  <c r="J161"/>
  <c r="J157"/>
  <c r="J154"/>
  <c r="BK149"/>
  <c r="BK146"/>
  <c r="BK144"/>
  <c r="BK140"/>
  <c i="6" r="BK243"/>
  <c r="BK234"/>
  <c r="BK232"/>
  <c r="BK222"/>
  <c r="J219"/>
  <c r="BK218"/>
  <c r="BK211"/>
  <c r="BK208"/>
  <c r="BK206"/>
  <c r="J204"/>
  <c r="BK203"/>
  <c r="J202"/>
  <c r="BK199"/>
  <c r="J197"/>
  <c r="BK193"/>
  <c r="BK191"/>
  <c r="BK189"/>
  <c r="BK184"/>
  <c r="BK172"/>
  <c r="J167"/>
  <c r="BK156"/>
  <c r="J153"/>
  <c r="BK150"/>
  <c r="J145"/>
  <c r="J143"/>
  <c i="3" r="J1883"/>
  <c r="J1879"/>
  <c r="J1877"/>
  <c r="J1875"/>
  <c r="BK1864"/>
  <c r="J1836"/>
  <c r="BK1833"/>
  <c r="J1832"/>
  <c r="J1821"/>
  <c r="BK1819"/>
  <c r="BK1785"/>
  <c r="J1747"/>
  <c r="BK1742"/>
  <c r="BK1734"/>
  <c r="J1732"/>
  <c r="J1731"/>
  <c r="BK1698"/>
  <c r="J1689"/>
  <c r="BK1681"/>
  <c r="J1677"/>
  <c r="J1671"/>
  <c r="J1667"/>
  <c r="BK1661"/>
  <c r="J1659"/>
  <c r="BK1647"/>
  <c r="J1643"/>
  <c r="J1641"/>
  <c r="J1637"/>
  <c r="BK1615"/>
  <c r="BK1609"/>
  <c r="BK1603"/>
  <c r="BK1599"/>
  <c r="BK1593"/>
  <c r="BK1585"/>
  <c r="J1559"/>
  <c r="BK1553"/>
  <c r="J1543"/>
  <c r="BK1531"/>
  <c r="BK1521"/>
  <c r="BK1515"/>
  <c r="BK1509"/>
  <c r="BK1505"/>
  <c r="BK1472"/>
  <c r="J1464"/>
  <c r="J1450"/>
  <c r="J1448"/>
  <c r="J1446"/>
  <c r="BK1442"/>
  <c r="BK1426"/>
  <c r="BK1414"/>
  <c r="J1408"/>
  <c r="J1374"/>
  <c r="BK1361"/>
  <c r="J1347"/>
  <c r="BK1345"/>
  <c r="BK1331"/>
  <c r="J1300"/>
  <c r="BK1292"/>
  <c r="BK1267"/>
  <c r="J1210"/>
  <c r="J1168"/>
  <c r="J1132"/>
  <c r="J1100"/>
  <c r="BK1071"/>
  <c r="BK1067"/>
  <c r="BK1062"/>
  <c r="J1056"/>
  <c r="BK1029"/>
  <c r="BK983"/>
  <c r="BK934"/>
  <c r="J925"/>
  <c r="BK920"/>
  <c r="BK907"/>
  <c r="BK891"/>
  <c r="J889"/>
  <c r="J885"/>
  <c r="BK873"/>
  <c r="BK857"/>
  <c r="J847"/>
  <c r="BK843"/>
  <c r="BK821"/>
  <c r="BK802"/>
  <c r="J795"/>
  <c r="J767"/>
  <c r="J758"/>
  <c r="J748"/>
  <c r="BK709"/>
  <c r="J705"/>
  <c r="J697"/>
  <c r="J654"/>
  <c r="J628"/>
  <c r="J600"/>
  <c r="J536"/>
  <c r="J531"/>
  <c r="BK527"/>
  <c r="J510"/>
  <c r="J494"/>
  <c r="BK486"/>
  <c r="BK482"/>
  <c r="J474"/>
  <c r="J446"/>
  <c r="BK441"/>
  <c r="J436"/>
  <c r="BK420"/>
  <c r="BK401"/>
  <c r="BK358"/>
  <c r="BK326"/>
  <c r="BK309"/>
  <c r="J303"/>
  <c r="BK284"/>
  <c r="BK281"/>
  <c r="BK276"/>
  <c r="J250"/>
  <c r="BK230"/>
  <c r="J219"/>
  <c r="BK211"/>
  <c r="BK196"/>
  <c i="2" r="J166"/>
  <c r="BK148"/>
  <c r="BK145"/>
  <c i="37" r="J185"/>
  <c r="BK181"/>
  <c r="BK174"/>
  <c r="BK171"/>
  <c r="BK168"/>
  <c r="J168"/>
  <c r="BK165"/>
  <c r="J165"/>
  <c r="BK162"/>
  <c r="J162"/>
  <c r="BK160"/>
  <c r="J160"/>
  <c r="J155"/>
  <c r="J150"/>
  <c r="BK133"/>
  <c i="36" r="BK209"/>
  <c r="BK202"/>
  <c r="BK198"/>
  <c r="J195"/>
  <c r="BK193"/>
  <c r="BK191"/>
  <c r="J190"/>
  <c r="J188"/>
  <c r="BK185"/>
  <c r="J182"/>
  <c r="BK179"/>
  <c r="J174"/>
  <c r="BK173"/>
  <c r="J171"/>
  <c r="BK170"/>
  <c r="J169"/>
  <c r="BK163"/>
  <c r="J157"/>
  <c r="BK150"/>
  <c r="J143"/>
  <c r="J140"/>
  <c r="J138"/>
  <c i="35" r="J161"/>
  <c r="BK157"/>
  <c r="BK151"/>
  <c r="J148"/>
  <c r="J147"/>
  <c r="BK141"/>
  <c r="BK138"/>
  <c r="J128"/>
  <c i="34" r="J150"/>
  <c r="J149"/>
  <c r="J147"/>
  <c r="BK146"/>
  <c r="J144"/>
  <c r="BK138"/>
  <c r="J136"/>
  <c r="J135"/>
  <c r="BK133"/>
  <c r="BK129"/>
  <c i="33" r="J131"/>
  <c r="J129"/>
  <c i="32" r="BK143"/>
  <c r="J130"/>
  <c i="31" r="J176"/>
  <c r="BK175"/>
  <c r="BK167"/>
  <c r="J159"/>
  <c r="BK156"/>
  <c r="J153"/>
  <c r="BK148"/>
  <c r="BK146"/>
  <c r="BK143"/>
  <c r="J141"/>
  <c r="J136"/>
  <c i="30" r="BK194"/>
  <c r="J192"/>
  <c r="J191"/>
  <c r="J190"/>
  <c r="BK188"/>
  <c r="J187"/>
  <c r="J183"/>
  <c r="BK181"/>
  <c r="BK172"/>
  <c r="J169"/>
  <c r="J168"/>
  <c r="J166"/>
  <c r="J165"/>
  <c r="BK164"/>
  <c r="BK159"/>
  <c r="J157"/>
  <c r="BK153"/>
  <c r="J149"/>
  <c r="J146"/>
  <c r="BK145"/>
  <c r="J142"/>
  <c r="BK141"/>
  <c i="29" r="J194"/>
  <c r="J189"/>
  <c r="BK183"/>
  <c r="BK179"/>
  <c r="BK178"/>
  <c r="J173"/>
  <c r="J170"/>
  <c r="BK162"/>
  <c r="J161"/>
  <c r="BK153"/>
  <c r="J152"/>
  <c r="J151"/>
  <c r="BK150"/>
  <c r="J149"/>
  <c i="27" r="J367"/>
  <c r="J365"/>
  <c r="J352"/>
  <c r="J338"/>
  <c r="BK332"/>
  <c r="J322"/>
  <c r="BK310"/>
  <c r="BK281"/>
  <c r="J275"/>
  <c r="BK268"/>
  <c r="J263"/>
  <c r="BK258"/>
  <c r="J257"/>
  <c r="BK197"/>
  <c r="J192"/>
  <c r="J177"/>
  <c r="BK156"/>
  <c i="26" r="J154"/>
  <c r="BK151"/>
  <c r="BK142"/>
  <c r="BK139"/>
  <c r="J133"/>
  <c r="BK128"/>
  <c r="BK126"/>
  <c i="25" r="J168"/>
  <c r="J167"/>
  <c r="BK165"/>
  <c r="BK162"/>
  <c r="J158"/>
  <c r="J156"/>
  <c r="J151"/>
  <c r="BK149"/>
  <c r="BK148"/>
  <c r="J147"/>
  <c r="BK146"/>
  <c r="J140"/>
  <c r="BK138"/>
  <c r="BK128"/>
  <c i="24" r="J223"/>
  <c r="J218"/>
  <c r="J214"/>
  <c r="J201"/>
  <c r="BK178"/>
  <c r="J169"/>
  <c r="BK157"/>
  <c r="BK149"/>
  <c i="23" r="J156"/>
  <c r="BK150"/>
  <c r="J149"/>
  <c r="BK146"/>
  <c r="J145"/>
  <c r="J137"/>
  <c r="BK136"/>
  <c r="J135"/>
  <c r="J134"/>
  <c r="BK129"/>
  <c i="22" r="BK146"/>
  <c r="BK139"/>
  <c r="BK132"/>
  <c r="BK131"/>
  <c i="21" r="BK258"/>
  <c r="J235"/>
  <c r="J228"/>
  <c r="BK223"/>
  <c r="BK218"/>
  <c r="BK213"/>
  <c r="J212"/>
  <c r="BK148"/>
  <c r="J136"/>
  <c i="20" r="J290"/>
  <c r="J287"/>
  <c r="BK270"/>
  <c r="J267"/>
  <c r="J265"/>
  <c r="J262"/>
  <c r="J236"/>
  <c r="J219"/>
  <c r="BK210"/>
  <c r="J204"/>
  <c r="BK195"/>
  <c r="BK171"/>
  <c r="J165"/>
  <c r="BK138"/>
  <c r="J134"/>
  <c i="19" r="J160"/>
  <c r="BK158"/>
  <c r="BK153"/>
  <c r="J152"/>
  <c r="BK150"/>
  <c r="BK143"/>
  <c r="J136"/>
  <c r="BK134"/>
  <c i="18" r="J606"/>
  <c r="BK605"/>
  <c r="J604"/>
  <c r="BK595"/>
  <c r="J591"/>
  <c r="BK588"/>
  <c r="BK586"/>
  <c r="BK584"/>
  <c r="J583"/>
  <c r="BK580"/>
  <c r="BK577"/>
  <c r="BK576"/>
  <c r="BK573"/>
  <c r="BK569"/>
  <c r="BK568"/>
  <c r="BK566"/>
  <c r="J560"/>
  <c r="BK555"/>
  <c r="BK549"/>
  <c r="BK546"/>
  <c r="BK544"/>
  <c r="J542"/>
  <c r="BK540"/>
  <c r="J537"/>
  <c r="BK536"/>
  <c r="J533"/>
  <c r="BK532"/>
  <c r="J523"/>
  <c r="J521"/>
  <c r="BK519"/>
  <c r="J515"/>
  <c r="BK512"/>
  <c r="BK509"/>
  <c r="BK505"/>
  <c r="J501"/>
  <c r="J499"/>
  <c r="J498"/>
  <c r="BK494"/>
  <c r="BK488"/>
  <c r="BK485"/>
  <c r="BK483"/>
  <c r="J476"/>
  <c r="BK475"/>
  <c r="BK472"/>
  <c r="J466"/>
  <c r="BK448"/>
  <c r="J442"/>
  <c r="BK439"/>
  <c r="BK437"/>
  <c r="BK436"/>
  <c r="J435"/>
  <c r="BK434"/>
  <c r="BK427"/>
  <c r="BK426"/>
  <c r="J424"/>
  <c r="J422"/>
  <c r="BK420"/>
  <c r="BK419"/>
  <c r="J416"/>
  <c r="BK411"/>
  <c r="BK407"/>
  <c r="BK405"/>
  <c r="BK403"/>
  <c r="J401"/>
  <c r="BK399"/>
  <c r="J398"/>
  <c r="J394"/>
  <c r="J393"/>
  <c r="J389"/>
  <c r="BK386"/>
  <c r="BK385"/>
  <c r="J378"/>
  <c r="BK377"/>
  <c r="BK373"/>
  <c r="J370"/>
  <c r="J368"/>
  <c r="BK366"/>
  <c r="J361"/>
  <c r="BK355"/>
  <c r="BK349"/>
  <c r="BK346"/>
  <c r="J337"/>
  <c r="BK335"/>
  <c r="BK333"/>
  <c r="BK327"/>
  <c r="J322"/>
  <c r="J320"/>
  <c r="J314"/>
  <c r="BK313"/>
  <c r="BK311"/>
  <c r="BK304"/>
  <c r="BK303"/>
  <c r="J301"/>
  <c r="J295"/>
  <c r="J290"/>
  <c r="J288"/>
  <c r="BK287"/>
  <c r="J286"/>
  <c r="J285"/>
  <c r="BK283"/>
  <c r="BK269"/>
  <c r="J260"/>
  <c r="BK259"/>
  <c r="J254"/>
  <c r="J251"/>
  <c r="J246"/>
  <c r="J240"/>
  <c r="BK233"/>
  <c r="J224"/>
  <c r="BK223"/>
  <c r="J220"/>
  <c r="J219"/>
  <c r="BK218"/>
  <c r="J215"/>
  <c r="J209"/>
  <c r="BK205"/>
  <c r="BK203"/>
  <c r="BK201"/>
  <c r="J200"/>
  <c r="BK197"/>
  <c r="BK196"/>
  <c r="J193"/>
  <c r="J190"/>
  <c r="J182"/>
  <c r="BK178"/>
  <c r="BK167"/>
  <c r="J162"/>
  <c r="BK153"/>
  <c r="J150"/>
  <c r="BK140"/>
  <c r="J135"/>
  <c r="BK132"/>
  <c i="17" r="BK160"/>
  <c r="J159"/>
  <c r="J156"/>
  <c r="BK152"/>
  <c r="BK148"/>
  <c r="J143"/>
  <c r="J139"/>
  <c r="J133"/>
  <c r="J130"/>
  <c i="16" r="J146"/>
  <c r="BK143"/>
  <c r="J140"/>
  <c r="J136"/>
  <c i="15" r="J145"/>
  <c r="BK141"/>
  <c r="J139"/>
  <c r="BK138"/>
  <c r="BK136"/>
  <c r="BK134"/>
  <c r="BK132"/>
  <c r="J129"/>
  <c i="14" r="J144"/>
  <c r="J139"/>
  <c r="J137"/>
  <c r="BK133"/>
  <c r="BK129"/>
  <c i="13" r="BK150"/>
  <c r="BK147"/>
  <c r="BK142"/>
  <c r="BK140"/>
  <c r="BK133"/>
  <c r="BK132"/>
  <c r="BK129"/>
  <c i="12" r="J144"/>
  <c r="BK136"/>
  <c r="J135"/>
  <c r="BK129"/>
  <c i="11" r="BK146"/>
  <c r="J144"/>
  <c r="BK141"/>
  <c r="J137"/>
  <c r="J136"/>
  <c r="BK135"/>
  <c r="J129"/>
  <c i="10" r="J156"/>
  <c r="J153"/>
  <c r="BK144"/>
  <c r="J137"/>
  <c r="J136"/>
  <c i="9" r="J295"/>
  <c r="BK294"/>
  <c r="J292"/>
  <c r="J290"/>
  <c r="BK285"/>
  <c r="J284"/>
  <c r="J283"/>
  <c r="BK275"/>
  <c r="BK271"/>
  <c r="BK268"/>
  <c r="J260"/>
  <c r="BK253"/>
  <c r="J249"/>
  <c r="BK248"/>
  <c r="J237"/>
  <c r="BK236"/>
  <c r="BK234"/>
  <c r="J230"/>
  <c r="J229"/>
  <c r="J228"/>
  <c r="J227"/>
  <c r="J219"/>
  <c r="BK214"/>
  <c r="J211"/>
  <c r="BK206"/>
  <c r="J204"/>
  <c r="J201"/>
  <c r="BK195"/>
  <c r="J182"/>
  <c r="J181"/>
  <c r="BK177"/>
  <c r="BK175"/>
  <c r="BK173"/>
  <c r="BK169"/>
  <c r="J168"/>
  <c r="J166"/>
  <c r="J164"/>
  <c r="J159"/>
  <c r="BK157"/>
  <c r="BK153"/>
  <c r="BK151"/>
  <c r="J150"/>
  <c r="BK146"/>
  <c r="J143"/>
  <c r="BK135"/>
  <c r="J132"/>
  <c i="8" r="BK134"/>
  <c r="BK130"/>
  <c r="J127"/>
  <c i="7" r="BK286"/>
  <c r="J274"/>
  <c r="BK270"/>
  <c r="BK268"/>
  <c r="BK265"/>
  <c r="J263"/>
  <c r="BK261"/>
  <c r="J258"/>
  <c r="J254"/>
  <c r="J252"/>
  <c r="BK251"/>
  <c r="J248"/>
  <c r="J245"/>
  <c r="BK240"/>
  <c r="J232"/>
  <c r="J231"/>
  <c r="BK227"/>
  <c r="J224"/>
  <c r="J222"/>
  <c r="J221"/>
  <c r="BK220"/>
  <c r="BK217"/>
  <c r="J213"/>
  <c r="J207"/>
  <c r="J204"/>
  <c r="J203"/>
  <c r="J202"/>
  <c r="J199"/>
  <c r="BK196"/>
  <c r="BK181"/>
  <c r="J177"/>
  <c r="BK173"/>
  <c r="BK167"/>
  <c r="J166"/>
  <c r="BK164"/>
  <c r="J159"/>
  <c r="J155"/>
  <c r="BK152"/>
  <c r="BK148"/>
  <c r="J145"/>
  <c r="BK143"/>
  <c i="6" r="BK250"/>
  <c r="J245"/>
  <c r="J241"/>
  <c r="BK240"/>
  <c r="J238"/>
  <c r="BK236"/>
  <c r="J235"/>
  <c r="BK231"/>
  <c r="J225"/>
  <c r="BK223"/>
  <c r="J221"/>
  <c i="4" r="J227"/>
  <c r="BK210"/>
  <c r="J200"/>
  <c r="BK185"/>
  <c r="J174"/>
  <c i="3" r="BK1753"/>
  <c r="BK1740"/>
  <c r="J1709"/>
  <c r="J1692"/>
  <c r="BK1689"/>
  <c r="BK1677"/>
  <c r="J1669"/>
  <c r="BK1663"/>
  <c r="BK1657"/>
  <c r="J1653"/>
  <c r="BK1649"/>
  <c r="BK1643"/>
  <c r="J1633"/>
  <c r="J1627"/>
  <c r="J1617"/>
  <c r="J1607"/>
  <c r="BK1591"/>
  <c r="BK1587"/>
  <c r="J1581"/>
  <c r="J1569"/>
  <c r="J1551"/>
  <c r="J1547"/>
  <c r="BK1539"/>
  <c r="J1531"/>
  <c r="J1523"/>
  <c r="J1507"/>
  <c r="J1503"/>
  <c r="BK1462"/>
  <c r="J1458"/>
  <c r="BK1456"/>
  <c r="J1454"/>
  <c r="BK1450"/>
  <c r="BK1438"/>
  <c r="J1426"/>
  <c r="J1418"/>
  <c r="BK1406"/>
  <c r="BK1396"/>
  <c r="J1388"/>
  <c r="J1382"/>
  <c r="J1370"/>
  <c r="J1362"/>
  <c r="J1361"/>
  <c r="J1353"/>
  <c r="J1350"/>
  <c r="J1349"/>
  <c r="BK1343"/>
  <c r="J1341"/>
  <c r="J1307"/>
  <c r="BK1280"/>
  <c r="BK1273"/>
  <c r="BK1261"/>
  <c r="BK1260"/>
  <c r="J1237"/>
  <c r="BK1168"/>
  <c r="J1161"/>
  <c r="BK1150"/>
  <c r="BK1122"/>
  <c r="J1120"/>
  <c r="J1115"/>
  <c r="BK1100"/>
  <c r="BK1076"/>
  <c r="J1071"/>
  <c r="J1067"/>
  <c r="J1051"/>
  <c r="BK1035"/>
  <c r="J1025"/>
  <c r="J1017"/>
  <c r="J1013"/>
  <c r="BK988"/>
  <c r="BK980"/>
  <c r="BK969"/>
  <c r="BK958"/>
  <c r="BK918"/>
  <c r="BK911"/>
  <c r="J905"/>
  <c r="BK879"/>
  <c r="J877"/>
  <c r="J864"/>
  <c r="J862"/>
  <c r="J857"/>
  <c r="BK851"/>
  <c r="J839"/>
  <c r="J802"/>
  <c r="BK785"/>
  <c r="BK767"/>
  <c r="BK747"/>
  <c r="BK705"/>
  <c r="BK660"/>
  <c r="BK659"/>
  <c r="BK654"/>
  <c r="BK647"/>
  <c r="BK643"/>
  <c r="BK618"/>
  <c r="BK591"/>
  <c r="J579"/>
  <c r="BK567"/>
  <c r="BK560"/>
  <c r="J559"/>
  <c r="BK549"/>
  <c r="BK531"/>
  <c r="J518"/>
  <c r="J512"/>
  <c r="BK500"/>
  <c r="BK498"/>
  <c r="J488"/>
  <c r="BK480"/>
  <c r="J437"/>
  <c r="J382"/>
  <c r="J354"/>
  <c r="J339"/>
  <c r="J310"/>
  <c r="J297"/>
  <c r="BK290"/>
  <c r="BK288"/>
  <c r="BK287"/>
  <c r="BK285"/>
  <c r="J276"/>
  <c r="J269"/>
  <c r="BK224"/>
  <c r="J223"/>
  <c r="BK219"/>
  <c r="BK183"/>
  <c r="BK164"/>
  <c i="2" r="BK163"/>
  <c r="BK146"/>
  <c r="J141"/>
  <c r="J136"/>
  <c r="BK131"/>
  <c i="1" r="AS139"/>
  <c r="AS107"/>
  <c i="2" l="1" r="R135"/>
  <c i="3" r="BK160"/>
  <c r="BK205"/>
  <c r="J205"/>
  <c r="J103"/>
  <c r="T205"/>
  <c r="BK349"/>
  <c r="J349"/>
  <c r="J105"/>
  <c r="R349"/>
  <c r="P642"/>
  <c r="R855"/>
  <c r="T935"/>
  <c r="P1220"/>
  <c r="R1318"/>
  <c r="T1352"/>
  <c r="P1688"/>
  <c r="BK1784"/>
  <c r="J1784"/>
  <c r="J123"/>
  <c r="P1820"/>
  <c r="BK1874"/>
  <c r="J1874"/>
  <c r="J126"/>
  <c r="P1878"/>
  <c r="T1892"/>
  <c i="6" r="BK140"/>
  <c r="J140"/>
  <c r="J102"/>
  <c r="BK146"/>
  <c r="J146"/>
  <c r="J104"/>
  <c r="BK152"/>
  <c r="J152"/>
  <c r="J106"/>
  <c r="R164"/>
  <c r="BK198"/>
  <c r="J198"/>
  <c r="J112"/>
  <c r="T198"/>
  <c r="BK249"/>
  <c r="J249"/>
  <c r="J114"/>
  <c i="7" r="T139"/>
  <c r="BK162"/>
  <c r="J162"/>
  <c r="J106"/>
  <c r="T176"/>
  <c r="R186"/>
  <c r="R201"/>
  <c r="BK266"/>
  <c r="J266"/>
  <c r="J112"/>
  <c r="R285"/>
  <c i="8" r="R126"/>
  <c r="R125"/>
  <c i="9" r="P130"/>
  <c r="BK278"/>
  <c r="J278"/>
  <c r="J104"/>
  <c r="P299"/>
  <c i="10" r="T138"/>
  <c r="BK158"/>
  <c r="J158"/>
  <c r="J105"/>
  <c r="R163"/>
  <c r="BK176"/>
  <c r="J176"/>
  <c r="J108"/>
  <c i="11" r="BK128"/>
  <c r="J128"/>
  <c r="J101"/>
  <c r="R143"/>
  <c i="12" r="P139"/>
  <c i="13" r="P148"/>
  <c i="14" r="P128"/>
  <c r="BK141"/>
  <c r="J141"/>
  <c r="J103"/>
  <c i="15" r="R137"/>
  <c i="16" r="T128"/>
  <c i="17" r="P126"/>
  <c r="P125"/>
  <c i="1" r="AU115"/>
  <c i="18" r="R229"/>
  <c r="P489"/>
  <c i="19" r="T132"/>
  <c r="T129"/>
  <c r="P154"/>
  <c i="20" r="P133"/>
  <c r="T205"/>
  <c r="T222"/>
  <c r="R331"/>
  <c r="R330"/>
  <c i="21" r="R168"/>
  <c i="22" r="P126"/>
  <c r="R140"/>
  <c i="23" r="P140"/>
  <c r="T147"/>
  <c i="24" r="T174"/>
  <c r="R217"/>
  <c i="25" r="T124"/>
  <c r="R164"/>
  <c i="26" r="BK135"/>
  <c r="J135"/>
  <c r="J101"/>
  <c i="27" r="R155"/>
  <c r="T256"/>
  <c r="BK276"/>
  <c r="J276"/>
  <c r="J109"/>
  <c r="R293"/>
  <c r="P309"/>
  <c r="R339"/>
  <c r="BK369"/>
  <c r="J369"/>
  <c r="J117"/>
  <c i="28" r="P128"/>
  <c r="P127"/>
  <c r="P126"/>
  <c i="1" r="AU129"/>
  <c i="29" r="P145"/>
  <c r="P138"/>
  <c r="R176"/>
  <c r="T198"/>
  <c i="30" r="R143"/>
  <c r="P155"/>
  <c r="BK171"/>
  <c r="J171"/>
  <c r="J108"/>
  <c i="31" r="R163"/>
  <c i="32" r="R129"/>
  <c r="R140"/>
  <c i="34" r="T126"/>
  <c r="T125"/>
  <c i="35" r="R127"/>
  <c i="36" r="BK131"/>
  <c r="T149"/>
  <c r="T176"/>
  <c r="T199"/>
  <c i="37" r="T129"/>
  <c r="BK189"/>
  <c r="J189"/>
  <c r="J102"/>
  <c i="2" r="R128"/>
  <c r="T152"/>
  <c i="3" r="BE1876"/>
  <c i="6" r="T140"/>
  <c r="R152"/>
  <c r="BK180"/>
  <c r="J180"/>
  <c r="J111"/>
  <c r="R214"/>
  <c i="7" r="T153"/>
  <c r="R176"/>
  <c r="BK186"/>
  <c r="R230"/>
  <c r="BK285"/>
  <c r="J285"/>
  <c r="J113"/>
  <c i="9" r="R130"/>
  <c r="T257"/>
  <c i="10" r="P133"/>
  <c r="T147"/>
  <c r="R158"/>
  <c r="BK170"/>
  <c r="J170"/>
  <c r="J107"/>
  <c r="R176"/>
  <c i="11" r="BK139"/>
  <c r="J139"/>
  <c r="J102"/>
  <c r="P143"/>
  <c i="12" r="R139"/>
  <c i="13" r="P128"/>
  <c r="T148"/>
  <c i="14" r="R128"/>
  <c r="T141"/>
  <c i="15" r="BK128"/>
  <c r="J128"/>
  <c r="J101"/>
  <c r="P137"/>
  <c i="16" r="BK128"/>
  <c r="J128"/>
  <c r="J101"/>
  <c r="T134"/>
  <c i="18" r="R131"/>
  <c r="P357"/>
  <c r="R468"/>
  <c r="R615"/>
  <c i="19" r="BK151"/>
  <c r="J151"/>
  <c r="J104"/>
  <c i="20" r="T133"/>
  <c r="R261"/>
  <c r="BK331"/>
  <c r="BK330"/>
  <c r="J330"/>
  <c r="J106"/>
  <c i="21" r="BK168"/>
  <c r="J168"/>
  <c r="J101"/>
  <c r="P190"/>
  <c r="R232"/>
  <c i="22" r="R126"/>
  <c r="T140"/>
  <c i="23" r="T128"/>
  <c r="T143"/>
  <c r="P154"/>
  <c i="24" r="BK133"/>
  <c r="T195"/>
  <c i="25" r="P139"/>
  <c i="27" r="P155"/>
  <c r="BK256"/>
  <c r="J256"/>
  <c r="J105"/>
  <c r="R276"/>
  <c r="R303"/>
  <c r="R324"/>
  <c r="R369"/>
  <c i="29" r="BK145"/>
  <c r="J145"/>
  <c r="J105"/>
  <c r="BK166"/>
  <c r="J166"/>
  <c r="J110"/>
  <c r="BK188"/>
  <c r="J188"/>
  <c r="J112"/>
  <c i="30" r="P143"/>
  <c r="T161"/>
  <c r="T171"/>
  <c i="31" r="P163"/>
  <c i="32" r="T134"/>
  <c i="33" r="P127"/>
  <c r="P126"/>
  <c i="1" r="AU136"/>
  <c i="34" r="R126"/>
  <c r="R125"/>
  <c i="35" r="P127"/>
  <c i="36" r="P131"/>
  <c r="R149"/>
  <c r="T166"/>
  <c r="P187"/>
  <c r="P199"/>
  <c i="37" r="R161"/>
  <c i="2" r="P128"/>
  <c r="T135"/>
  <c i="3" r="R239"/>
  <c r="P349"/>
  <c r="T642"/>
  <c r="T866"/>
  <c r="P1066"/>
  <c r="P1213"/>
  <c r="BK1318"/>
  <c r="J1318"/>
  <c r="J118"/>
  <c r="T1473"/>
  <c r="T1741"/>
  <c r="R1820"/>
  <c r="R1878"/>
  <c r="R1909"/>
  <c r="BK1921"/>
  <c r="J1921"/>
  <c r="J133"/>
  <c i="4" r="BE253"/>
  <c i="5" r="T128"/>
  <c r="T127"/>
  <c r="T126"/>
  <c i="6" r="BK149"/>
  <c r="J149"/>
  <c r="J105"/>
  <c r="T149"/>
  <c r="P164"/>
  <c r="BK177"/>
  <c r="J177"/>
  <c r="J110"/>
  <c r="T177"/>
  <c r="T175"/>
  <c r="P214"/>
  <c i="7" r="BK153"/>
  <c r="J153"/>
  <c r="J104"/>
  <c r="T156"/>
  <c r="BK176"/>
  <c r="J176"/>
  <c r="J107"/>
  <c r="T186"/>
  <c r="T230"/>
  <c r="T285"/>
  <c i="9" r="BK215"/>
  <c r="J215"/>
  <c r="J102"/>
  <c r="R257"/>
  <c r="R299"/>
  <c i="10" r="R138"/>
  <c r="P158"/>
  <c r="P176"/>
  <c i="11" r="P139"/>
  <c i="12" r="P127"/>
  <c r="P126"/>
  <c i="1" r="AU110"/>
  <c i="13" r="BK128"/>
  <c r="J128"/>
  <c r="J101"/>
  <c r="T153"/>
  <c i="14" r="P134"/>
  <c i="15" r="R128"/>
  <c i="16" r="R134"/>
  <c i="17" r="T126"/>
  <c r="T125"/>
  <c i="18" r="P131"/>
  <c r="BK357"/>
  <c r="J357"/>
  <c r="J103"/>
  <c r="BK468"/>
  <c r="J468"/>
  <c r="J104"/>
  <c r="BK615"/>
  <c r="J615"/>
  <c r="J106"/>
  <c i="19" r="R132"/>
  <c r="R129"/>
  <c r="R151"/>
  <c i="22" r="T126"/>
  <c r="P140"/>
  <c i="23" r="R140"/>
  <c r="P147"/>
  <c i="24" r="BK174"/>
  <c r="J174"/>
  <c r="J101"/>
  <c r="P195"/>
  <c i="25" r="BK139"/>
  <c r="J139"/>
  <c r="J100"/>
  <c i="26" r="T135"/>
  <c r="T125"/>
  <c r="T124"/>
  <c r="T123"/>
  <c i="27" r="P143"/>
  <c r="P213"/>
  <c r="R267"/>
  <c r="BK303"/>
  <c r="J303"/>
  <c r="J111"/>
  <c r="BK324"/>
  <c r="J324"/>
  <c r="J113"/>
  <c r="BK356"/>
  <c r="J356"/>
  <c r="J116"/>
  <c i="29" r="R157"/>
  <c r="P176"/>
  <c r="P198"/>
  <c i="30" r="T143"/>
  <c r="BK161"/>
  <c r="J161"/>
  <c r="J107"/>
  <c r="P184"/>
  <c i="31" r="T130"/>
  <c r="T173"/>
  <c i="32" r="BK134"/>
  <c r="J134"/>
  <c r="J102"/>
  <c i="35" r="T127"/>
  <c i="37" r="P189"/>
  <c i="2" r="T128"/>
  <c r="T127"/>
  <c r="T126"/>
  <c r="R152"/>
  <c i="3" r="R160"/>
  <c r="T239"/>
  <c r="T349"/>
  <c r="R642"/>
  <c r="R866"/>
  <c r="BK1066"/>
  <c r="J1066"/>
  <c r="J114"/>
  <c r="T1220"/>
  <c r="T1318"/>
  <c r="R1352"/>
  <c r="BK1688"/>
  <c r="J1688"/>
  <c r="J121"/>
  <c r="R1741"/>
  <c r="BK1847"/>
  <c r="J1847"/>
  <c r="J125"/>
  <c r="T1874"/>
  <c r="P1909"/>
  <c i="4" r="BE238"/>
  <c i="6" r="P146"/>
  <c r="T152"/>
  <c r="R177"/>
  <c r="R175"/>
  <c r="BK214"/>
  <c r="J214"/>
  <c r="J113"/>
  <c r="P249"/>
  <c i="7" r="BK139"/>
  <c r="BK156"/>
  <c r="J156"/>
  <c r="J105"/>
  <c r="T162"/>
  <c r="BK201"/>
  <c r="J201"/>
  <c r="J110"/>
  <c r="P230"/>
  <c r="P285"/>
  <c i="8" r="BK126"/>
  <c r="BK125"/>
  <c r="J125"/>
  <c i="9" r="R215"/>
  <c r="T278"/>
  <c i="15" r="BK137"/>
  <c r="J137"/>
  <c r="J102"/>
  <c r="T143"/>
  <c i="16" r="BK144"/>
  <c r="J144"/>
  <c r="J103"/>
  <c i="18" r="T229"/>
  <c r="R489"/>
  <c i="19" r="R154"/>
  <c i="20" r="BK133"/>
  <c r="R205"/>
  <c r="R222"/>
  <c r="P321"/>
  <c i="21" r="T135"/>
  <c r="T190"/>
  <c r="T232"/>
  <c i="22" r="BK130"/>
  <c r="J130"/>
  <c r="J101"/>
  <c i="23" r="P128"/>
  <c r="BK143"/>
  <c r="J143"/>
  <c r="J102"/>
  <c r="R147"/>
  <c i="24" r="R133"/>
  <c r="R195"/>
  <c i="25" r="R124"/>
  <c r="T164"/>
  <c i="27" r="T155"/>
  <c r="R256"/>
  <c r="BK267"/>
  <c r="BK293"/>
  <c r="J293"/>
  <c r="J110"/>
  <c r="T303"/>
  <c r="T324"/>
  <c r="R356"/>
  <c i="28" r="BK128"/>
  <c r="J128"/>
  <c r="J102"/>
  <c i="29" r="P157"/>
  <c r="P166"/>
  <c r="P188"/>
  <c i="30" r="R137"/>
  <c r="R134"/>
  <c r="R155"/>
  <c r="T184"/>
  <c i="31" r="BK163"/>
  <c r="J163"/>
  <c r="J103"/>
  <c i="32" r="T129"/>
  <c r="P140"/>
  <c i="35" r="P154"/>
  <c i="36" r="R131"/>
  <c r="P166"/>
  <c r="R176"/>
  <c r="BK199"/>
  <c r="J199"/>
  <c r="J106"/>
  <c i="37" r="BK129"/>
  <c r="J129"/>
  <c r="J100"/>
  <c r="P129"/>
  <c r="BK161"/>
  <c r="J161"/>
  <c r="J101"/>
  <c i="2" r="BK152"/>
  <c r="J152"/>
  <c r="J102"/>
  <c i="3" r="BK361"/>
  <c r="J361"/>
  <c r="J107"/>
  <c r="BK642"/>
  <c r="J642"/>
  <c r="J108"/>
  <c r="BK855"/>
  <c r="J855"/>
  <c r="J109"/>
  <c r="P866"/>
  <c r="T1066"/>
  <c r="BK1213"/>
  <c r="J1213"/>
  <c r="J116"/>
  <c r="R1213"/>
  <c r="T1213"/>
  <c r="P1318"/>
  <c r="P1473"/>
  <c r="BK1741"/>
  <c r="J1741"/>
  <c r="J122"/>
  <c r="P1784"/>
  <c r="T1820"/>
  <c r="BK1878"/>
  <c r="J1878"/>
  <c r="J127"/>
  <c r="R1892"/>
  <c r="R1891"/>
  <c r="P1921"/>
  <c r="P1918"/>
  <c i="5" r="BK128"/>
  <c r="J128"/>
  <c r="J102"/>
  <c i="6" r="P140"/>
  <c r="P152"/>
  <c r="T164"/>
  <c r="P177"/>
  <c r="P175"/>
  <c r="R180"/>
  <c r="T214"/>
  <c i="7" r="R139"/>
  <c r="P153"/>
  <c r="P156"/>
  <c r="P162"/>
  <c r="P201"/>
  <c r="R266"/>
  <c i="8" r="P126"/>
  <c r="P125"/>
  <c i="1" r="AU105"/>
  <c i="9" r="T130"/>
  <c r="P278"/>
  <c i="10" r="BK138"/>
  <c r="J138"/>
  <c r="J102"/>
  <c r="R147"/>
  <c r="R152"/>
  <c r="T163"/>
  <c r="R170"/>
  <c i="11" r="R128"/>
  <c r="R127"/>
  <c r="R139"/>
  <c i="12" r="R127"/>
  <c r="R126"/>
  <c i="13" r="R128"/>
  <c r="BK153"/>
  <c r="J153"/>
  <c r="J103"/>
  <c i="14" r="T128"/>
  <c r="R134"/>
  <c i="15" r="T128"/>
  <c r="R143"/>
  <c i="16" r="R128"/>
  <c r="P144"/>
  <c i="17" r="R126"/>
  <c r="R125"/>
  <c i="18" r="BK131"/>
  <c r="J131"/>
  <c r="J101"/>
  <c r="R357"/>
  <c r="P468"/>
  <c r="T615"/>
  <c i="19" r="P151"/>
  <c i="20" r="P205"/>
  <c r="BK261"/>
  <c r="J261"/>
  <c r="J103"/>
  <c r="P331"/>
  <c r="P330"/>
  <c i="21" r="R135"/>
  <c r="R134"/>
  <c r="R133"/>
  <c r="R190"/>
  <c r="BK232"/>
  <c r="J232"/>
  <c r="J105"/>
  <c i="22" r="P130"/>
  <c i="23" r="BK140"/>
  <c r="J140"/>
  <c r="J101"/>
  <c r="BK147"/>
  <c r="J147"/>
  <c r="J103"/>
  <c r="BK154"/>
  <c r="J154"/>
  <c r="J104"/>
  <c i="24" r="T133"/>
  <c r="P217"/>
  <c i="25" r="BK124"/>
  <c r="BK123"/>
  <c r="J123"/>
  <c r="BK164"/>
  <c r="J164"/>
  <c r="J101"/>
  <c i="26" r="P135"/>
  <c r="P125"/>
  <c r="P124"/>
  <c r="P123"/>
  <c i="1" r="AU126"/>
  <c i="27" r="R143"/>
  <c r="T213"/>
  <c r="T267"/>
  <c r="T293"/>
  <c r="R309"/>
  <c r="P339"/>
  <c r="T369"/>
  <c i="29" r="T145"/>
  <c r="T138"/>
  <c r="T176"/>
  <c r="R198"/>
  <c i="30" r="P137"/>
  <c r="P134"/>
  <c r="P161"/>
  <c r="R171"/>
  <c i="31" r="BK130"/>
  <c r="J130"/>
  <c r="J102"/>
  <c r="P173"/>
  <c i="32" r="BK129"/>
  <c r="T140"/>
  <c i="33" r="R127"/>
  <c r="R126"/>
  <c i="35" r="T154"/>
  <c i="37" r="T161"/>
  <c i="2" r="BK128"/>
  <c r="P152"/>
  <c i="3" r="BK239"/>
  <c r="J239"/>
  <c r="J104"/>
  <c r="R361"/>
  <c r="P855"/>
  <c r="T855"/>
  <c r="R935"/>
  <c r="R1220"/>
  <c r="R1473"/>
  <c r="P1741"/>
  <c r="BK1820"/>
  <c r="J1820"/>
  <c r="J124"/>
  <c r="R1847"/>
  <c r="P1874"/>
  <c r="BK1892"/>
  <c r="T1909"/>
  <c r="T1921"/>
  <c r="T1918"/>
  <c i="4" r="BK136"/>
  <c r="T136"/>
  <c r="P167"/>
  <c r="T167"/>
  <c r="R190"/>
  <c r="R301"/>
  <c i="7" r="P139"/>
  <c r="R156"/>
  <c r="P176"/>
  <c r="BK230"/>
  <c r="J230"/>
  <c r="J111"/>
  <c r="P266"/>
  <c i="8" r="T126"/>
  <c r="T125"/>
  <c i="9" r="BK130"/>
  <c r="BK129"/>
  <c r="J129"/>
  <c r="J100"/>
  <c r="BK257"/>
  <c r="J257"/>
  <c r="J103"/>
  <c r="BK299"/>
  <c r="J299"/>
  <c r="J105"/>
  <c i="10" r="R133"/>
  <c r="R132"/>
  <c r="P147"/>
  <c r="T158"/>
  <c r="T170"/>
  <c i="11" r="P128"/>
  <c r="P127"/>
  <c i="1" r="AU109"/>
  <c i="11" r="BK143"/>
  <c r="J143"/>
  <c r="J103"/>
  <c i="12" r="BK139"/>
  <c r="J139"/>
  <c r="J102"/>
  <c i="13" r="BK148"/>
  <c r="J148"/>
  <c r="J102"/>
  <c r="R153"/>
  <c i="14" r="P141"/>
  <c i="15" r="BK143"/>
  <c r="J143"/>
  <c r="J103"/>
  <c i="16" r="BK134"/>
  <c r="J134"/>
  <c r="J102"/>
  <c r="T144"/>
  <c i="18" r="T131"/>
  <c r="T357"/>
  <c r="T468"/>
  <c r="P615"/>
  <c i="19" r="T154"/>
  <c i="20" r="R133"/>
  <c r="R132"/>
  <c r="R131"/>
  <c r="T261"/>
  <c r="R321"/>
  <c i="21" r="BK190"/>
  <c r="J190"/>
  <c r="J102"/>
  <c r="P232"/>
  <c i="22" r="BK140"/>
  <c r="J140"/>
  <c r="J102"/>
  <c i="23" r="BK128"/>
  <c r="J128"/>
  <c r="J100"/>
  <c r="R143"/>
  <c r="R154"/>
  <c i="24" r="R174"/>
  <c r="T217"/>
  <c i="25" r="T139"/>
  <c i="26" r="R135"/>
  <c r="R125"/>
  <c r="R124"/>
  <c r="R123"/>
  <c i="27" r="BK143"/>
  <c r="J143"/>
  <c r="J102"/>
  <c r="BK213"/>
  <c r="J213"/>
  <c r="J104"/>
  <c r="P267"/>
  <c r="P293"/>
  <c r="T309"/>
  <c r="T339"/>
  <c r="P369"/>
  <c i="28" r="R128"/>
  <c r="R127"/>
  <c r="R126"/>
  <c i="29" r="R145"/>
  <c r="R138"/>
  <c r="R166"/>
  <c r="BK198"/>
  <c r="J198"/>
  <c r="J113"/>
  <c i="30" r="T137"/>
  <c r="T134"/>
  <c r="T133"/>
  <c r="T155"/>
  <c r="T154"/>
  <c r="R184"/>
  <c i="31" r="T163"/>
  <c i="32" r="P134"/>
  <c i="33" r="T127"/>
  <c r="T126"/>
  <c i="34" r="P126"/>
  <c r="P125"/>
  <c i="1" r="AU137"/>
  <c i="35" r="R154"/>
  <c i="36" r="P149"/>
  <c r="R166"/>
  <c r="BK187"/>
  <c r="J187"/>
  <c r="J105"/>
  <c r="T187"/>
  <c i="37" r="P161"/>
  <c i="2" r="BK135"/>
  <c r="J135"/>
  <c r="J101"/>
  <c i="3" r="P160"/>
  <c r="P239"/>
  <c r="P361"/>
  <c r="BK935"/>
  <c r="J935"/>
  <c r="J113"/>
  <c r="R1066"/>
  <c r="BK1352"/>
  <c r="J1352"/>
  <c r="J119"/>
  <c r="P1352"/>
  <c r="T1688"/>
  <c r="R1784"/>
  <c r="P1847"/>
  <c r="R1874"/>
  <c r="P1892"/>
  <c r="P1891"/>
  <c r="R1921"/>
  <c r="R1918"/>
  <c i="4" r="R136"/>
  <c r="R135"/>
  <c r="R134"/>
  <c r="BK167"/>
  <c r="J167"/>
  <c r="J103"/>
  <c r="R167"/>
  <c r="T190"/>
  <c r="T301"/>
  <c i="5" r="R128"/>
  <c r="R127"/>
  <c r="R126"/>
  <c i="6" r="T146"/>
  <c r="R149"/>
  <c r="BK164"/>
  <c r="J164"/>
  <c r="J108"/>
  <c r="T180"/>
  <c r="P198"/>
  <c r="R249"/>
  <c i="9" r="T215"/>
  <c r="P257"/>
  <c r="T299"/>
  <c i="10" r="BK133"/>
  <c r="P138"/>
  <c r="BK152"/>
  <c r="J152"/>
  <c r="J104"/>
  <c r="T152"/>
  <c r="P163"/>
  <c r="T176"/>
  <c i="11" r="T128"/>
  <c r="T143"/>
  <c i="12" r="T127"/>
  <c i="13" r="T128"/>
  <c r="T127"/>
  <c r="P153"/>
  <c i="14" r="BK128"/>
  <c r="T134"/>
  <c i="15" r="T137"/>
  <c i="16" r="P128"/>
  <c r="R144"/>
  <c i="18" r="P229"/>
  <c r="T489"/>
  <c i="19" r="BK132"/>
  <c r="J132"/>
  <c r="J102"/>
  <c r="BK154"/>
  <c r="J154"/>
  <c r="J105"/>
  <c i="20" r="BK205"/>
  <c r="J205"/>
  <c r="J101"/>
  <c r="P261"/>
  <c r="T331"/>
  <c r="T330"/>
  <c i="21" r="BK135"/>
  <c r="J135"/>
  <c r="J100"/>
  <c r="P168"/>
  <c i="22" r="BK126"/>
  <c r="BK125"/>
  <c r="BK124"/>
  <c r="J124"/>
  <c r="J98"/>
  <c r="R130"/>
  <c i="23" r="T140"/>
  <c i="24" r="P133"/>
  <c r="BK195"/>
  <c r="J195"/>
  <c r="J103"/>
  <c i="25" r="P124"/>
  <c r="P123"/>
  <c i="1" r="AU124"/>
  <c i="25" r="P164"/>
  <c i="27" r="BK155"/>
  <c r="J155"/>
  <c r="J103"/>
  <c r="P256"/>
  <c r="P276"/>
  <c r="BK309"/>
  <c r="J309"/>
  <c r="J112"/>
  <c r="BK339"/>
  <c r="J339"/>
  <c r="J114"/>
  <c r="P356"/>
  <c i="28" r="T128"/>
  <c r="T127"/>
  <c r="T126"/>
  <c i="29" r="T157"/>
  <c r="T166"/>
  <c r="T188"/>
  <c i="30" r="BK137"/>
  <c r="J137"/>
  <c r="J103"/>
  <c r="BK155"/>
  <c r="J155"/>
  <c r="J106"/>
  <c r="BK184"/>
  <c r="J184"/>
  <c r="J109"/>
  <c i="31" r="R130"/>
  <c r="R128"/>
  <c r="R173"/>
  <c i="32" r="R134"/>
  <c i="33" r="BK127"/>
  <c i="34" r="BK126"/>
  <c r="J126"/>
  <c r="J101"/>
  <c i="35" r="BK154"/>
  <c r="J154"/>
  <c r="J102"/>
  <c i="36" r="T131"/>
  <c r="T130"/>
  <c r="BK166"/>
  <c r="J166"/>
  <c r="J103"/>
  <c r="P176"/>
  <c r="R199"/>
  <c i="37" r="R189"/>
  <c i="2" r="P135"/>
  <c i="3" r="T160"/>
  <c r="P205"/>
  <c r="R205"/>
  <c r="T361"/>
  <c r="BK866"/>
  <c r="J866"/>
  <c r="J112"/>
  <c r="P935"/>
  <c r="BK1220"/>
  <c r="J1220"/>
  <c r="J117"/>
  <c r="BK1473"/>
  <c r="J1473"/>
  <c r="J120"/>
  <c r="R1688"/>
  <c r="T1784"/>
  <c r="T1847"/>
  <c r="T1878"/>
  <c r="BK1909"/>
  <c r="J1909"/>
  <c r="J130"/>
  <c i="4" r="P136"/>
  <c r="BK190"/>
  <c r="J190"/>
  <c r="J104"/>
  <c r="P190"/>
  <c r="BK301"/>
  <c r="J301"/>
  <c r="J106"/>
  <c r="P301"/>
  <c i="5" r="P128"/>
  <c r="P127"/>
  <c r="P126"/>
  <c i="1" r="AU100"/>
  <c i="6" r="R140"/>
  <c r="R146"/>
  <c r="P149"/>
  <c r="P180"/>
  <c r="R198"/>
  <c r="T249"/>
  <c i="7" r="R153"/>
  <c r="R162"/>
  <c r="P186"/>
  <c r="P185"/>
  <c r="T201"/>
  <c r="T266"/>
  <c i="9" r="P215"/>
  <c r="R278"/>
  <c i="10" r="T133"/>
  <c r="T132"/>
  <c r="BK147"/>
  <c r="J147"/>
  <c r="J103"/>
  <c r="P152"/>
  <c r="BK163"/>
  <c r="J163"/>
  <c r="J106"/>
  <c r="P170"/>
  <c i="11" r="T139"/>
  <c i="12" r="BK127"/>
  <c r="J127"/>
  <c r="J101"/>
  <c r="T139"/>
  <c i="13" r="R148"/>
  <c i="14" r="BK134"/>
  <c r="J134"/>
  <c r="J102"/>
  <c r="R141"/>
  <c i="15" r="P128"/>
  <c r="P127"/>
  <c i="1" r="AU113"/>
  <c i="15" r="P143"/>
  <c i="16" r="P134"/>
  <c i="17" r="BK126"/>
  <c r="BK125"/>
  <c r="J125"/>
  <c r="J100"/>
  <c i="18" r="BK229"/>
  <c r="J229"/>
  <c r="J102"/>
  <c r="BK489"/>
  <c r="J489"/>
  <c r="J105"/>
  <c i="19" r="P132"/>
  <c r="P129"/>
  <c i="1" r="AU118"/>
  <c i="19" r="T151"/>
  <c i="20" r="BK222"/>
  <c r="J222"/>
  <c r="J102"/>
  <c r="P222"/>
  <c r="BK321"/>
  <c r="J321"/>
  <c r="J104"/>
  <c r="T321"/>
  <c i="21" r="P135"/>
  <c r="P134"/>
  <c r="P133"/>
  <c i="1" r="AU120"/>
  <c i="21" r="T168"/>
  <c i="22" r="T130"/>
  <c i="23" r="R128"/>
  <c r="R127"/>
  <c r="R126"/>
  <c r="P143"/>
  <c r="T154"/>
  <c i="24" r="P174"/>
  <c r="BK217"/>
  <c r="J217"/>
  <c r="J104"/>
  <c i="25" r="R139"/>
  <c i="27" r="T143"/>
  <c r="T142"/>
  <c r="R213"/>
  <c r="T276"/>
  <c r="P303"/>
  <c r="P324"/>
  <c r="T356"/>
  <c i="29" r="BK157"/>
  <c r="BK176"/>
  <c r="J176"/>
  <c r="J111"/>
  <c r="R188"/>
  <c i="30" r="BK143"/>
  <c r="J143"/>
  <c r="J104"/>
  <c r="R161"/>
  <c r="P171"/>
  <c i="31" r="P130"/>
  <c r="P128"/>
  <c i="1" r="AU133"/>
  <c i="31" r="BK173"/>
  <c r="J173"/>
  <c r="J104"/>
  <c i="32" r="P129"/>
  <c r="P128"/>
  <c i="1" r="AU135"/>
  <c i="32" r="BK140"/>
  <c r="J140"/>
  <c r="J104"/>
  <c i="35" r="BK127"/>
  <c r="J127"/>
  <c r="J101"/>
  <c i="36" r="BK149"/>
  <c r="J149"/>
  <c r="J102"/>
  <c r="BK176"/>
  <c r="J176"/>
  <c r="J104"/>
  <c r="R187"/>
  <c i="37" r="R129"/>
  <c r="R128"/>
  <c r="R127"/>
  <c r="T189"/>
  <c i="2" r="E114"/>
  <c r="BE159"/>
  <c r="BK168"/>
  <c r="J168"/>
  <c r="J104"/>
  <c i="3" r="F96"/>
  <c r="BE173"/>
  <c r="BE182"/>
  <c r="BE234"/>
  <c r="BE281"/>
  <c r="BE284"/>
  <c r="BE373"/>
  <c r="BE403"/>
  <c r="BE420"/>
  <c r="BE436"/>
  <c r="BE442"/>
  <c r="BE482"/>
  <c r="BE494"/>
  <c r="BE506"/>
  <c r="BE519"/>
  <c r="BE541"/>
  <c r="BE604"/>
  <c r="BE697"/>
  <c r="BE741"/>
  <c r="BE749"/>
  <c r="BE778"/>
  <c r="BE788"/>
  <c r="BE806"/>
  <c r="BE810"/>
  <c r="BE821"/>
  <c r="BE871"/>
  <c r="BE897"/>
  <c r="BE912"/>
  <c r="BE920"/>
  <c r="BE967"/>
  <c r="BE983"/>
  <c r="BE998"/>
  <c r="BE1091"/>
  <c r="BE1128"/>
  <c r="BE1134"/>
  <c r="BE1221"/>
  <c r="BE1243"/>
  <c r="BE1252"/>
  <c r="BE1292"/>
  <c r="BE1321"/>
  <c r="BE1325"/>
  <c r="BE1329"/>
  <c r="BE1337"/>
  <c r="BE1351"/>
  <c r="BE1374"/>
  <c r="BE1402"/>
  <c r="BE1416"/>
  <c r="BE1436"/>
  <c r="BE1440"/>
  <c r="BE1468"/>
  <c r="BE1474"/>
  <c r="BE1497"/>
  <c r="BE1511"/>
  <c r="BE1515"/>
  <c r="BE1519"/>
  <c r="BE1525"/>
  <c r="BE1537"/>
  <c r="BE1541"/>
  <c r="BE1553"/>
  <c r="BE1563"/>
  <c r="BE1573"/>
  <c r="BE1575"/>
  <c r="BE1593"/>
  <c r="BE1611"/>
  <c r="BE1635"/>
  <c r="BE1655"/>
  <c r="BE1675"/>
  <c r="BE1737"/>
  <c r="BK863"/>
  <c r="J863"/>
  <c r="J110"/>
  <c i="4" r="BE146"/>
  <c r="BE204"/>
  <c i="6" r="BE234"/>
  <c r="BE237"/>
  <c r="BE239"/>
  <c r="BE244"/>
  <c i="7" r="BE142"/>
  <c r="BE147"/>
  <c r="BE163"/>
  <c r="BE170"/>
  <c r="BE175"/>
  <c r="BE184"/>
  <c r="BE187"/>
  <c r="BE193"/>
  <c r="BE194"/>
  <c r="BE195"/>
  <c r="BE198"/>
  <c r="BE206"/>
  <c r="BE209"/>
  <c r="BE210"/>
  <c r="BE216"/>
  <c r="BE226"/>
  <c r="BE237"/>
  <c r="BE239"/>
  <c r="BE250"/>
  <c r="BE257"/>
  <c r="BE260"/>
  <c r="BE284"/>
  <c i="8" r="J119"/>
  <c r="BE129"/>
  <c i="9" r="J93"/>
  <c r="BE131"/>
  <c r="BE134"/>
  <c r="BE145"/>
  <c r="BE156"/>
  <c r="BE167"/>
  <c r="BE174"/>
  <c r="BE176"/>
  <c r="BE194"/>
  <c r="BE198"/>
  <c r="BE200"/>
  <c r="BE213"/>
  <c r="BE238"/>
  <c r="BE280"/>
  <c r="BE288"/>
  <c i="10" r="J95"/>
  <c r="BE134"/>
  <c r="BE145"/>
  <c r="BE148"/>
  <c r="BE154"/>
  <c r="BE161"/>
  <c r="BE177"/>
  <c r="BE180"/>
  <c i="11" r="J93"/>
  <c r="F123"/>
  <c r="BE142"/>
  <c i="12" r="J95"/>
  <c r="BE128"/>
  <c r="BE137"/>
  <c i="13" r="E113"/>
  <c r="BE131"/>
  <c r="BE139"/>
  <c i="14" r="J95"/>
  <c r="BE132"/>
  <c r="BE145"/>
  <c i="15" r="J96"/>
  <c r="BE133"/>
  <c r="BE140"/>
  <c r="BE144"/>
  <c i="16" r="F95"/>
  <c r="BE137"/>
  <c i="17" r="E111"/>
  <c r="BE145"/>
  <c r="BE150"/>
  <c r="BE154"/>
  <c r="BE157"/>
  <c r="BE166"/>
  <c i="18" r="J95"/>
  <c r="F126"/>
  <c r="BE147"/>
  <c r="BE154"/>
  <c r="BE156"/>
  <c r="BE157"/>
  <c r="BE163"/>
  <c r="BE169"/>
  <c r="BE171"/>
  <c r="BE174"/>
  <c r="BE186"/>
  <c r="BE191"/>
  <c r="BE213"/>
  <c r="BE241"/>
  <c r="BE243"/>
  <c r="BE247"/>
  <c r="BE249"/>
  <c r="BE268"/>
  <c r="BE270"/>
  <c r="BE277"/>
  <c r="BE291"/>
  <c r="BE292"/>
  <c r="BE297"/>
  <c r="BE305"/>
  <c r="BE309"/>
  <c r="BE310"/>
  <c r="BE328"/>
  <c r="BE338"/>
  <c r="BE341"/>
  <c r="BE343"/>
  <c r="BE344"/>
  <c r="BE350"/>
  <c r="BE376"/>
  <c r="BE382"/>
  <c r="BE384"/>
  <c r="BE410"/>
  <c r="BE428"/>
  <c r="BE429"/>
  <c r="BE430"/>
  <c r="BE431"/>
  <c r="BE432"/>
  <c r="BE433"/>
  <c r="BE441"/>
  <c r="BE450"/>
  <c r="BE467"/>
  <c r="BE469"/>
  <c r="BE474"/>
  <c r="BE482"/>
  <c r="BE484"/>
  <c r="BE492"/>
  <c r="BE493"/>
  <c r="BE497"/>
  <c r="BE500"/>
  <c r="BE504"/>
  <c r="BE508"/>
  <c r="BE511"/>
  <c r="BE514"/>
  <c r="BE518"/>
  <c r="BE531"/>
  <c r="BE539"/>
  <c r="BE543"/>
  <c r="BE548"/>
  <c r="BE554"/>
  <c r="BE564"/>
  <c r="BE565"/>
  <c r="BE572"/>
  <c r="BE594"/>
  <c r="BE600"/>
  <c r="BE601"/>
  <c r="BE602"/>
  <c i="19" r="F96"/>
  <c r="BE137"/>
  <c r="BE139"/>
  <c r="BE160"/>
  <c i="20" r="BE141"/>
  <c r="BE145"/>
  <c r="BE149"/>
  <c r="BE189"/>
  <c r="BE254"/>
  <c r="BE277"/>
  <c r="BE348"/>
  <c i="21" r="BE163"/>
  <c r="BE169"/>
  <c r="BE173"/>
  <c r="BE191"/>
  <c r="BK227"/>
  <c r="J227"/>
  <c r="J104"/>
  <c r="BK239"/>
  <c r="J239"/>
  <c r="J106"/>
  <c i="22" r="F121"/>
  <c r="BE127"/>
  <c r="BE135"/>
  <c r="BE136"/>
  <c i="24" r="J94"/>
  <c r="F128"/>
  <c r="BE139"/>
  <c r="BE142"/>
  <c r="BE182"/>
  <c r="BE207"/>
  <c i="25" r="E111"/>
  <c r="BE163"/>
  <c r="BE168"/>
  <c i="26" r="F94"/>
  <c r="BE160"/>
  <c i="27" r="BE160"/>
  <c r="BE228"/>
  <c r="BE292"/>
  <c r="BE344"/>
  <c r="BE357"/>
  <c i="29" r="BE158"/>
  <c r="BE175"/>
  <c r="BE180"/>
  <c r="BE187"/>
  <c r="BE190"/>
  <c r="BE192"/>
  <c i="30" r="E119"/>
  <c r="BE138"/>
  <c r="BE139"/>
  <c r="BE148"/>
  <c r="BE150"/>
  <c r="BE151"/>
  <c r="BE152"/>
  <c r="BE163"/>
  <c r="BE186"/>
  <c r="BE198"/>
  <c i="31" r="J93"/>
  <c r="E114"/>
  <c r="J125"/>
  <c r="BE133"/>
  <c r="BE164"/>
  <c i="32" r="F96"/>
  <c r="BE133"/>
  <c r="BE136"/>
  <c i="33" r="J95"/>
  <c r="J120"/>
  <c i="34" r="J93"/>
  <c r="F122"/>
  <c r="BE131"/>
  <c r="BE132"/>
  <c r="BE138"/>
  <c r="BE139"/>
  <c r="BE142"/>
  <c r="BE143"/>
  <c r="BE148"/>
  <c i="35" r="E112"/>
  <c r="BE132"/>
  <c i="36" r="F95"/>
  <c r="J127"/>
  <c r="BE135"/>
  <c r="BE146"/>
  <c r="BE148"/>
  <c r="BE152"/>
  <c r="BE153"/>
  <c r="BE154"/>
  <c r="BE159"/>
  <c r="BE207"/>
  <c i="37" r="F94"/>
  <c r="BE142"/>
  <c r="BE149"/>
  <c r="BE160"/>
  <c r="BE162"/>
  <c r="BE165"/>
  <c r="BE171"/>
  <c i="2" r="BE137"/>
  <c r="BE139"/>
  <c r="BE155"/>
  <c r="BE169"/>
  <c i="3" r="BE161"/>
  <c r="BE164"/>
  <c r="BE193"/>
  <c r="BE275"/>
  <c r="BE286"/>
  <c r="BE290"/>
  <c r="BE310"/>
  <c r="BE331"/>
  <c r="BE434"/>
  <c r="BE466"/>
  <c r="BE476"/>
  <c r="BE559"/>
  <c r="BE561"/>
  <c r="BE567"/>
  <c r="BE639"/>
  <c r="BE643"/>
  <c r="BE814"/>
  <c r="BE879"/>
  <c r="BE903"/>
  <c r="BE958"/>
  <c r="BE969"/>
  <c r="BE1037"/>
  <c r="BE1065"/>
  <c r="BE1089"/>
  <c r="BE1120"/>
  <c r="BE1161"/>
  <c r="BE1185"/>
  <c r="BE1212"/>
  <c r="BE1214"/>
  <c r="BE1286"/>
  <c r="BE1312"/>
  <c r="BE1353"/>
  <c r="BE1366"/>
  <c r="BE1370"/>
  <c r="BE1382"/>
  <c r="BE1386"/>
  <c r="BE1388"/>
  <c r="BE1394"/>
  <c r="BE1400"/>
  <c r="BE1420"/>
  <c r="BE1422"/>
  <c r="BE1432"/>
  <c r="BE1444"/>
  <c r="BE1458"/>
  <c r="BE1470"/>
  <c r="BE1517"/>
  <c r="BE1533"/>
  <c r="BE1539"/>
  <c r="BE1551"/>
  <c r="BE1567"/>
  <c r="BE1571"/>
  <c r="BE1577"/>
  <c r="BE1605"/>
  <c r="BE1617"/>
  <c r="BE1623"/>
  <c r="BE1627"/>
  <c r="BE1649"/>
  <c r="BE1679"/>
  <c r="BE1695"/>
  <c r="BE1728"/>
  <c r="BE1829"/>
  <c r="BE1835"/>
  <c r="BE1840"/>
  <c r="BE1844"/>
  <c r="BE1848"/>
  <c r="BE1852"/>
  <c i="5" r="J96"/>
  <c i="6" r="J132"/>
  <c r="BE142"/>
  <c r="BE151"/>
  <c r="BE155"/>
  <c r="BE158"/>
  <c r="BE168"/>
  <c r="BE171"/>
  <c r="BE182"/>
  <c r="BE186"/>
  <c r="BE190"/>
  <c r="BE201"/>
  <c r="BE210"/>
  <c r="BE217"/>
  <c r="BE230"/>
  <c r="BE231"/>
  <c r="BE233"/>
  <c r="BE248"/>
  <c i="7" r="E123"/>
  <c r="BE159"/>
  <c r="BE160"/>
  <c r="BE171"/>
  <c r="BE189"/>
  <c r="BE196"/>
  <c r="BE200"/>
  <c r="BE203"/>
  <c r="BE208"/>
  <c r="BE231"/>
  <c r="BE235"/>
  <c r="BE246"/>
  <c r="BE249"/>
  <c r="BE255"/>
  <c r="BE262"/>
  <c r="BE271"/>
  <c r="BE278"/>
  <c r="BK151"/>
  <c r="J151"/>
  <c r="J103"/>
  <c i="8" r="E85"/>
  <c r="BE133"/>
  <c r="BE134"/>
  <c i="9" r="J96"/>
  <c r="BE141"/>
  <c r="BE146"/>
  <c r="BE153"/>
  <c r="BE166"/>
  <c r="BE169"/>
  <c r="BE171"/>
  <c r="BE177"/>
  <c r="BE181"/>
  <c r="BE185"/>
  <c r="BE187"/>
  <c r="BE192"/>
  <c r="BE197"/>
  <c r="BE205"/>
  <c r="BE212"/>
  <c r="BE224"/>
  <c r="BE233"/>
  <c r="BE248"/>
  <c r="BE261"/>
  <c r="BE268"/>
  <c r="BE274"/>
  <c r="BE275"/>
  <c r="BE277"/>
  <c r="BE281"/>
  <c r="BE287"/>
  <c r="BE294"/>
  <c r="BE295"/>
  <c i="10" r="J93"/>
  <c r="F128"/>
  <c r="BE140"/>
  <c r="BE144"/>
  <c r="BE146"/>
  <c r="BE150"/>
  <c r="BE155"/>
  <c r="BE160"/>
  <c r="BE166"/>
  <c r="BE183"/>
  <c i="11" r="BE131"/>
  <c r="BE141"/>
  <c i="12" r="J96"/>
  <c r="BE144"/>
  <c i="13" r="J95"/>
  <c r="F123"/>
  <c r="BE152"/>
  <c i="14" r="F95"/>
  <c r="BE131"/>
  <c r="BE136"/>
  <c r="BE138"/>
  <c i="15" r="F123"/>
  <c r="BE132"/>
  <c r="BE141"/>
  <c r="BE142"/>
  <c i="16" r="E85"/>
  <c r="J96"/>
  <c r="BE129"/>
  <c r="BE132"/>
  <c i="17" r="F96"/>
  <c r="BE131"/>
  <c r="BE134"/>
  <c r="BE136"/>
  <c r="BE138"/>
  <c r="BE141"/>
  <c r="BE148"/>
  <c i="18" r="J124"/>
  <c r="BE143"/>
  <c r="BE149"/>
  <c r="BE152"/>
  <c r="BE177"/>
  <c r="BE185"/>
  <c r="BE189"/>
  <c r="BE197"/>
  <c r="BE199"/>
  <c r="BE203"/>
  <c r="BE206"/>
  <c r="BE208"/>
  <c r="BE211"/>
  <c r="BE224"/>
  <c r="BE257"/>
  <c r="BE261"/>
  <c r="BE267"/>
  <c r="BE272"/>
  <c r="BE300"/>
  <c r="BE304"/>
  <c r="BE323"/>
  <c r="BE325"/>
  <c r="BE334"/>
  <c r="BE340"/>
  <c r="BE366"/>
  <c r="BE387"/>
  <c r="BE394"/>
  <c r="BE399"/>
  <c r="BE409"/>
  <c r="BE413"/>
  <c r="BE414"/>
  <c r="BE423"/>
  <c r="BE424"/>
  <c r="BE427"/>
  <c r="BE443"/>
  <c r="BE444"/>
  <c r="BE447"/>
  <c r="BE449"/>
  <c r="BE458"/>
  <c r="BE461"/>
  <c r="BE473"/>
  <c r="BE477"/>
  <c r="BE490"/>
  <c r="BE525"/>
  <c r="BE536"/>
  <c r="BE542"/>
  <c r="BE544"/>
  <c r="BE545"/>
  <c r="BE546"/>
  <c r="BE550"/>
  <c r="BE561"/>
  <c r="BE569"/>
  <c r="BE573"/>
  <c r="BE575"/>
  <c r="BE586"/>
  <c r="BE588"/>
  <c r="BE593"/>
  <c r="BE613"/>
  <c i="19" r="J93"/>
  <c r="BE131"/>
  <c r="BE133"/>
  <c r="BE140"/>
  <c r="BE153"/>
  <c i="20" r="J125"/>
  <c r="BE138"/>
  <c r="BE168"/>
  <c r="BE195"/>
  <c r="BE201"/>
  <c r="BE204"/>
  <c r="BE218"/>
  <c r="BE219"/>
  <c r="BE223"/>
  <c i="21" r="J91"/>
  <c r="BE148"/>
  <c r="BE150"/>
  <c r="BE151"/>
  <c r="BE153"/>
  <c r="BE157"/>
  <c r="BE240"/>
  <c i="22" r="E85"/>
  <c r="BE145"/>
  <c i="23" r="E114"/>
  <c r="BE146"/>
  <c r="BE148"/>
  <c r="BE150"/>
  <c i="24" r="E85"/>
  <c r="BE196"/>
  <c r="BE201"/>
  <c r="BE221"/>
  <c r="BE232"/>
  <c i="25" r="J117"/>
  <c r="BE125"/>
  <c r="BE127"/>
  <c r="BE129"/>
  <c r="BE133"/>
  <c r="BE150"/>
  <c r="BE161"/>
  <c r="BE162"/>
  <c i="26" r="BE127"/>
  <c r="BE157"/>
  <c r="BK125"/>
  <c r="J125"/>
  <c r="J100"/>
  <c i="27" r="BE165"/>
  <c r="BE168"/>
  <c r="BE173"/>
  <c r="BE201"/>
  <c r="BE203"/>
  <c r="BE268"/>
  <c r="BE285"/>
  <c r="BE304"/>
  <c r="BE306"/>
  <c r="BE340"/>
  <c r="BK351"/>
  <c r="J351"/>
  <c r="J115"/>
  <c i="28" r="E85"/>
  <c r="BE129"/>
  <c i="29" r="E123"/>
  <c r="BE149"/>
  <c r="BE154"/>
  <c r="BE169"/>
  <c r="BE170"/>
  <c r="BE184"/>
  <c i="30" r="BE144"/>
  <c r="BE149"/>
  <c r="BE159"/>
  <c r="BE179"/>
  <c r="BE197"/>
  <c r="BK135"/>
  <c r="J135"/>
  <c r="J102"/>
  <c i="31" r="F95"/>
  <c r="BE132"/>
  <c r="BE136"/>
  <c r="BE137"/>
  <c r="BE138"/>
  <c r="BE142"/>
  <c r="BE146"/>
  <c r="BE148"/>
  <c r="BE150"/>
  <c r="BE151"/>
  <c r="BE161"/>
  <c r="BE169"/>
  <c i="32" r="E114"/>
  <c r="J125"/>
  <c r="BE131"/>
  <c i="33" r="F96"/>
  <c r="F122"/>
  <c r="BE128"/>
  <c r="BE129"/>
  <c i="34" r="J95"/>
  <c r="J122"/>
  <c r="BE130"/>
  <c r="BE141"/>
  <c i="35" r="J93"/>
  <c r="BE131"/>
  <c r="BE136"/>
  <c r="BE143"/>
  <c r="BE149"/>
  <c r="BE152"/>
  <c i="36" r="J95"/>
  <c r="BE133"/>
  <c r="BE142"/>
  <c r="BE175"/>
  <c r="BE184"/>
  <c r="BE192"/>
  <c r="BE195"/>
  <c r="BE206"/>
  <c r="BE208"/>
  <c i="37" r="E85"/>
  <c r="BE168"/>
  <c r="BE193"/>
  <c r="BE195"/>
  <c r="BK199"/>
  <c r="J199"/>
  <c r="J105"/>
  <c i="2" r="BE145"/>
  <c i="3" r="BE185"/>
  <c r="BE211"/>
  <c r="BE240"/>
  <c r="BE245"/>
  <c r="BE287"/>
  <c r="BE303"/>
  <c r="BE348"/>
  <c r="BE358"/>
  <c r="BE426"/>
  <c r="BE462"/>
  <c r="BE474"/>
  <c r="BE480"/>
  <c r="BE512"/>
  <c r="BE516"/>
  <c r="BE531"/>
  <c r="BE651"/>
  <c r="BE653"/>
  <c r="BE843"/>
  <c r="BE895"/>
  <c r="BE911"/>
  <c r="BE1019"/>
  <c r="BE1100"/>
  <c r="BE1191"/>
  <c r="BE1219"/>
  <c r="BE1237"/>
  <c r="BE1323"/>
  <c r="BE1327"/>
  <c r="BE1333"/>
  <c r="BE1347"/>
  <c r="BE1361"/>
  <c r="BE1364"/>
  <c r="BE1372"/>
  <c r="BE1376"/>
  <c r="BE1380"/>
  <c r="BE1384"/>
  <c r="BE1396"/>
  <c r="BE1404"/>
  <c r="BE1408"/>
  <c r="BE1424"/>
  <c r="BE1430"/>
  <c r="BE1434"/>
  <c r="BE1607"/>
  <c r="BE1645"/>
  <c r="BE1651"/>
  <c r="BE1659"/>
  <c r="BE1661"/>
  <c r="BE1663"/>
  <c r="BE1667"/>
  <c r="BE1671"/>
  <c r="BE1683"/>
  <c r="BE1698"/>
  <c r="BE1733"/>
  <c r="BE1745"/>
  <c r="BE1753"/>
  <c r="BK357"/>
  <c r="J357"/>
  <c r="J106"/>
  <c r="BK1211"/>
  <c r="J1211"/>
  <c r="J115"/>
  <c i="4" r="E85"/>
  <c r="J128"/>
  <c r="BE141"/>
  <c r="BE168"/>
  <c r="BE215"/>
  <c r="BE246"/>
  <c r="BK327"/>
  <c r="J327"/>
  <c r="J110"/>
  <c i="5" r="J120"/>
  <c i="6" r="E85"/>
  <c r="F96"/>
  <c r="BE150"/>
  <c r="BE167"/>
  <c r="BE172"/>
  <c r="BE193"/>
  <c r="BE196"/>
  <c r="BE197"/>
  <c r="BE202"/>
  <c r="BE207"/>
  <c r="BE213"/>
  <c r="BE215"/>
  <c r="BE216"/>
  <c r="BE228"/>
  <c r="BE238"/>
  <c i="7" r="F96"/>
  <c r="BE140"/>
  <c r="BE143"/>
  <c r="BE146"/>
  <c r="BE150"/>
  <c r="BE152"/>
  <c r="BE167"/>
  <c r="BE169"/>
  <c r="BE178"/>
  <c r="BE204"/>
  <c r="BE221"/>
  <c r="BE225"/>
  <c r="BE233"/>
  <c r="BE240"/>
  <c r="BE248"/>
  <c r="BE252"/>
  <c r="BE253"/>
  <c r="BE261"/>
  <c r="BE264"/>
  <c r="BE272"/>
  <c r="BE273"/>
  <c r="BE277"/>
  <c i="8" r="BE127"/>
  <c r="BE130"/>
  <c i="9" r="F96"/>
  <c r="F125"/>
  <c r="BE160"/>
  <c r="BE163"/>
  <c r="BE175"/>
  <c r="BE186"/>
  <c r="BE190"/>
  <c r="BE204"/>
  <c r="BE210"/>
  <c r="BE221"/>
  <c r="BE247"/>
  <c r="BE267"/>
  <c r="BE271"/>
  <c r="BE283"/>
  <c r="BE285"/>
  <c r="BE286"/>
  <c r="BE289"/>
  <c i="10" r="BE139"/>
  <c r="BE157"/>
  <c r="BE167"/>
  <c r="BE178"/>
  <c i="11" r="J95"/>
  <c r="BE132"/>
  <c r="BE133"/>
  <c r="BE135"/>
  <c i="12" r="F95"/>
  <c r="BE131"/>
  <c r="BE132"/>
  <c r="BE133"/>
  <c r="BE135"/>
  <c i="13" r="J121"/>
  <c r="BE133"/>
  <c r="BE134"/>
  <c r="BE140"/>
  <c r="BE147"/>
  <c r="BE151"/>
  <c i="14" r="E85"/>
  <c r="J96"/>
  <c r="F124"/>
  <c r="BE130"/>
  <c r="BE143"/>
  <c i="15" r="J123"/>
  <c r="BE129"/>
  <c r="BE139"/>
  <c r="BE145"/>
  <c i="16" r="F96"/>
  <c r="BE138"/>
  <c i="17" r="F95"/>
  <c r="J121"/>
  <c r="BE133"/>
  <c r="BE137"/>
  <c r="BE159"/>
  <c r="BE161"/>
  <c r="BE163"/>
  <c i="18" r="BE136"/>
  <c r="BE140"/>
  <c r="BE142"/>
  <c r="BE148"/>
  <c r="BE150"/>
  <c r="BE162"/>
  <c r="BE165"/>
  <c r="BE167"/>
  <c r="BE181"/>
  <c r="BE190"/>
  <c r="BE210"/>
  <c r="BE219"/>
  <c r="BE226"/>
  <c r="BE235"/>
  <c r="BE240"/>
  <c r="BE258"/>
  <c r="BE274"/>
  <c r="BE279"/>
  <c r="BE284"/>
  <c r="BE286"/>
  <c r="BE296"/>
  <c r="BE327"/>
  <c r="BE337"/>
  <c r="BE346"/>
  <c r="BE349"/>
  <c r="BE358"/>
  <c r="BE368"/>
  <c r="BE370"/>
  <c r="BE374"/>
  <c r="BE380"/>
  <c r="BE383"/>
  <c r="BE395"/>
  <c r="BE421"/>
  <c r="BE436"/>
  <c r="BE445"/>
  <c r="BE452"/>
  <c r="BE453"/>
  <c r="BE457"/>
  <c r="BE460"/>
  <c r="BE464"/>
  <c r="BE471"/>
  <c r="BE485"/>
  <c r="BE501"/>
  <c r="BE502"/>
  <c r="BE510"/>
  <c r="BE533"/>
  <c r="BE534"/>
  <c r="BE535"/>
  <c r="BE541"/>
  <c r="BE553"/>
  <c r="BE563"/>
  <c r="BE571"/>
  <c r="BE585"/>
  <c r="BE597"/>
  <c r="BE609"/>
  <c r="BE610"/>
  <c r="BE611"/>
  <c r="BE612"/>
  <c i="19" r="J126"/>
  <c r="BE157"/>
  <c i="20" r="F94"/>
  <c r="J128"/>
  <c r="BE165"/>
  <c r="BE206"/>
  <c r="BE207"/>
  <c r="BE210"/>
  <c r="BE236"/>
  <c r="BE241"/>
  <c r="BE246"/>
  <c r="BE260"/>
  <c r="BE267"/>
  <c i="22" r="BE147"/>
  <c i="23" r="F94"/>
  <c r="BE131"/>
  <c r="BE132"/>
  <c r="BE133"/>
  <c r="BE134"/>
  <c r="BE149"/>
  <c r="BE152"/>
  <c r="BE153"/>
  <c r="BE155"/>
  <c i="24" r="BE178"/>
  <c r="BE204"/>
  <c r="BK224"/>
  <c r="J224"/>
  <c r="J105"/>
  <c r="BK231"/>
  <c r="J231"/>
  <c r="J109"/>
  <c i="25" r="F94"/>
  <c r="BE135"/>
  <c r="BE141"/>
  <c r="BE142"/>
  <c r="BE152"/>
  <c r="BE154"/>
  <c r="BE165"/>
  <c i="26" r="E85"/>
  <c r="J94"/>
  <c r="BE126"/>
  <c r="BE136"/>
  <c r="BE154"/>
  <c i="27" r="BE150"/>
  <c r="BE232"/>
  <c r="BE238"/>
  <c r="BE242"/>
  <c r="BE320"/>
  <c r="BE323"/>
  <c r="BE325"/>
  <c r="BE332"/>
  <c r="BE335"/>
  <c r="BE336"/>
  <c r="BE338"/>
  <c r="BE345"/>
  <c r="BE364"/>
  <c r="BK264"/>
  <c r="J264"/>
  <c r="J106"/>
  <c i="28" r="J93"/>
  <c r="J123"/>
  <c i="29" r="F96"/>
  <c r="BE142"/>
  <c r="BE147"/>
  <c r="BE165"/>
  <c r="BE167"/>
  <c r="BE168"/>
  <c r="BE179"/>
  <c r="BE193"/>
  <c r="BE194"/>
  <c r="BE195"/>
  <c i="30" r="BE164"/>
  <c r="BE165"/>
  <c r="BE170"/>
  <c r="BE182"/>
  <c i="31" r="BE139"/>
  <c r="BE143"/>
  <c r="BE144"/>
  <c r="BE153"/>
  <c r="BE176"/>
  <c i="32" r="J122"/>
  <c i="34" r="BE133"/>
  <c r="BE134"/>
  <c r="BE136"/>
  <c r="BE137"/>
  <c r="BE150"/>
  <c i="35" r="BE134"/>
  <c r="BE135"/>
  <c r="BE141"/>
  <c i="36" r="J93"/>
  <c r="BE136"/>
  <c r="BE145"/>
  <c r="BE155"/>
  <c r="BE165"/>
  <c r="BE167"/>
  <c r="BE168"/>
  <c r="BE180"/>
  <c r="BE188"/>
  <c r="BE200"/>
  <c i="37" r="J121"/>
  <c r="BE130"/>
  <c r="BE147"/>
  <c i="2" r="BE141"/>
  <c r="BE148"/>
  <c r="BE150"/>
  <c r="BE166"/>
  <c i="3" r="J96"/>
  <c r="BE196"/>
  <c r="BE250"/>
  <c r="BE288"/>
  <c r="BE294"/>
  <c r="BE322"/>
  <c r="BE362"/>
  <c r="BE376"/>
  <c r="BE382"/>
  <c r="BE458"/>
  <c r="BE492"/>
  <c r="BE536"/>
  <c r="BE555"/>
  <c r="BE560"/>
  <c r="BE562"/>
  <c r="BE575"/>
  <c r="BE628"/>
  <c r="BE634"/>
  <c r="BE670"/>
  <c r="BE677"/>
  <c r="BE705"/>
  <c r="BE758"/>
  <c r="BE772"/>
  <c r="BE857"/>
  <c r="BE891"/>
  <c r="BE916"/>
  <c r="BE947"/>
  <c r="BE988"/>
  <c r="BE1017"/>
  <c r="BE1035"/>
  <c r="BE1051"/>
  <c r="BE1071"/>
  <c r="BE1082"/>
  <c r="BE1141"/>
  <c r="BE1150"/>
  <c r="BE1168"/>
  <c r="BE1205"/>
  <c r="BE1273"/>
  <c r="BE1357"/>
  <c r="BE1410"/>
  <c r="BE1412"/>
  <c r="BE1462"/>
  <c r="BE1466"/>
  <c r="BE1521"/>
  <c r="BE1531"/>
  <c r="BE1535"/>
  <c r="BE1555"/>
  <c r="BE1583"/>
  <c r="BE1589"/>
  <c r="BE1619"/>
  <c r="BE1629"/>
  <c r="BE1637"/>
  <c r="BE1653"/>
  <c r="BE1669"/>
  <c r="BE1673"/>
  <c r="BE1692"/>
  <c r="BE1709"/>
  <c r="BE1734"/>
  <c r="BE1761"/>
  <c r="BE1780"/>
  <c r="BE1783"/>
  <c r="BE1785"/>
  <c r="BE1832"/>
  <c r="BE1833"/>
  <c r="BE1836"/>
  <c r="BE1846"/>
  <c i="4" r="J96"/>
  <c r="BE159"/>
  <c r="BE178"/>
  <c r="BE191"/>
  <c i="6" r="BE153"/>
  <c r="BE154"/>
  <c r="BE159"/>
  <c r="BE160"/>
  <c r="BE165"/>
  <c r="BE170"/>
  <c r="BE187"/>
  <c r="BE199"/>
  <c r="BE224"/>
  <c r="BE225"/>
  <c r="BE240"/>
  <c r="BE252"/>
  <c r="BK175"/>
  <c r="J175"/>
  <c r="J109"/>
  <c i="7" r="J93"/>
  <c r="BE141"/>
  <c r="BE164"/>
  <c r="BE165"/>
  <c r="BE174"/>
  <c r="BE179"/>
  <c r="BE199"/>
  <c r="BE207"/>
  <c r="BE218"/>
  <c r="BE219"/>
  <c r="BE232"/>
  <c r="BE242"/>
  <c r="BE245"/>
  <c r="BE247"/>
  <c r="BE258"/>
  <c r="BE267"/>
  <c r="BE269"/>
  <c r="BE287"/>
  <c i="9" r="E85"/>
  <c r="BE137"/>
  <c r="BE139"/>
  <c r="BE151"/>
  <c r="BE152"/>
  <c r="BE154"/>
  <c r="BE157"/>
  <c r="BE158"/>
  <c r="BE162"/>
  <c r="BE165"/>
  <c r="BE170"/>
  <c r="BE172"/>
  <c r="BE173"/>
  <c r="BE180"/>
  <c r="BE195"/>
  <c r="BE203"/>
  <c r="BE211"/>
  <c r="BE214"/>
  <c r="BE216"/>
  <c r="BE220"/>
  <c r="BE249"/>
  <c r="BE260"/>
  <c r="BE272"/>
  <c i="10" r="J96"/>
  <c r="BE137"/>
  <c r="BE169"/>
  <c i="16" r="J121"/>
  <c r="BE143"/>
  <c i="17" r="J93"/>
  <c r="BE129"/>
  <c r="BE144"/>
  <c r="BE156"/>
  <c r="BE162"/>
  <c r="BE167"/>
  <c i="18" r="E116"/>
  <c r="BE146"/>
  <c r="BE158"/>
  <c r="BE160"/>
  <c r="BE178"/>
  <c r="BE188"/>
  <c r="BE194"/>
  <c r="BE204"/>
  <c r="BE216"/>
  <c r="BE222"/>
  <c r="BE228"/>
  <c r="BE252"/>
  <c r="BE254"/>
  <c r="BE269"/>
  <c r="BE273"/>
  <c r="BE294"/>
  <c r="BE298"/>
  <c r="BE308"/>
  <c r="BE324"/>
  <c r="BE345"/>
  <c r="BE353"/>
  <c r="BE369"/>
  <c r="BE392"/>
  <c r="BE396"/>
  <c r="BE401"/>
  <c r="BE422"/>
  <c r="BE434"/>
  <c r="BE438"/>
  <c r="BE440"/>
  <c r="BE459"/>
  <c r="BE462"/>
  <c r="BE503"/>
  <c r="BE506"/>
  <c r="BE517"/>
  <c r="BE524"/>
  <c r="BE551"/>
  <c r="BE562"/>
  <c r="BE566"/>
  <c r="BE598"/>
  <c r="BE608"/>
  <c i="19" r="E115"/>
  <c r="BE138"/>
  <c r="BE146"/>
  <c r="BE147"/>
  <c r="BE148"/>
  <c r="BE150"/>
  <c r="BE152"/>
  <c r="BE158"/>
  <c r="BK130"/>
  <c i="20" r="BE250"/>
  <c r="BE262"/>
  <c r="BE265"/>
  <c r="BE297"/>
  <c r="BE300"/>
  <c r="BE306"/>
  <c r="BE317"/>
  <c r="BE322"/>
  <c r="BE324"/>
  <c r="BE332"/>
  <c r="BE336"/>
  <c r="BE340"/>
  <c r="BE344"/>
  <c r="BK328"/>
  <c r="J328"/>
  <c r="J105"/>
  <c i="21" r="E85"/>
  <c r="F94"/>
  <c r="BE161"/>
  <c r="BE200"/>
  <c r="BE212"/>
  <c r="BE213"/>
  <c r="BE218"/>
  <c r="BE228"/>
  <c r="BE233"/>
  <c r="BE235"/>
  <c r="BE236"/>
  <c r="BE238"/>
  <c r="BE243"/>
  <c r="BE249"/>
  <c i="22" r="J118"/>
  <c r="BE128"/>
  <c r="BE132"/>
  <c r="BE148"/>
  <c i="23" r="BE130"/>
  <c r="BE135"/>
  <c r="BE144"/>
  <c r="BE151"/>
  <c i="24" r="J91"/>
  <c r="BE157"/>
  <c r="BE160"/>
  <c r="BE188"/>
  <c r="BE192"/>
  <c r="BE199"/>
  <c r="BE218"/>
  <c r="BE220"/>
  <c r="BE225"/>
  <c r="BE228"/>
  <c i="25" r="BE126"/>
  <c r="BE130"/>
  <c r="BE131"/>
  <c r="BE138"/>
  <c r="BE146"/>
  <c r="BE147"/>
  <c r="BE148"/>
  <c r="BE155"/>
  <c r="BE156"/>
  <c r="BE157"/>
  <c r="BE158"/>
  <c r="BE159"/>
  <c r="BE160"/>
  <c i="26" r="J117"/>
  <c i="27" r="BE186"/>
  <c r="BE195"/>
  <c r="BE223"/>
  <c r="BE257"/>
  <c r="BE277"/>
  <c r="BE298"/>
  <c r="BE317"/>
  <c r="BE368"/>
  <c r="BE370"/>
  <c r="BE371"/>
  <c i="29" r="J93"/>
  <c r="BE140"/>
  <c r="BE153"/>
  <c r="BE181"/>
  <c r="BE196"/>
  <c r="BE197"/>
  <c r="BK141"/>
  <c r="J141"/>
  <c r="J103"/>
  <c i="30" r="F96"/>
  <c r="BE140"/>
  <c r="BE141"/>
  <c r="BE145"/>
  <c r="BE156"/>
  <c r="BE162"/>
  <c r="BE168"/>
  <c r="BE169"/>
  <c r="BE172"/>
  <c r="BE181"/>
  <c r="BE183"/>
  <c r="BE195"/>
  <c r="BE196"/>
  <c i="31" r="F125"/>
  <c r="BE131"/>
  <c r="BE134"/>
  <c r="BE135"/>
  <c r="BE140"/>
  <c r="BE149"/>
  <c r="BE171"/>
  <c r="BE172"/>
  <c i="32" r="BE137"/>
  <c i="35" r="F95"/>
  <c r="J122"/>
  <c r="BE137"/>
  <c r="BE146"/>
  <c r="BE147"/>
  <c r="BE148"/>
  <c r="BE155"/>
  <c r="BE157"/>
  <c r="BE158"/>
  <c r="BE159"/>
  <c i="36" r="E116"/>
  <c r="BE140"/>
  <c r="BE143"/>
  <c r="BE144"/>
  <c r="BE147"/>
  <c r="BE157"/>
  <c r="BE181"/>
  <c r="BE182"/>
  <c r="BE190"/>
  <c r="BE191"/>
  <c r="BE201"/>
  <c r="BE202"/>
  <c r="BE203"/>
  <c i="37" r="J124"/>
  <c r="BE136"/>
  <c r="BE155"/>
  <c r="BE190"/>
  <c r="BK196"/>
  <c r="J196"/>
  <c r="J103"/>
  <c i="2" r="J123"/>
  <c r="BE136"/>
  <c r="BE163"/>
  <c i="3" r="E144"/>
  <c r="BE168"/>
  <c r="BE219"/>
  <c r="BE230"/>
  <c r="BE350"/>
  <c r="BE367"/>
  <c r="BE387"/>
  <c r="BE401"/>
  <c r="BE416"/>
  <c r="BE430"/>
  <c r="BE441"/>
  <c r="BE446"/>
  <c r="BE454"/>
  <c r="BE498"/>
  <c r="BE504"/>
  <c r="BE527"/>
  <c r="BE545"/>
  <c r="BE579"/>
  <c r="BE709"/>
  <c r="BE725"/>
  <c r="BE730"/>
  <c r="BE785"/>
  <c r="BE847"/>
  <c r="BE867"/>
  <c r="BE877"/>
  <c r="BE885"/>
  <c r="BE907"/>
  <c r="BE934"/>
  <c r="BE991"/>
  <c r="BE1013"/>
  <c r="BE1023"/>
  <c r="BE1067"/>
  <c r="BE1132"/>
  <c r="BE1177"/>
  <c r="BE1210"/>
  <c r="BE1229"/>
  <c r="BE1260"/>
  <c r="BE1267"/>
  <c r="BE1280"/>
  <c r="BE1307"/>
  <c r="BE1317"/>
  <c r="BE1331"/>
  <c r="BE1362"/>
  <c r="BE1392"/>
  <c r="BE1414"/>
  <c r="BE1428"/>
  <c r="BE1448"/>
  <c r="BE1454"/>
  <c r="BE1460"/>
  <c r="BE1472"/>
  <c r="BE1565"/>
  <c r="BE1587"/>
  <c r="BE1599"/>
  <c r="BE1609"/>
  <c r="BE1613"/>
  <c r="BE1639"/>
  <c r="BE1677"/>
  <c r="BE1687"/>
  <c r="BE1701"/>
  <c r="BE1731"/>
  <c r="BE1740"/>
  <c r="BE1821"/>
  <c r="BE1875"/>
  <c r="BE1883"/>
  <c r="BE1887"/>
  <c r="BE1893"/>
  <c r="BE1899"/>
  <c r="BE1910"/>
  <c r="BE1914"/>
  <c r="BE1917"/>
  <c r="BE1929"/>
  <c r="BE1932"/>
  <c r="BE1933"/>
  <c r="BE1937"/>
  <c i="4" r="F131"/>
  <c r="BE171"/>
  <c r="BE174"/>
  <c r="BE179"/>
  <c r="BE185"/>
  <c r="BE195"/>
  <c r="BE210"/>
  <c r="BE211"/>
  <c r="BE265"/>
  <c r="BE272"/>
  <c r="BE287"/>
  <c r="BE295"/>
  <c r="BE302"/>
  <c i="5" r="E85"/>
  <c r="F123"/>
  <c r="BE129"/>
  <c r="BE133"/>
  <c r="BE142"/>
  <c i="6" r="BE141"/>
  <c r="BE143"/>
  <c r="BE169"/>
  <c r="BE176"/>
  <c r="BE178"/>
  <c r="BE183"/>
  <c r="BE184"/>
  <c r="BE189"/>
  <c r="BE205"/>
  <c r="BE208"/>
  <c r="BE211"/>
  <c r="BE212"/>
  <c r="BE219"/>
  <c r="BE220"/>
  <c r="BE221"/>
  <c r="BE222"/>
  <c r="BE227"/>
  <c r="BE232"/>
  <c r="BE241"/>
  <c r="BE242"/>
  <c r="BE245"/>
  <c r="BE246"/>
  <c r="BK144"/>
  <c r="J144"/>
  <c r="J103"/>
  <c i="7" r="BE154"/>
  <c r="BE177"/>
  <c r="BE180"/>
  <c r="BE181"/>
  <c r="BE188"/>
  <c r="BE192"/>
  <c r="BE202"/>
  <c r="BE211"/>
  <c r="BE212"/>
  <c r="BE213"/>
  <c r="BE214"/>
  <c r="BE217"/>
  <c r="BE234"/>
  <c r="BE236"/>
  <c r="BE238"/>
  <c r="BE241"/>
  <c r="BE243"/>
  <c r="BE244"/>
  <c r="BE251"/>
  <c r="BE275"/>
  <c r="BE279"/>
  <c r="BE282"/>
  <c r="BE286"/>
  <c i="8" r="F122"/>
  <c r="BE132"/>
  <c i="9" r="J125"/>
  <c r="BE136"/>
  <c r="BE143"/>
  <c r="BE148"/>
  <c r="BE149"/>
  <c r="BE150"/>
  <c r="BE159"/>
  <c r="BE178"/>
  <c r="BE179"/>
  <c r="BE182"/>
  <c r="BE183"/>
  <c r="BE184"/>
  <c r="BE188"/>
  <c r="BE189"/>
  <c r="BE199"/>
  <c r="BE201"/>
  <c r="BE208"/>
  <c r="BE219"/>
  <c r="BE222"/>
  <c r="BE227"/>
  <c r="BE228"/>
  <c r="BE229"/>
  <c r="BE230"/>
  <c r="BE231"/>
  <c r="BE232"/>
  <c r="BE236"/>
  <c r="BE239"/>
  <c r="BE250"/>
  <c r="BE252"/>
  <c r="BE253"/>
  <c r="BE254"/>
  <c r="BE255"/>
  <c r="BE259"/>
  <c r="BE262"/>
  <c r="BE263"/>
  <c r="BE264"/>
  <c r="BE290"/>
  <c i="10" r="F129"/>
  <c r="BE136"/>
  <c r="BE142"/>
  <c r="BE164"/>
  <c r="BE171"/>
  <c r="BE172"/>
  <c r="BE175"/>
  <c r="BE181"/>
  <c i="11" r="E85"/>
  <c r="J124"/>
  <c r="BE130"/>
  <c r="BE136"/>
  <c i="12" r="J93"/>
  <c r="BE134"/>
  <c r="BE138"/>
  <c r="BE140"/>
  <c r="BE141"/>
  <c r="BE142"/>
  <c r="BE143"/>
  <c i="13" r="F96"/>
  <c r="BE136"/>
  <c r="BE145"/>
  <c r="BE149"/>
  <c r="BE150"/>
  <c r="BE154"/>
  <c i="14" r="BE129"/>
  <c r="BE144"/>
  <c i="15" r="J93"/>
  <c r="F124"/>
  <c r="BE146"/>
  <c i="16" r="J123"/>
  <c r="BE133"/>
  <c r="BE136"/>
  <c r="BE140"/>
  <c r="BE148"/>
  <c i="17" r="BE127"/>
  <c r="BE130"/>
  <c r="BE140"/>
  <c r="BE146"/>
  <c r="BE147"/>
  <c r="BE149"/>
  <c r="BE153"/>
  <c i="18" r="BE133"/>
  <c r="BE134"/>
  <c r="BE138"/>
  <c r="BE172"/>
  <c r="BE173"/>
  <c r="BE175"/>
  <c r="BE180"/>
  <c r="BE183"/>
  <c r="BE184"/>
  <c r="BE198"/>
  <c r="BE201"/>
  <c r="BE214"/>
  <c r="BE227"/>
  <c r="BE233"/>
  <c r="BE246"/>
  <c r="BE251"/>
  <c r="BE260"/>
  <c r="BE262"/>
  <c r="BE264"/>
  <c r="BE282"/>
  <c r="BE288"/>
  <c r="BE306"/>
  <c r="BE317"/>
  <c r="BE319"/>
  <c r="BE331"/>
  <c r="BE336"/>
  <c r="BE339"/>
  <c r="BE351"/>
  <c r="BE354"/>
  <c r="BE359"/>
  <c r="BE363"/>
  <c r="BE367"/>
  <c r="BE375"/>
  <c r="BE405"/>
  <c r="BE411"/>
  <c r="BE412"/>
  <c r="BE417"/>
  <c r="BE418"/>
  <c r="BE419"/>
  <c r="BE420"/>
  <c r="BE439"/>
  <c r="BE446"/>
  <c r="BE448"/>
  <c r="BE454"/>
  <c r="BE455"/>
  <c r="BE466"/>
  <c r="BE480"/>
  <c r="BE483"/>
  <c r="BE486"/>
  <c r="BE487"/>
  <c r="BE488"/>
  <c r="BE495"/>
  <c r="BE496"/>
  <c r="BE498"/>
  <c r="BE505"/>
  <c r="BE507"/>
  <c r="BE512"/>
  <c r="BE519"/>
  <c r="BE520"/>
  <c r="BE521"/>
  <c r="BE526"/>
  <c r="BE528"/>
  <c r="BE529"/>
  <c r="BE530"/>
  <c r="BE540"/>
  <c r="BE547"/>
  <c r="BE556"/>
  <c r="BE557"/>
  <c r="BE559"/>
  <c r="BE567"/>
  <c r="BE576"/>
  <c r="BE577"/>
  <c r="BE579"/>
  <c r="BE580"/>
  <c r="BE581"/>
  <c r="BE583"/>
  <c r="BE584"/>
  <c r="BE587"/>
  <c r="BE590"/>
  <c r="BE591"/>
  <c r="BE596"/>
  <c r="BE603"/>
  <c r="BE604"/>
  <c r="BE605"/>
  <c r="BE606"/>
  <c r="BE607"/>
  <c r="BE614"/>
  <c r="BE616"/>
  <c r="BE618"/>
  <c r="BE619"/>
  <c r="BE620"/>
  <c r="BE621"/>
  <c r="BE623"/>
  <c r="BE624"/>
  <c r="BE625"/>
  <c r="BE627"/>
  <c i="19" r="F125"/>
  <c r="BE136"/>
  <c r="BE144"/>
  <c r="BE155"/>
  <c r="BE156"/>
  <c i="20" r="E85"/>
  <c r="BE174"/>
  <c r="BE227"/>
  <c r="BE233"/>
  <c r="BE258"/>
  <c r="BE309"/>
  <c r="BE313"/>
  <c i="21" r="BE167"/>
  <c r="BE176"/>
  <c r="BE179"/>
  <c r="BE182"/>
  <c r="BE186"/>
  <c r="BE223"/>
  <c i="23" r="BE139"/>
  <c r="BE141"/>
  <c r="BE156"/>
  <c i="24" r="BE135"/>
  <c r="BE162"/>
  <c r="BE169"/>
  <c r="BE214"/>
  <c r="BK191"/>
  <c r="J191"/>
  <c r="J102"/>
  <c i="25" r="F93"/>
  <c r="J119"/>
  <c r="BE128"/>
  <c r="BE137"/>
  <c r="BE140"/>
  <c r="BE143"/>
  <c r="BE149"/>
  <c r="BE151"/>
  <c r="BE167"/>
  <c i="26" r="BE139"/>
  <c i="27" r="BE184"/>
  <c r="BE192"/>
  <c r="BE214"/>
  <c r="BE296"/>
  <c r="BE300"/>
  <c r="BE308"/>
  <c r="BE310"/>
  <c r="BE322"/>
  <c r="BE343"/>
  <c r="BE367"/>
  <c i="28" r="F123"/>
  <c r="BE133"/>
  <c i="29" r="BE148"/>
  <c r="BE160"/>
  <c r="BE173"/>
  <c r="BE177"/>
  <c r="BE178"/>
  <c r="BE200"/>
  <c r="BK139"/>
  <c r="BK164"/>
  <c r="J164"/>
  <c r="J109"/>
  <c i="30" r="BE136"/>
  <c r="BE142"/>
  <c r="BE146"/>
  <c r="BE147"/>
  <c r="BE153"/>
  <c r="BE160"/>
  <c r="BE166"/>
  <c r="BE176"/>
  <c r="BE177"/>
  <c r="BE178"/>
  <c r="BE187"/>
  <c r="BE188"/>
  <c r="BE189"/>
  <c r="BE190"/>
  <c r="BE191"/>
  <c r="BE194"/>
  <c i="31" r="BE141"/>
  <c r="BE159"/>
  <c r="BE162"/>
  <c r="BE165"/>
  <c r="BE167"/>
  <c r="BE168"/>
  <c r="BE174"/>
  <c i="32" r="F95"/>
  <c r="J124"/>
  <c r="BE132"/>
  <c r="BE135"/>
  <c r="BE141"/>
  <c r="BE142"/>
  <c i="33" r="E85"/>
  <c i="34" r="BE140"/>
  <c r="BE147"/>
  <c r="BE149"/>
  <c i="35" r="J96"/>
  <c r="BE145"/>
  <c r="BE163"/>
  <c i="36" r="BE132"/>
  <c r="BE134"/>
  <c r="BE137"/>
  <c r="BE139"/>
  <c r="BE151"/>
  <c r="BE160"/>
  <c r="BE161"/>
  <c r="BE178"/>
  <c r="BE189"/>
  <c r="BE193"/>
  <c i="2" r="F94"/>
  <c r="BE131"/>
  <c r="BE146"/>
  <c r="BE161"/>
  <c i="3" r="BE200"/>
  <c r="BE206"/>
  <c r="BE224"/>
  <c r="BE282"/>
  <c r="BE283"/>
  <c r="BE326"/>
  <c r="BE354"/>
  <c r="BE450"/>
  <c r="BE486"/>
  <c r="BE488"/>
  <c r="BE535"/>
  <c r="BE600"/>
  <c r="BE654"/>
  <c r="BE731"/>
  <c r="BE767"/>
  <c r="BE851"/>
  <c r="BE856"/>
  <c r="BE862"/>
  <c r="BE918"/>
  <c r="BE925"/>
  <c r="BE936"/>
  <c r="BE1010"/>
  <c r="BE1058"/>
  <c r="BE1080"/>
  <c r="BE1098"/>
  <c r="BE1112"/>
  <c r="BE1166"/>
  <c r="BE1249"/>
  <c r="BE1261"/>
  <c r="BE1319"/>
  <c r="BE1343"/>
  <c r="BE1378"/>
  <c r="BE1406"/>
  <c r="BE1418"/>
  <c r="BE1438"/>
  <c r="BE1442"/>
  <c r="BE1464"/>
  <c r="BE1486"/>
  <c r="BE1501"/>
  <c r="BE1505"/>
  <c r="BE1509"/>
  <c r="BE1529"/>
  <c r="BE1547"/>
  <c r="BE1559"/>
  <c r="BE1569"/>
  <c r="BE1581"/>
  <c r="BE1591"/>
  <c r="BE1597"/>
  <c r="BE1615"/>
  <c r="BE1643"/>
  <c r="BE1647"/>
  <c r="BE1665"/>
  <c r="BE1689"/>
  <c r="BE1711"/>
  <c r="BE1732"/>
  <c r="BE1742"/>
  <c r="BE1746"/>
  <c r="BE1772"/>
  <c r="BE1843"/>
  <c r="BE1864"/>
  <c r="BE1877"/>
  <c r="BE1879"/>
  <c r="BE1889"/>
  <c r="BE1897"/>
  <c r="BE1904"/>
  <c r="BE1911"/>
  <c r="BE1912"/>
  <c r="BE1913"/>
  <c r="BE1915"/>
  <c r="BE1916"/>
  <c r="BE1920"/>
  <c r="BE1922"/>
  <c r="BE1923"/>
  <c r="BE1931"/>
  <c r="BE1935"/>
  <c i="4" r="BE145"/>
  <c r="BE155"/>
  <c r="BE222"/>
  <c r="BE260"/>
  <c r="BE282"/>
  <c r="BE288"/>
  <c r="BE306"/>
  <c r="BE313"/>
  <c r="BE328"/>
  <c i="6" r="BE161"/>
  <c r="BE181"/>
  <c r="BE185"/>
  <c i="7" r="BE157"/>
  <c r="BE158"/>
  <c r="BE161"/>
  <c r="BE172"/>
  <c r="BE173"/>
  <c r="BE183"/>
  <c r="BE191"/>
  <c r="BE220"/>
  <c r="BE223"/>
  <c r="BE227"/>
  <c r="BE229"/>
  <c r="BE254"/>
  <c r="BE256"/>
  <c r="BE259"/>
  <c r="BE263"/>
  <c r="BE268"/>
  <c r="BE276"/>
  <c r="BE280"/>
  <c r="BE281"/>
  <c i="8" r="BE131"/>
  <c i="9" r="BE132"/>
  <c r="BE135"/>
  <c r="BE138"/>
  <c r="BE140"/>
  <c r="BE155"/>
  <c r="BE161"/>
  <c r="BE164"/>
  <c r="BE168"/>
  <c r="BE191"/>
  <c r="BE206"/>
  <c r="BE209"/>
  <c r="BE218"/>
  <c r="BE225"/>
  <c r="BE226"/>
  <c r="BE234"/>
  <c r="BE235"/>
  <c r="BE251"/>
  <c r="BE265"/>
  <c r="BE282"/>
  <c r="BE284"/>
  <c r="BE296"/>
  <c r="BE298"/>
  <c r="BE300"/>
  <c r="BE301"/>
  <c r="BE302"/>
  <c i="10" r="E85"/>
  <c r="BE156"/>
  <c r="BE159"/>
  <c r="BE165"/>
  <c r="BE168"/>
  <c r="BE174"/>
  <c r="BE179"/>
  <c r="BE182"/>
  <c i="11" r="BE140"/>
  <c r="BE145"/>
  <c r="BE146"/>
  <c r="BE147"/>
  <c i="12" r="F96"/>
  <c i="13" r="J124"/>
  <c r="BE130"/>
  <c r="BE135"/>
  <c r="BE138"/>
  <c r="BE141"/>
  <c r="BE144"/>
  <c r="BE146"/>
  <c r="BE157"/>
  <c i="14" r="J121"/>
  <c r="BE135"/>
  <c i="15" r="BE130"/>
  <c r="BE131"/>
  <c r="BE134"/>
  <c r="BE136"/>
  <c r="BE138"/>
  <c i="16" r="BE130"/>
  <c r="BE146"/>
  <c r="BE147"/>
  <c i="17" r="J96"/>
  <c r="BE128"/>
  <c r="BE139"/>
  <c r="BE158"/>
  <c r="BE160"/>
  <c r="BE168"/>
  <c i="18" r="J96"/>
  <c r="BE144"/>
  <c r="BE161"/>
  <c r="BE166"/>
  <c r="BE168"/>
  <c r="BE170"/>
  <c r="BE187"/>
  <c r="BE200"/>
  <c r="BE202"/>
  <c r="BE217"/>
  <c r="BE221"/>
  <c r="BE223"/>
  <c r="BE225"/>
  <c r="BE230"/>
  <c r="BE238"/>
  <c r="BE242"/>
  <c r="BE245"/>
  <c r="BE248"/>
  <c r="BE276"/>
  <c r="BE281"/>
  <c r="BE285"/>
  <c r="BE289"/>
  <c r="BE295"/>
  <c r="BE302"/>
  <c r="BE315"/>
  <c r="BE322"/>
  <c r="BE326"/>
  <c r="BE329"/>
  <c r="BE333"/>
  <c r="BE342"/>
  <c r="BE355"/>
  <c r="BE364"/>
  <c r="BE371"/>
  <c r="BE373"/>
  <c r="BE386"/>
  <c r="BE389"/>
  <c r="BE393"/>
  <c r="BE397"/>
  <c r="BE398"/>
  <c r="BE408"/>
  <c i="19" r="J95"/>
  <c r="BE141"/>
  <c r="BE145"/>
  <c r="BE159"/>
  <c i="20" r="BE159"/>
  <c r="BE162"/>
  <c r="BE192"/>
  <c r="BE213"/>
  <c r="BE290"/>
  <c r="BE292"/>
  <c r="BE293"/>
  <c r="BE354"/>
  <c i="22" r="BE131"/>
  <c r="BE138"/>
  <c i="23" r="BE136"/>
  <c i="24" r="BE173"/>
  <c r="BE175"/>
  <c r="BE223"/>
  <c i="25" r="J94"/>
  <c r="BE166"/>
  <c i="26" r="BE129"/>
  <c r="BE131"/>
  <c r="BE142"/>
  <c i="27" r="E85"/>
  <c r="J93"/>
  <c r="F96"/>
  <c r="J96"/>
  <c r="BE144"/>
  <c r="BE149"/>
  <c r="BE156"/>
  <c r="BE177"/>
  <c r="BE197"/>
  <c r="BE246"/>
  <c r="BE251"/>
  <c r="BE258"/>
  <c r="BE261"/>
  <c r="BE263"/>
  <c r="BE270"/>
  <c r="BE281"/>
  <c r="BE287"/>
  <c r="BE302"/>
  <c r="BE321"/>
  <c i="29" r="BE151"/>
  <c r="BE189"/>
  <c r="BE199"/>
  <c i="30" r="BE157"/>
  <c r="BE174"/>
  <c r="BE175"/>
  <c r="BE192"/>
  <c r="BE193"/>
  <c i="31" r="J95"/>
  <c r="BE145"/>
  <c r="BE160"/>
  <c r="BE166"/>
  <c i="32" r="BE139"/>
  <c r="BE143"/>
  <c r="BK138"/>
  <c r="J138"/>
  <c r="J103"/>
  <c i="33" r="J123"/>
  <c i="34" r="E111"/>
  <c r="BE127"/>
  <c r="BE129"/>
  <c i="35" r="F96"/>
  <c r="BE128"/>
  <c r="BE130"/>
  <c r="BE150"/>
  <c r="BE162"/>
  <c i="36" r="F127"/>
  <c r="BE138"/>
  <c r="BE174"/>
  <c r="BE177"/>
  <c r="BE196"/>
  <c r="BE210"/>
  <c i="37" r="BE133"/>
  <c r="BE139"/>
  <c r="BE150"/>
  <c r="BE152"/>
  <c i="2" r="BE133"/>
  <c r="BE153"/>
  <c r="BK165"/>
  <c r="J165"/>
  <c r="J103"/>
  <c i="3" r="J93"/>
  <c r="BE176"/>
  <c r="BE183"/>
  <c r="BE269"/>
  <c r="BE276"/>
  <c r="BE297"/>
  <c r="BE316"/>
  <c r="BE339"/>
  <c r="BE437"/>
  <c r="BE452"/>
  <c r="BE453"/>
  <c r="BE470"/>
  <c r="BE500"/>
  <c r="BE517"/>
  <c r="BE591"/>
  <c r="BE618"/>
  <c r="BE647"/>
  <c r="BE748"/>
  <c r="BE795"/>
  <c r="BE859"/>
  <c r="BE864"/>
  <c r="BE873"/>
  <c r="BE889"/>
  <c r="BE899"/>
  <c r="BE905"/>
  <c r="BE980"/>
  <c r="BE1001"/>
  <c r="BE1025"/>
  <c r="BE1031"/>
  <c r="BE1056"/>
  <c r="BE1122"/>
  <c r="BE1189"/>
  <c r="BE1258"/>
  <c r="BE1300"/>
  <c r="BE1339"/>
  <c r="BE1349"/>
  <c r="BE1368"/>
  <c r="BE1390"/>
  <c r="BE1398"/>
  <c r="BE1452"/>
  <c r="BE1543"/>
  <c r="BE1595"/>
  <c r="BE1603"/>
  <c r="BE1621"/>
  <c r="BE1633"/>
  <c r="BE1641"/>
  <c i="4" r="BE137"/>
  <c r="BE194"/>
  <c r="BE259"/>
  <c r="BE269"/>
  <c r="BE277"/>
  <c r="BE310"/>
  <c r="BK311"/>
  <c r="J311"/>
  <c r="J108"/>
  <c i="6" r="BE145"/>
  <c r="BE147"/>
  <c r="BE157"/>
  <c r="BE162"/>
  <c r="BE166"/>
  <c r="BE174"/>
  <c r="BE195"/>
  <c r="BE203"/>
  <c r="BE204"/>
  <c r="BE206"/>
  <c r="BE235"/>
  <c r="BE236"/>
  <c i="7" r="BE144"/>
  <c i="9" r="BE293"/>
  <c r="BE297"/>
  <c i="10" r="BE135"/>
  <c r="BE141"/>
  <c r="BE149"/>
  <c r="BE173"/>
  <c i="11" r="F96"/>
  <c r="BE134"/>
  <c i="12" r="E112"/>
  <c r="BE130"/>
  <c r="BE136"/>
  <c i="13" r="BE129"/>
  <c r="BE132"/>
  <c r="BE137"/>
  <c r="BE142"/>
  <c r="BE155"/>
  <c r="BE156"/>
  <c i="14" r="BE140"/>
  <c r="BE142"/>
  <c i="15" r="E85"/>
  <c r="BE135"/>
  <c i="16" r="BE135"/>
  <c r="BE139"/>
  <c r="BE141"/>
  <c r="BE145"/>
  <c i="17" r="BE132"/>
  <c r="BE142"/>
  <c r="BE152"/>
  <c r="BE155"/>
  <c r="BE164"/>
  <c i="18" r="F96"/>
  <c r="BE132"/>
  <c r="BE141"/>
  <c r="BE145"/>
  <c r="BE151"/>
  <c r="BE159"/>
  <c r="BE164"/>
  <c r="BE176"/>
  <c r="BE182"/>
  <c r="BE192"/>
  <c r="BE195"/>
  <c r="BE205"/>
  <c r="BE212"/>
  <c r="BE218"/>
  <c r="BE236"/>
  <c r="BE244"/>
  <c r="BE253"/>
  <c r="BE263"/>
  <c r="BE278"/>
  <c r="BE290"/>
  <c r="BE293"/>
  <c r="BE299"/>
  <c r="BE301"/>
  <c r="BE303"/>
  <c r="BE311"/>
  <c r="BE321"/>
  <c r="BE330"/>
  <c r="BE332"/>
  <c r="BE335"/>
  <c r="BE361"/>
  <c r="BE372"/>
  <c r="BE377"/>
  <c r="BE379"/>
  <c r="BE381"/>
  <c r="BE385"/>
  <c r="BE388"/>
  <c r="BE391"/>
  <c r="BE400"/>
  <c r="BE403"/>
  <c r="BE406"/>
  <c r="BE416"/>
  <c r="BE425"/>
  <c r="BE426"/>
  <c r="BE437"/>
  <c r="BE472"/>
  <c r="BE476"/>
  <c r="BE478"/>
  <c r="BE481"/>
  <c r="BE509"/>
  <c r="BE523"/>
  <c r="BE549"/>
  <c r="BE552"/>
  <c r="BE570"/>
  <c r="BE574"/>
  <c r="BE582"/>
  <c r="BE589"/>
  <c r="BE592"/>
  <c i="19" r="BE134"/>
  <c r="BE135"/>
  <c r="BK149"/>
  <c r="J149"/>
  <c r="J103"/>
  <c i="20" r="BE134"/>
  <c r="BE240"/>
  <c r="BE272"/>
  <c r="BE275"/>
  <c r="BE307"/>
  <c r="BE325"/>
  <c r="BE327"/>
  <c r="BE329"/>
  <c r="BK353"/>
  <c r="BK352"/>
  <c r="J352"/>
  <c r="J108"/>
  <c i="21" r="J94"/>
  <c r="BE258"/>
  <c r="BK222"/>
  <c r="J222"/>
  <c r="J103"/>
  <c r="BK257"/>
  <c r="BK256"/>
  <c r="J256"/>
  <c r="J110"/>
  <c i="22" r="BE129"/>
  <c r="BE133"/>
  <c r="BE134"/>
  <c r="BE137"/>
  <c r="BE143"/>
  <c i="23" r="J120"/>
  <c i="24" r="BE134"/>
  <c r="BE146"/>
  <c r="BE149"/>
  <c r="BE159"/>
  <c r="BE165"/>
  <c r="BE185"/>
  <c r="BE210"/>
  <c r="BK227"/>
  <c r="J227"/>
  <c r="J107"/>
  <c i="25" r="BE132"/>
  <c r="BE136"/>
  <c r="BE145"/>
  <c r="BE153"/>
  <c i="27" r="BE233"/>
  <c r="BE260"/>
  <c r="BE294"/>
  <c r="BE350"/>
  <c r="BE361"/>
  <c r="BE365"/>
  <c i="29" r="BE144"/>
  <c r="BE146"/>
  <c r="BE152"/>
  <c r="BE159"/>
  <c r="BE161"/>
  <c r="BE163"/>
  <c r="BE172"/>
  <c r="BE174"/>
  <c r="BE186"/>
  <c r="BE191"/>
  <c i="30" r="J93"/>
  <c i="31" r="BE147"/>
  <c r="BE175"/>
  <c i="32" r="BE130"/>
  <c i="33" r="BE131"/>
  <c i="34" r="F95"/>
  <c r="BE128"/>
  <c i="35" r="BE133"/>
  <c r="BE144"/>
  <c r="BE161"/>
  <c i="36" r="BE150"/>
  <c r="BE156"/>
  <c r="BE162"/>
  <c r="BE164"/>
  <c r="BE170"/>
  <c r="BE172"/>
  <c r="BE173"/>
  <c r="BE179"/>
  <c r="BE183"/>
  <c r="BE186"/>
  <c r="BE194"/>
  <c r="BE204"/>
  <c r="BE205"/>
  <c i="37" r="BE174"/>
  <c r="BE177"/>
  <c r="BE181"/>
  <c r="BE185"/>
  <c r="BE197"/>
  <c r="BE200"/>
  <c i="2" r="J91"/>
  <c r="BE129"/>
  <c r="BE143"/>
  <c r="BE157"/>
  <c i="3" r="BE189"/>
  <c r="BE215"/>
  <c r="BE223"/>
  <c r="BE285"/>
  <c r="BE289"/>
  <c r="BE309"/>
  <c r="BE424"/>
  <c r="BE439"/>
  <c r="BE510"/>
  <c r="BE518"/>
  <c r="BE549"/>
  <c r="BE583"/>
  <c r="BE659"/>
  <c r="BE660"/>
  <c r="BE747"/>
  <c r="BE763"/>
  <c r="BE802"/>
  <c r="BE827"/>
  <c r="BE831"/>
  <c r="BE839"/>
  <c r="BE860"/>
  <c r="BE1029"/>
  <c r="BE1062"/>
  <c r="BE1076"/>
  <c r="BE1115"/>
  <c r="BE1126"/>
  <c r="BE1145"/>
  <c r="BE1158"/>
  <c r="BE1335"/>
  <c r="BE1341"/>
  <c r="BE1345"/>
  <c r="BE1350"/>
  <c r="BE1426"/>
  <c r="BE1446"/>
  <c r="BE1450"/>
  <c r="BE1456"/>
  <c r="BE1503"/>
  <c r="BE1507"/>
  <c r="BE1513"/>
  <c r="BE1523"/>
  <c r="BE1527"/>
  <c r="BE1545"/>
  <c r="BE1549"/>
  <c r="BE1557"/>
  <c r="BE1561"/>
  <c r="BE1579"/>
  <c r="BE1585"/>
  <c r="BE1601"/>
  <c r="BE1625"/>
  <c r="BE1631"/>
  <c r="BE1657"/>
  <c r="BE1681"/>
  <c r="BE1706"/>
  <c r="BE1747"/>
  <c r="BE1769"/>
  <c r="BE1794"/>
  <c r="BE1805"/>
  <c r="BE1819"/>
  <c r="BK1919"/>
  <c r="BK1918"/>
  <c r="J1918"/>
  <c r="J131"/>
  <c r="BK1936"/>
  <c r="J1936"/>
  <c r="J134"/>
  <c i="4" r="BE151"/>
  <c r="BE162"/>
  <c r="BE200"/>
  <c r="BE227"/>
  <c r="BE231"/>
  <c r="BE237"/>
  <c r="BE254"/>
  <c r="BE258"/>
  <c r="BE293"/>
  <c r="BE303"/>
  <c r="BE305"/>
  <c r="BE308"/>
  <c r="BK294"/>
  <c r="J294"/>
  <c r="J105"/>
  <c r="BK309"/>
  <c r="J309"/>
  <c r="J107"/>
  <c i="6" r="BE148"/>
  <c r="BE156"/>
  <c r="BE173"/>
  <c r="BE179"/>
  <c r="BE188"/>
  <c r="BE191"/>
  <c r="BE192"/>
  <c r="BE194"/>
  <c r="BE200"/>
  <c r="BE209"/>
  <c r="BE218"/>
  <c r="BE223"/>
  <c r="BE226"/>
  <c r="BE229"/>
  <c r="BE243"/>
  <c r="BE247"/>
  <c r="BE250"/>
  <c r="BE251"/>
  <c i="7" r="BE145"/>
  <c r="BE148"/>
  <c r="BE149"/>
  <c r="BE155"/>
  <c r="BE166"/>
  <c r="BE168"/>
  <c r="BE182"/>
  <c r="BE190"/>
  <c r="BE197"/>
  <c r="BE205"/>
  <c r="BE215"/>
  <c r="BE222"/>
  <c r="BE224"/>
  <c r="BE228"/>
  <c r="BE265"/>
  <c r="BE270"/>
  <c r="BE274"/>
  <c r="BE283"/>
  <c i="8" r="BE128"/>
  <c i="9" r="BE133"/>
  <c r="BE142"/>
  <c r="BE144"/>
  <c r="BE147"/>
  <c r="BE196"/>
  <c r="BE202"/>
  <c r="BE207"/>
  <c r="BE217"/>
  <c r="BE223"/>
  <c r="BE237"/>
  <c r="BE240"/>
  <c r="BE241"/>
  <c r="BE242"/>
  <c r="BE243"/>
  <c r="BE244"/>
  <c r="BE245"/>
  <c r="BE246"/>
  <c r="BE256"/>
  <c r="BE258"/>
  <c r="BE266"/>
  <c r="BE269"/>
  <c r="BE270"/>
  <c r="BE273"/>
  <c r="BE276"/>
  <c r="BE279"/>
  <c r="BE291"/>
  <c r="BE292"/>
  <c i="10" r="BE143"/>
  <c r="BE151"/>
  <c r="BE153"/>
  <c r="BE162"/>
  <c i="11" r="BE129"/>
  <c r="BE137"/>
  <c r="BE138"/>
  <c r="BE144"/>
  <c i="12" r="BE129"/>
  <c i="13" r="BE143"/>
  <c i="14" r="BE133"/>
  <c r="BE137"/>
  <c r="BE139"/>
  <c i="16" r="BE131"/>
  <c r="BE142"/>
  <c i="17" r="BE135"/>
  <c r="BE143"/>
  <c r="BE151"/>
  <c r="BE165"/>
  <c i="18" r="BE135"/>
  <c r="BE153"/>
  <c r="BE155"/>
  <c r="BE179"/>
  <c r="BE193"/>
  <c r="BE196"/>
  <c r="BE207"/>
  <c r="BE209"/>
  <c r="BE215"/>
  <c r="BE220"/>
  <c r="BE232"/>
  <c r="BE234"/>
  <c r="BE239"/>
  <c r="BE250"/>
  <c r="BE255"/>
  <c r="BE256"/>
  <c r="BE259"/>
  <c r="BE266"/>
  <c r="BE280"/>
  <c r="BE283"/>
  <c r="BE287"/>
  <c r="BE307"/>
  <c r="BE312"/>
  <c r="BE313"/>
  <c r="BE314"/>
  <c r="BE316"/>
  <c r="BE318"/>
  <c r="BE320"/>
  <c r="BE347"/>
  <c r="BE352"/>
  <c r="BE356"/>
  <c r="BE360"/>
  <c r="BE365"/>
  <c r="BE378"/>
  <c r="BE390"/>
  <c r="BE402"/>
  <c r="BE404"/>
  <c r="BE407"/>
  <c r="BE415"/>
  <c r="BE435"/>
  <c r="BE442"/>
  <c r="BE456"/>
  <c r="BE463"/>
  <c r="BE465"/>
  <c r="BE475"/>
  <c r="BE479"/>
  <c r="BE494"/>
  <c r="BE499"/>
  <c r="BE513"/>
  <c r="BE515"/>
  <c r="BE522"/>
  <c r="BE527"/>
  <c r="BE532"/>
  <c r="BE537"/>
  <c r="BE555"/>
  <c r="BE560"/>
  <c r="BE568"/>
  <c r="BE595"/>
  <c r="BE599"/>
  <c i="19" r="BE142"/>
  <c r="BE143"/>
  <c i="20" r="BE153"/>
  <c r="BE171"/>
  <c r="BE187"/>
  <c r="BE190"/>
  <c r="BE270"/>
  <c r="BE280"/>
  <c r="BE282"/>
  <c r="BE285"/>
  <c r="BE287"/>
  <c i="21" r="BE136"/>
  <c r="BE140"/>
  <c r="BE143"/>
  <c r="BK242"/>
  <c r="BK241"/>
  <c r="J241"/>
  <c r="J107"/>
  <c r="BK248"/>
  <c r="J248"/>
  <c r="J109"/>
  <c i="22" r="BE139"/>
  <c r="BE141"/>
  <c r="BE142"/>
  <c r="BE144"/>
  <c r="BE146"/>
  <c i="23" r="BE129"/>
  <c r="BE137"/>
  <c r="BE138"/>
  <c r="BE142"/>
  <c r="BE145"/>
  <c i="24" r="BE206"/>
  <c i="25" r="BE134"/>
  <c r="BE144"/>
  <c i="26" r="BE128"/>
  <c r="BE130"/>
  <c r="BE132"/>
  <c r="BE133"/>
  <c r="BE146"/>
  <c r="BE149"/>
  <c r="BE151"/>
  <c i="27" r="BE205"/>
  <c r="BE209"/>
  <c r="BE218"/>
  <c r="BE219"/>
  <c r="BE265"/>
  <c r="BE275"/>
  <c r="BE352"/>
  <c i="29" r="BE150"/>
  <c r="BE162"/>
  <c r="BE171"/>
  <c r="BE182"/>
  <c r="BE183"/>
  <c r="BE185"/>
  <c r="BK143"/>
  <c r="J143"/>
  <c r="J104"/>
  <c i="30" r="BE158"/>
  <c r="BE167"/>
  <c r="BE173"/>
  <c r="BE180"/>
  <c r="BE185"/>
  <c i="31" r="BE152"/>
  <c r="BE154"/>
  <c r="BE155"/>
  <c r="BE156"/>
  <c r="BE157"/>
  <c r="BE158"/>
  <c r="BE170"/>
  <c i="33" r="BK130"/>
  <c r="J130"/>
  <c r="J102"/>
  <c i="34" r="BE135"/>
  <c r="BE144"/>
  <c r="BE145"/>
  <c r="BE146"/>
  <c i="35" r="BE138"/>
  <c r="BE139"/>
  <c r="BE140"/>
  <c r="BE142"/>
  <c r="BE151"/>
  <c r="BE153"/>
  <c i="36" r="BE141"/>
  <c r="BE158"/>
  <c r="BE163"/>
  <c r="BE169"/>
  <c r="BE171"/>
  <c r="BE185"/>
  <c r="BE197"/>
  <c r="BE198"/>
  <c r="BE209"/>
  <c i="3" r="F40"/>
  <c i="1" r="BC98"/>
  <c i="6" r="J38"/>
  <c i="1" r="AW102"/>
  <c i="14" r="F41"/>
  <c i="1" r="BD112"/>
  <c i="22" r="J36"/>
  <c i="1" r="AW121"/>
  <c i="26" r="F39"/>
  <c i="1" r="BD126"/>
  <c i="33" r="J38"/>
  <c i="1" r="AW136"/>
  <c i="37" r="F39"/>
  <c i="1" r="BD141"/>
  <c i="11" r="J38"/>
  <c i="1" r="AW109"/>
  <c i="17" r="F38"/>
  <c i="1" r="BA115"/>
  <c i="19" r="J38"/>
  <c i="1" r="AW118"/>
  <c i="26" r="F37"/>
  <c i="1" r="BB126"/>
  <c i="32" r="F41"/>
  <c i="1" r="BD135"/>
  <c i="5" r="F39"/>
  <c i="1" r="BB100"/>
  <c i="17" r="F41"/>
  <c i="1" r="BD115"/>
  <c i="24" r="J36"/>
  <c i="1" r="AW123"/>
  <c i="34" r="F38"/>
  <c i="1" r="BA137"/>
  <c i="19" r="F38"/>
  <c i="1" r="BA118"/>
  <c r="BA117"/>
  <c r="AW117"/>
  <c i="21" r="J36"/>
  <c i="1" r="AW120"/>
  <c i="31" r="F38"/>
  <c i="1" r="BA133"/>
  <c i="20" r="F39"/>
  <c i="1" r="BD119"/>
  <c i="32" r="F39"/>
  <c i="1" r="BB135"/>
  <c i="8" r="F40"/>
  <c i="1" r="BC105"/>
  <c i="10" r="F40"/>
  <c i="1" r="BC108"/>
  <c i="15" r="F38"/>
  <c i="1" r="BA113"/>
  <c i="36" r="F38"/>
  <c i="1" r="BA140"/>
  <c r="BA139"/>
  <c r="AW139"/>
  <c i="9" r="F40"/>
  <c i="1" r="BC106"/>
  <c i="31" r="F41"/>
  <c i="1" r="BD133"/>
  <c i="36" r="F40"/>
  <c i="1" r="BC140"/>
  <c r="BC139"/>
  <c r="AY139"/>
  <c i="16" r="J38"/>
  <c i="1" r="AW114"/>
  <c i="30" r="F38"/>
  <c i="1" r="BA132"/>
  <c i="33" r="F39"/>
  <c i="1" r="BB136"/>
  <c i="5" r="J38"/>
  <c i="1" r="AW100"/>
  <c i="17" r="J38"/>
  <c i="1" r="AW115"/>
  <c i="23" r="F39"/>
  <c i="1" r="BD122"/>
  <c i="25" r="F38"/>
  <c i="1" r="BC124"/>
  <c i="12" r="F41"/>
  <c i="1" r="BD110"/>
  <c i="10" r="F39"/>
  <c i="1" r="BB108"/>
  <c i="14" r="F40"/>
  <c i="1" r="BC112"/>
  <c i="19" r="F39"/>
  <c i="1" r="BB118"/>
  <c r="BB117"/>
  <c r="AX117"/>
  <c i="29" r="J38"/>
  <c i="1" r="AW131"/>
  <c i="9" r="J38"/>
  <c i="1" r="AW106"/>
  <c i="20" r="F37"/>
  <c i="1" r="BB119"/>
  <c i="30" r="F40"/>
  <c i="1" r="BC132"/>
  <c i="9" r="F39"/>
  <c i="1" r="BB106"/>
  <c i="24" r="F37"/>
  <c i="1" r="BB123"/>
  <c i="35" r="F39"/>
  <c i="1" r="BB138"/>
  <c i="21" r="F36"/>
  <c i="1" r="BA120"/>
  <c i="34" r="J38"/>
  <c i="1" r="AW137"/>
  <c i="37" r="F37"/>
  <c i="1" r="BB141"/>
  <c i="5" r="F41"/>
  <c i="1" r="BD100"/>
  <c i="9" r="F38"/>
  <c i="1" r="BA106"/>
  <c i="27" r="F41"/>
  <c i="1" r="BD128"/>
  <c i="19" r="F40"/>
  <c i="1" r="BC118"/>
  <c r="BC117"/>
  <c r="AY117"/>
  <c i="22" r="F38"/>
  <c i="1" r="BC121"/>
  <c i="32" r="F38"/>
  <c i="1" r="BA135"/>
  <c i="36" r="F41"/>
  <c i="1" r="BD140"/>
  <c r="BD139"/>
  <c i="14" r="F39"/>
  <c i="1" r="BB112"/>
  <c i="16" r="F41"/>
  <c i="1" r="BD114"/>
  <c i="20" r="F38"/>
  <c i="1" r="BC119"/>
  <c i="30" r="F41"/>
  <c i="1" r="BD132"/>
  <c i="18" r="F39"/>
  <c i="1" r="BB116"/>
  <c i="13" r="F40"/>
  <c i="1" r="BC111"/>
  <c i="34" r="F41"/>
  <c i="1" r="BD137"/>
  <c i="2" r="J36"/>
  <c i="1" r="AW96"/>
  <c i="28" r="F40"/>
  <c i="1" r="BC129"/>
  <c r="AS130"/>
  <c r="AS127"/>
  <c r="AS125"/>
  <c i="6" r="F40"/>
  <c i="1" r="BC102"/>
  <c i="21" r="F38"/>
  <c i="1" r="BC120"/>
  <c i="31" r="F40"/>
  <c i="1" r="BC133"/>
  <c i="37" r="J36"/>
  <c i="1" r="AW141"/>
  <c i="7" r="F39"/>
  <c i="1" r="BB104"/>
  <c i="37" r="F36"/>
  <c i="1" r="BA141"/>
  <c i="2" r="F36"/>
  <c i="1" r="BA96"/>
  <c i="18" r="F40"/>
  <c i="1" r="BC116"/>
  <c i="24" r="F36"/>
  <c i="1" r="BA123"/>
  <c i="29" r="F41"/>
  <c i="1" r="BD131"/>
  <c i="2" r="F38"/>
  <c i="1" r="BC96"/>
  <c i="4" r="J38"/>
  <c i="1" r="AW99"/>
  <c i="25" r="J32"/>
  <c i="1" r="AG124"/>
  <c i="16" r="F39"/>
  <c i="1" r="BB114"/>
  <c i="20" r="J36"/>
  <c i="1" r="AW119"/>
  <c i="22" r="F37"/>
  <c i="1" r="BB121"/>
  <c i="25" r="F39"/>
  <c i="1" r="BD124"/>
  <c i="28" r="F38"/>
  <c i="1" r="BA129"/>
  <c i="33" r="F41"/>
  <c i="1" r="BD136"/>
  <c i="4" r="F38"/>
  <c i="1" r="BA99"/>
  <c i="11" r="F40"/>
  <c i="1" r="BC109"/>
  <c i="3" r="J38"/>
  <c i="1" r="AW98"/>
  <c i="14" r="F38"/>
  <c i="1" r="BA112"/>
  <c i="27" r="F39"/>
  <c i="1" r="BB128"/>
  <c i="29" r="F39"/>
  <c i="1" r="BB131"/>
  <c i="11" r="F39"/>
  <c i="1" r="BB109"/>
  <c i="15" r="J38"/>
  <c i="1" r="AW113"/>
  <c i="18" r="J38"/>
  <c i="1" r="AW116"/>
  <c i="7" r="F38"/>
  <c i="1" r="BA104"/>
  <c i="23" r="F38"/>
  <c i="1" r="BC122"/>
  <c i="25" r="F36"/>
  <c i="1" r="BA124"/>
  <c i="2" r="F39"/>
  <c i="1" r="BD96"/>
  <c i="8" r="F41"/>
  <c i="1" r="BD105"/>
  <c i="28" r="F41"/>
  <c i="1" r="BD129"/>
  <c i="30" r="F39"/>
  <c i="1" r="BB132"/>
  <c i="7" r="F40"/>
  <c i="1" r="BC104"/>
  <c i="3" r="F38"/>
  <c i="1" r="BA98"/>
  <c i="12" r="J38"/>
  <c i="1" r="AW110"/>
  <c i="36" r="F39"/>
  <c i="1" r="BB140"/>
  <c r="BB139"/>
  <c r="AX139"/>
  <c i="6" r="F38"/>
  <c i="1" r="BA102"/>
  <c i="7" r="J38"/>
  <c i="1" r="AW104"/>
  <c i="8" r="F39"/>
  <c i="1" r="BB105"/>
  <c i="12" r="F38"/>
  <c i="1" r="BA110"/>
  <c i="18" r="F38"/>
  <c i="1" r="BA116"/>
  <c i="22" r="F36"/>
  <c i="1" r="BA121"/>
  <c i="23" r="F37"/>
  <c i="1" r="BB122"/>
  <c i="33" r="F40"/>
  <c i="1" r="BC136"/>
  <c r="AS101"/>
  <c r="AS97"/>
  <c r="AS95"/>
  <c r="AS94"/>
  <c i="12" r="F39"/>
  <c i="1" r="BB110"/>
  <c i="16" r="F40"/>
  <c i="1" r="BC114"/>
  <c i="24" r="F39"/>
  <c i="1" r="BD123"/>
  <c i="34" r="F39"/>
  <c i="1" r="BB137"/>
  <c i="8" r="F38"/>
  <c i="1" r="BA105"/>
  <c i="12" r="F40"/>
  <c i="1" r="BC110"/>
  <c i="17" r="F40"/>
  <c i="1" r="BC115"/>
  <c i="26" r="F36"/>
  <c i="1" r="BA126"/>
  <c i="32" r="F40"/>
  <c i="1" r="BC135"/>
  <c i="35" r="F40"/>
  <c i="1" r="BC138"/>
  <c i="24" r="F38"/>
  <c i="1" r="BC123"/>
  <c i="8" r="J34"/>
  <c i="1" r="AG105"/>
  <c i="15" r="F41"/>
  <c i="1" r="BD113"/>
  <c i="20" r="F36"/>
  <c i="1" r="BA119"/>
  <c i="31" r="F39"/>
  <c i="1" r="BB133"/>
  <c i="8" r="J38"/>
  <c i="1" r="AW105"/>
  <c i="15" r="F39"/>
  <c i="1" r="BB113"/>
  <c i="21" r="F37"/>
  <c i="1" r="BB120"/>
  <c i="28" r="F39"/>
  <c i="1" r="BB129"/>
  <c i="2" r="F37"/>
  <c i="1" r="BB96"/>
  <c i="5" r="F40"/>
  <c i="1" r="BC100"/>
  <c i="10" r="F41"/>
  <c i="1" r="BD108"/>
  <c i="17" r="F39"/>
  <c i="1" r="BB115"/>
  <c i="23" r="J36"/>
  <c i="1" r="AW122"/>
  <c i="26" r="J36"/>
  <c i="1" r="AW126"/>
  <c i="29" r="F40"/>
  <c i="1" r="BC131"/>
  <c i="35" r="J38"/>
  <c i="1" r="AW138"/>
  <c i="11" r="F41"/>
  <c i="1" r="BD109"/>
  <c i="7" r="F41"/>
  <c i="1" r="BD104"/>
  <c i="14" r="J38"/>
  <c i="1" r="AW112"/>
  <c i="18" r="F41"/>
  <c i="1" r="BD116"/>
  <c i="13" r="F39"/>
  <c i="1" r="BB111"/>
  <c i="16" r="F38"/>
  <c i="1" r="BA114"/>
  <c i="30" r="J38"/>
  <c i="1" r="AW132"/>
  <c i="3" r="F41"/>
  <c i="1" r="BD98"/>
  <c i="5" r="F38"/>
  <c i="1" r="BA100"/>
  <c i="10" r="J38"/>
  <c i="1" r="AW108"/>
  <c i="13" r="F41"/>
  <c i="1" r="BD111"/>
  <c i="22" r="F39"/>
  <c i="1" r="BD121"/>
  <c i="27" r="F38"/>
  <c i="1" r="BA128"/>
  <c i="4" r="F40"/>
  <c i="1" r="BC99"/>
  <c i="11" r="F38"/>
  <c i="1" r="BA109"/>
  <c i="13" r="F38"/>
  <c i="1" r="BA111"/>
  <c i="27" r="J38"/>
  <c i="1" r="AW128"/>
  <c i="31" r="J38"/>
  <c i="1" r="AW133"/>
  <c i="6" r="F41"/>
  <c i="1" r="BD102"/>
  <c i="19" r="F41"/>
  <c i="1" r="BD118"/>
  <c r="BD117"/>
  <c i="26" r="F38"/>
  <c i="1" r="BC126"/>
  <c i="13" r="J38"/>
  <c i="1" r="AW111"/>
  <c i="28" r="J38"/>
  <c i="1" r="AW129"/>
  <c i="33" r="F38"/>
  <c i="1" r="BA136"/>
  <c i="35" r="F41"/>
  <c i="1" r="BD138"/>
  <c i="6" r="F39"/>
  <c i="1" r="BB102"/>
  <c i="10" r="F38"/>
  <c i="1" r="BA108"/>
  <c i="23" r="F36"/>
  <c i="1" r="BA122"/>
  <c i="29" r="F38"/>
  <c i="1" r="BA131"/>
  <c i="37" r="F38"/>
  <c i="1" r="BC141"/>
  <c i="35" r="F38"/>
  <c i="1" r="BA138"/>
  <c i="9" r="F41"/>
  <c i="1" r="BD106"/>
  <c i="3" r="F39"/>
  <c i="1" r="BB98"/>
  <c i="21" r="F39"/>
  <c i="1" r="BD120"/>
  <c i="32" r="J38"/>
  <c i="1" r="AW135"/>
  <c i="36" r="J38"/>
  <c i="1" r="AW140"/>
  <c i="4" r="F41"/>
  <c i="1" r="BD99"/>
  <c i="25" r="J36"/>
  <c i="1" r="AW124"/>
  <c i="27" r="F40"/>
  <c i="1" r="BC128"/>
  <c i="4" r="F39"/>
  <c i="1" r="BB99"/>
  <c i="15" r="F40"/>
  <c i="1" r="BC113"/>
  <c i="25" r="F37"/>
  <c i="1" r="BB124"/>
  <c i="34" r="F40"/>
  <c i="1" r="BC137"/>
  <c r="AU117"/>
  <c i="29" l="1" r="BK156"/>
  <c r="J156"/>
  <c r="J107"/>
  <c i="27" r="BK266"/>
  <c r="J266"/>
  <c r="J107"/>
  <c i="24" r="R132"/>
  <c r="R131"/>
  <c i="18" r="P130"/>
  <c i="1" r="AU116"/>
  <c i="36" r="P130"/>
  <c i="1" r="AU140"/>
  <c i="18" r="R130"/>
  <c i="13" r="P127"/>
  <c i="1" r="AU111"/>
  <c i="2" r="R127"/>
  <c r="R126"/>
  <c i="22" r="P125"/>
  <c r="P124"/>
  <c i="1" r="AU121"/>
  <c i="20" r="P132"/>
  <c r="P131"/>
  <c i="1" r="AU119"/>
  <c i="9" r="P129"/>
  <c i="1" r="AU106"/>
  <c i="29" r="T156"/>
  <c r="T137"/>
  <c i="18" r="T130"/>
  <c i="7" r="R138"/>
  <c i="6" r="T163"/>
  <c r="R163"/>
  <c i="3" r="T159"/>
  <c i="2" r="BK127"/>
  <c r="BK126"/>
  <c r="J126"/>
  <c i="32" r="BK128"/>
  <c r="J128"/>
  <c r="J100"/>
  <c i="9" r="T129"/>
  <c i="29" r="P156"/>
  <c r="P137"/>
  <c i="1" r="AU131"/>
  <c i="7" r="BK138"/>
  <c r="J138"/>
  <c r="J101"/>
  <c i="35" r="T126"/>
  <c i="27" r="R266"/>
  <c i="15" r="R127"/>
  <c i="7" r="T185"/>
  <c i="2" r="P127"/>
  <c r="P126"/>
  <c i="1" r="AU96"/>
  <c i="23" r="T127"/>
  <c r="T126"/>
  <c i="22" r="R125"/>
  <c r="R124"/>
  <c i="9" r="R129"/>
  <c i="37" r="T128"/>
  <c r="T127"/>
  <c i="36" r="BK130"/>
  <c r="J130"/>
  <c r="J100"/>
  <c i="32" r="R128"/>
  <c i="30" r="P154"/>
  <c r="P133"/>
  <c i="1" r="AU132"/>
  <c i="29" r="BK138"/>
  <c r="J138"/>
  <c r="J101"/>
  <c i="19" r="BK129"/>
  <c r="J129"/>
  <c i="10" r="BK132"/>
  <c r="J132"/>
  <c i="27" r="R142"/>
  <c r="R141"/>
  <c i="3" r="P865"/>
  <c i="20" r="BK132"/>
  <c r="J132"/>
  <c r="J99"/>
  <c i="22" r="T125"/>
  <c r="T124"/>
  <c i="14" r="R127"/>
  <c i="10" r="P132"/>
  <c i="1" r="AU108"/>
  <c i="6" r="T139"/>
  <c r="T138"/>
  <c i="35" r="R126"/>
  <c i="16" r="T127"/>
  <c i="14" r="P127"/>
  <c i="1" r="AU112"/>
  <c i="6" r="R139"/>
  <c r="R138"/>
  <c i="4" r="P135"/>
  <c r="P134"/>
  <c i="1" r="AU99"/>
  <c i="33" r="BK126"/>
  <c r="J126"/>
  <c r="J100"/>
  <c i="14" r="BK127"/>
  <c r="J127"/>
  <c i="27" r="T266"/>
  <c r="T141"/>
  <c i="16" r="R127"/>
  <c i="13" r="R127"/>
  <c i="35" r="P126"/>
  <c i="1" r="AU138"/>
  <c i="7" r="P138"/>
  <c r="P137"/>
  <c i="1" r="AU104"/>
  <c i="4" r="BK135"/>
  <c r="J135"/>
  <c r="J101"/>
  <c i="25" r="R123"/>
  <c i="3" r="T865"/>
  <c i="16" r="P127"/>
  <c i="1" r="AU114"/>
  <c i="11" r="T127"/>
  <c i="24" r="T132"/>
  <c r="T131"/>
  <c i="15" r="T127"/>
  <c i="14" r="T127"/>
  <c i="37" r="P128"/>
  <c r="P127"/>
  <c i="1" r="AU141"/>
  <c i="36" r="R130"/>
  <c i="32" r="T128"/>
  <c i="30" r="R154"/>
  <c r="R133"/>
  <c i="21" r="T134"/>
  <c r="T133"/>
  <c i="3" r="R159"/>
  <c i="29" r="R156"/>
  <c r="R137"/>
  <c i="27" r="P142"/>
  <c i="6" r="P163"/>
  <c i="24" r="BK132"/>
  <c r="J132"/>
  <c r="J99"/>
  <c i="20" r="T132"/>
  <c r="T131"/>
  <c i="7" r="BK185"/>
  <c r="J185"/>
  <c r="J108"/>
  <c i="25" r="T123"/>
  <c i="7" r="R185"/>
  <c r="T138"/>
  <c r="T137"/>
  <c i="3" r="T1891"/>
  <c r="BK159"/>
  <c r="J159"/>
  <c r="J101"/>
  <c i="24" r="P132"/>
  <c r="P131"/>
  <c i="1" r="AU123"/>
  <c i="12" r="T126"/>
  <c i="3" r="P159"/>
  <c r="P158"/>
  <c i="1" r="AU98"/>
  <c i="27" r="P266"/>
  <c i="4" r="T135"/>
  <c r="T134"/>
  <c i="3" r="BK1891"/>
  <c r="J1891"/>
  <c r="J128"/>
  <c i="6" r="P139"/>
  <c r="P138"/>
  <c i="1" r="AU102"/>
  <c i="23" r="P127"/>
  <c r="P126"/>
  <c i="1" r="AU122"/>
  <c i="3" r="R865"/>
  <c i="31" r="T128"/>
  <c i="3" r="J1919"/>
  <c r="J132"/>
  <c i="12" r="BK126"/>
  <c r="J126"/>
  <c r="J100"/>
  <c i="18" r="BK130"/>
  <c r="J130"/>
  <c r="J100"/>
  <c i="20" r="J353"/>
  <c r="J109"/>
  <c i="24" r="BK226"/>
  <c r="J226"/>
  <c r="J106"/>
  <c i="29" r="J157"/>
  <c r="J108"/>
  <c i="31" r="BK128"/>
  <c r="J128"/>
  <c i="36" r="J131"/>
  <c r="J101"/>
  <c i="7" r="J139"/>
  <c r="J102"/>
  <c r="J186"/>
  <c r="J109"/>
  <c i="17" r="J126"/>
  <c r="J101"/>
  <c i="19" r="J130"/>
  <c r="J101"/>
  <c i="24" r="J133"/>
  <c r="J100"/>
  <c r="BK230"/>
  <c r="J230"/>
  <c r="J108"/>
  <c i="3" r="J160"/>
  <c r="J102"/>
  <c r="J1892"/>
  <c r="J129"/>
  <c i="6" r="BK139"/>
  <c i="8" r="J100"/>
  <c r="J126"/>
  <c r="J101"/>
  <c i="10" r="J133"/>
  <c r="J101"/>
  <c i="16" r="BK127"/>
  <c r="J127"/>
  <c r="J100"/>
  <c i="22" r="J125"/>
  <c r="J99"/>
  <c i="25" r="J98"/>
  <c i="29" r="J139"/>
  <c r="J102"/>
  <c i="33" r="J127"/>
  <c r="J101"/>
  <c i="15" r="BK127"/>
  <c r="J127"/>
  <c r="J100"/>
  <c i="20" r="J133"/>
  <c r="J100"/>
  <c r="J331"/>
  <c r="J107"/>
  <c i="26" r="BK124"/>
  <c r="J124"/>
  <c r="J99"/>
  <c i="27" r="J267"/>
  <c r="J108"/>
  <c i="30" r="BK154"/>
  <c r="J154"/>
  <c r="J105"/>
  <c i="37" r="BK128"/>
  <c r="J128"/>
  <c r="J99"/>
  <c i="2" r="J128"/>
  <c r="J100"/>
  <c i="21" r="J257"/>
  <c r="J111"/>
  <c i="22" r="J126"/>
  <c r="J100"/>
  <c i="23" r="BK127"/>
  <c r="J127"/>
  <c r="J99"/>
  <c i="25" r="J124"/>
  <c r="J99"/>
  <c i="27" r="BK142"/>
  <c r="J142"/>
  <c r="J101"/>
  <c i="28" r="BK127"/>
  <c r="J127"/>
  <c r="J101"/>
  <c i="30" r="BK134"/>
  <c r="J134"/>
  <c r="J101"/>
  <c i="32" r="J129"/>
  <c r="J101"/>
  <c i="35" r="BK126"/>
  <c r="J126"/>
  <c i="3" r="BK865"/>
  <c r="J865"/>
  <c r="J111"/>
  <c i="5" r="BK127"/>
  <c r="J127"/>
  <c r="J101"/>
  <c i="9" r="J130"/>
  <c r="J101"/>
  <c i="14" r="J128"/>
  <c r="J101"/>
  <c i="21" r="BK134"/>
  <c r="J134"/>
  <c r="J99"/>
  <c r="J242"/>
  <c r="J108"/>
  <c i="4" r="J136"/>
  <c r="J102"/>
  <c i="37" r="BK198"/>
  <c r="J198"/>
  <c r="J104"/>
  <c i="6" r="BK163"/>
  <c r="J163"/>
  <c r="J107"/>
  <c i="11" r="BK127"/>
  <c r="J127"/>
  <c r="J100"/>
  <c i="13" r="BK127"/>
  <c r="J127"/>
  <c r="J100"/>
  <c i="34" r="BK125"/>
  <c r="J125"/>
  <c i="11" r="F37"/>
  <c i="1" r="AZ109"/>
  <c r="BC107"/>
  <c r="AY107"/>
  <c i="19" r="F37"/>
  <c i="1" r="AZ118"/>
  <c r="AZ117"/>
  <c r="AV117"/>
  <c r="AT117"/>
  <c i="28" r="F37"/>
  <c i="1" r="AZ129"/>
  <c r="BA103"/>
  <c r="AW103"/>
  <c r="AU134"/>
  <c i="8" r="F37"/>
  <c i="1" r="AZ105"/>
  <c i="11" r="J37"/>
  <c i="1" r="AV109"/>
  <c r="AT109"/>
  <c i="12" r="F37"/>
  <c i="1" r="AZ110"/>
  <c i="26" r="F35"/>
  <c i="1" r="AZ126"/>
  <c i="35" r="J37"/>
  <c i="1" r="AV138"/>
  <c r="AT138"/>
  <c i="6" r="F37"/>
  <c i="1" r="AZ102"/>
  <c i="31" r="F37"/>
  <c i="1" r="AZ133"/>
  <c i="18" r="J37"/>
  <c i="1" r="AV116"/>
  <c r="AT116"/>
  <c r="AU139"/>
  <c r="BD107"/>
  <c i="32" r="F37"/>
  <c i="1" r="AZ135"/>
  <c r="BD103"/>
  <c r="BA134"/>
  <c r="AW134"/>
  <c i="5" r="J37"/>
  <c i="1" r="AV100"/>
  <c r="AT100"/>
  <c i="25" r="F35"/>
  <c i="1" r="AZ124"/>
  <c i="10" r="J37"/>
  <c i="1" r="AV108"/>
  <c r="AT108"/>
  <c i="7" r="F37"/>
  <c i="1" r="AZ104"/>
  <c i="8" r="J37"/>
  <c i="1" r="AV105"/>
  <c r="AT105"/>
  <c i="23" r="F35"/>
  <c i="1" r="AZ122"/>
  <c i="35" r="F37"/>
  <c i="1" r="AZ138"/>
  <c i="14" r="F37"/>
  <c i="1" r="AZ112"/>
  <c i="24" r="F35"/>
  <c i="1" r="AZ123"/>
  <c i="32" r="J37"/>
  <c i="1" r="AV135"/>
  <c r="AT135"/>
  <c r="BC103"/>
  <c r="AY103"/>
  <c i="5" r="F37"/>
  <c i="1" r="AZ100"/>
  <c i="21" r="J35"/>
  <c i="1" r="AV120"/>
  <c r="AT120"/>
  <c i="37" r="F35"/>
  <c i="1" r="AZ141"/>
  <c i="10" r="J34"/>
  <c i="1" r="AG108"/>
  <c r="AN108"/>
  <c i="20" r="J35"/>
  <c i="1" r="AV119"/>
  <c r="AT119"/>
  <c i="15" r="F37"/>
  <c i="1" r="AZ113"/>
  <c i="3" r="J37"/>
  <c i="1" r="AV98"/>
  <c r="AT98"/>
  <c i="2" r="J32"/>
  <c i="1" r="AG96"/>
  <c i="14" r="J34"/>
  <c i="1" r="AG112"/>
  <c i="2" r="F35"/>
  <c i="1" r="AZ96"/>
  <c i="20" r="F35"/>
  <c i="1" r="AZ119"/>
  <c i="13" r="F37"/>
  <c i="1" r="AZ111"/>
  <c i="18" r="F37"/>
  <c i="1" r="AZ116"/>
  <c i="19" r="J34"/>
  <c i="1" r="AG118"/>
  <c r="AG117"/>
  <c r="AN117"/>
  <c i="17" r="J34"/>
  <c i="1" r="AG115"/>
  <c i="9" r="J34"/>
  <c i="1" r="AG106"/>
  <c i="23" r="J35"/>
  <c i="1" r="AV122"/>
  <c r="AT122"/>
  <c i="14" r="J37"/>
  <c i="1" r="AV112"/>
  <c r="AT112"/>
  <c i="27" r="F37"/>
  <c i="1" r="AZ128"/>
  <c i="17" r="J37"/>
  <c i="1" r="AV115"/>
  <c r="AT115"/>
  <c r="BD134"/>
  <c i="6" r="J37"/>
  <c i="1" r="AV102"/>
  <c r="AT102"/>
  <c i="33" r="F37"/>
  <c i="1" r="AZ136"/>
  <c r="BB107"/>
  <c r="AX107"/>
  <c i="7" r="J37"/>
  <c i="1" r="AV104"/>
  <c r="AT104"/>
  <c i="15" r="J37"/>
  <c i="1" r="AV113"/>
  <c r="AT113"/>
  <c i="30" r="J37"/>
  <c i="1" r="AV132"/>
  <c r="AT132"/>
  <c i="16" r="J37"/>
  <c i="1" r="AV114"/>
  <c r="AT114"/>
  <c i="30" r="F37"/>
  <c i="1" r="AZ132"/>
  <c i="9" r="J37"/>
  <c i="1" r="AV106"/>
  <c r="AT106"/>
  <c i="21" r="F35"/>
  <c i="1" r="AZ120"/>
  <c i="9" r="F37"/>
  <c i="1" r="AZ106"/>
  <c i="25" r="J35"/>
  <c i="1" r="AV124"/>
  <c r="AT124"/>
  <c r="BB103"/>
  <c r="AX103"/>
  <c i="2" r="J35"/>
  <c i="1" r="AV96"/>
  <c r="AT96"/>
  <c i="12" r="J37"/>
  <c i="1" r="AV110"/>
  <c r="AT110"/>
  <c i="26" r="J35"/>
  <c i="1" r="AV126"/>
  <c r="AT126"/>
  <c r="BB134"/>
  <c r="AX134"/>
  <c i="3" r="F37"/>
  <c i="1" r="AZ98"/>
  <c i="22" r="J32"/>
  <c i="1" r="AG121"/>
  <c i="35" r="J34"/>
  <c i="1" r="AG138"/>
  <c r="AN138"/>
  <c i="17" r="F37"/>
  <c i="1" r="AZ115"/>
  <c i="22" r="F35"/>
  <c i="1" r="AZ121"/>
  <c i="37" r="J35"/>
  <c i="1" r="AV141"/>
  <c r="AT141"/>
  <c i="29" r="J37"/>
  <c i="1" r="AV131"/>
  <c r="AT131"/>
  <c r="BA107"/>
  <c r="AW107"/>
  <c r="BC134"/>
  <c r="AY134"/>
  <c i="4" r="J37"/>
  <c i="1" r="AV99"/>
  <c r="AT99"/>
  <c i="16" r="F37"/>
  <c i="1" r="AZ114"/>
  <c i="34" r="F37"/>
  <c i="1" r="AZ137"/>
  <c i="10" r="F37"/>
  <c i="1" r="AZ108"/>
  <c i="29" r="F37"/>
  <c i="1" r="AZ131"/>
  <c i="36" r="J37"/>
  <c i="1" r="AV140"/>
  <c r="AT140"/>
  <c r="AU103"/>
  <c i="31" r="J34"/>
  <c i="1" r="AG133"/>
  <c i="34" r="J34"/>
  <c i="1" r="AG137"/>
  <c i="27" r="J37"/>
  <c i="1" r="AV128"/>
  <c r="AT128"/>
  <c i="19" r="J37"/>
  <c i="1" r="AV118"/>
  <c r="AT118"/>
  <c i="34" r="J37"/>
  <c i="1" r="AV137"/>
  <c r="AT137"/>
  <c i="36" r="F37"/>
  <c i="1" r="AZ140"/>
  <c r="AZ139"/>
  <c r="AV139"/>
  <c r="AT139"/>
  <c i="24" r="J35"/>
  <c i="1" r="AV123"/>
  <c r="AT123"/>
  <c i="22" r="J35"/>
  <c i="1" r="AV121"/>
  <c r="AT121"/>
  <c i="28" r="J37"/>
  <c i="1" r="AV129"/>
  <c r="AT129"/>
  <c i="33" r="J37"/>
  <c i="1" r="AV136"/>
  <c r="AT136"/>
  <c i="4" r="F37"/>
  <c i="1" r="AZ99"/>
  <c i="13" r="J37"/>
  <c i="1" r="AV111"/>
  <c r="AT111"/>
  <c i="31" r="J37"/>
  <c i="1" r="AV133"/>
  <c r="AT133"/>
  <c i="3" l="1" r="R158"/>
  <c i="6" r="BK138"/>
  <c r="J138"/>
  <c i="27" r="P141"/>
  <c i="1" r="AU128"/>
  <c i="7" r="R137"/>
  <c i="3" r="T158"/>
  <c i="10" r="J43"/>
  <c i="2" r="J41"/>
  <c i="19" r="J43"/>
  <c i="14" r="J43"/>
  <c i="17" r="J43"/>
  <c i="22" r="J41"/>
  <c i="34" r="J43"/>
  <c i="35" r="J43"/>
  <c i="9" r="J43"/>
  <c i="31" r="J43"/>
  <c i="2" r="J127"/>
  <c r="J99"/>
  <c i="19" r="J100"/>
  <c i="21" r="BK133"/>
  <c r="J133"/>
  <c i="35" r="J100"/>
  <c i="2" r="J98"/>
  <c i="7" r="BK137"/>
  <c r="J137"/>
  <c i="26" r="BK123"/>
  <c r="J123"/>
  <c i="27" r="BK141"/>
  <c r="J141"/>
  <c r="J100"/>
  <c i="31" r="J100"/>
  <c i="34" r="J100"/>
  <c i="1" r="AN118"/>
  <c i="3" r="BK158"/>
  <c r="J158"/>
  <c i="5" r="BK126"/>
  <c r="J126"/>
  <c r="J100"/>
  <c i="6" r="J139"/>
  <c r="J101"/>
  <c i="25" r="J41"/>
  <c i="29" r="BK137"/>
  <c r="J137"/>
  <c i="37" r="BK127"/>
  <c r="J127"/>
  <c r="J98"/>
  <c i="10" r="J100"/>
  <c i="20" r="BK131"/>
  <c r="J131"/>
  <c i="30" r="BK133"/>
  <c r="J133"/>
  <c i="8" r="J43"/>
  <c i="14" r="J100"/>
  <c i="24" r="BK131"/>
  <c r="J131"/>
  <c r="J98"/>
  <c i="4" r="BK134"/>
  <c r="J134"/>
  <c i="23" r="BK126"/>
  <c r="J126"/>
  <c i="28" r="BK126"/>
  <c r="J126"/>
  <c i="1" r="BC101"/>
  <c r="AY101"/>
  <c r="BD130"/>
  <c r="AN124"/>
  <c r="BB130"/>
  <c r="AX130"/>
  <c r="BA101"/>
  <c r="AW101"/>
  <c r="AN105"/>
  <c r="BC130"/>
  <c r="AY130"/>
  <c r="BD101"/>
  <c r="BB101"/>
  <c r="AX101"/>
  <c r="BA130"/>
  <c r="AW130"/>
  <c r="BB97"/>
  <c r="AX97"/>
  <c r="BC127"/>
  <c r="AY127"/>
  <c r="AN96"/>
  <c r="AN112"/>
  <c r="AN115"/>
  <c r="AN106"/>
  <c r="AN121"/>
  <c r="AN133"/>
  <c r="AN137"/>
  <c r="AU130"/>
  <c i="6" r="J34"/>
  <c i="1" r="AG102"/>
  <c r="AN102"/>
  <c r="AZ103"/>
  <c r="AV103"/>
  <c r="AT103"/>
  <c i="33" r="J34"/>
  <c i="1" r="AG136"/>
  <c r="AN136"/>
  <c r="AU107"/>
  <c i="15" r="J34"/>
  <c i="1" r="AG113"/>
  <c r="AN113"/>
  <c i="16" r="J34"/>
  <c i="1" r="AG114"/>
  <c r="AN114"/>
  <c i="18" r="J34"/>
  <c i="1" r="AG116"/>
  <c r="AN116"/>
  <c i="29" r="J34"/>
  <c i="1" r="AG131"/>
  <c i="4" r="J34"/>
  <c i="1" r="AG99"/>
  <c r="AN99"/>
  <c i="11" r="J34"/>
  <c i="1" r="AG109"/>
  <c r="AN109"/>
  <c i="20" r="J32"/>
  <c i="1" r="AG119"/>
  <c r="AN119"/>
  <c i="36" r="J34"/>
  <c i="1" r="AG140"/>
  <c r="AG139"/>
  <c r="AN139"/>
  <c r="AZ134"/>
  <c r="AV134"/>
  <c r="AT134"/>
  <c i="21" r="J32"/>
  <c i="1" r="AG120"/>
  <c r="AN120"/>
  <c i="28" r="J34"/>
  <c i="1" r="AG129"/>
  <c r="AN129"/>
  <c r="AZ107"/>
  <c r="AV107"/>
  <c r="AT107"/>
  <c i="7" r="J34"/>
  <c i="1" r="AG104"/>
  <c r="AN104"/>
  <c i="12" r="J34"/>
  <c i="1" r="AG110"/>
  <c r="AN110"/>
  <c i="13" r="J34"/>
  <c i="1" r="AG111"/>
  <c r="AN111"/>
  <c i="23" r="J32"/>
  <c i="1" r="AG122"/>
  <c r="AN122"/>
  <c i="26" r="J32"/>
  <c i="1" r="AG126"/>
  <c i="32" r="J34"/>
  <c i="1" r="AG135"/>
  <c r="AN135"/>
  <c i="30" r="J34"/>
  <c i="1" r="AG132"/>
  <c r="AN132"/>
  <c i="3" r="J34"/>
  <c i="1" r="AG98"/>
  <c l="1" r="AN131"/>
  <c i="11" r="J43"/>
  <c i="6" r="J100"/>
  <c i="30" r="J43"/>
  <c i="1" r="AN126"/>
  <c i="7" r="J43"/>
  <c r="J100"/>
  <c i="15" r="J43"/>
  <c i="23" r="J98"/>
  <c i="29" r="J100"/>
  <c i="1" r="AN98"/>
  <c i="3" r="J43"/>
  <c i="6" r="J43"/>
  <c i="16" r="J43"/>
  <c i="23" r="J41"/>
  <c i="28" r="J100"/>
  <c i="33" r="J43"/>
  <c i="1" r="AN140"/>
  <c i="3" r="J100"/>
  <c i="12" r="J43"/>
  <c i="13" r="J43"/>
  <c i="20" r="J98"/>
  <c i="29" r="J43"/>
  <c i="30" r="J100"/>
  <c i="4" r="J43"/>
  <c r="J100"/>
  <c i="18" r="J43"/>
  <c i="21" r="J98"/>
  <c i="26" r="J41"/>
  <c i="28" r="J43"/>
  <c i="32" r="J43"/>
  <c i="26" r="J98"/>
  <c i="36" r="J43"/>
  <c i="20" r="J41"/>
  <c i="21" r="J41"/>
  <c i="1" r="BC97"/>
  <c r="AY97"/>
  <c r="BD127"/>
  <c r="BC95"/>
  <c r="BB127"/>
  <c r="AX127"/>
  <c r="BA97"/>
  <c r="AW97"/>
  <c r="BB95"/>
  <c r="AX95"/>
  <c r="BD97"/>
  <c r="BA127"/>
  <c r="AW127"/>
  <c r="BC125"/>
  <c r="AY125"/>
  <c r="AZ101"/>
  <c r="AV101"/>
  <c r="AT101"/>
  <c r="AZ97"/>
  <c r="AV97"/>
  <c r="AZ130"/>
  <c r="AV130"/>
  <c r="AT130"/>
  <c r="AU127"/>
  <c r="AU125"/>
  <c r="AU101"/>
  <c r="AU97"/>
  <c r="AU95"/>
  <c r="AU94"/>
  <c i="27" r="J34"/>
  <c i="1" r="AG128"/>
  <c r="AN128"/>
  <c i="5" r="J34"/>
  <c i="1" r="AG100"/>
  <c r="AN100"/>
  <c i="37" r="J32"/>
  <c i="1" r="AG141"/>
  <c r="AN141"/>
  <c r="AG103"/>
  <c r="AN103"/>
  <c i="24" r="J32"/>
  <c i="1" r="AG123"/>
  <c r="AN123"/>
  <c r="AG107"/>
  <c r="AN107"/>
  <c r="AG134"/>
  <c r="AN134"/>
  <c i="5" l="1" r="J43"/>
  <c i="27" r="J43"/>
  <c i="37" r="J41"/>
  <c i="24" r="J41"/>
  <c i="1" r="BD125"/>
  <c r="BB125"/>
  <c r="AX125"/>
  <c r="BA95"/>
  <c r="AW95"/>
  <c r="BC94"/>
  <c r="W32"/>
  <c r="BD95"/>
  <c r="BD94"/>
  <c r="W33"/>
  <c r="BA125"/>
  <c r="AW125"/>
  <c r="AZ95"/>
  <c r="AV95"/>
  <c r="AZ127"/>
  <c r="AV127"/>
  <c r="AT127"/>
  <c r="AG130"/>
  <c r="AN130"/>
  <c r="AT97"/>
  <c r="AY95"/>
  <c r="AG101"/>
  <c r="AN101"/>
  <c l="1" r="AZ125"/>
  <c r="AV125"/>
  <c r="AT125"/>
  <c r="AG97"/>
  <c r="AN97"/>
  <c r="BB94"/>
  <c r="W31"/>
  <c r="AG127"/>
  <c r="AN127"/>
  <c r="AT95"/>
  <c r="BA94"/>
  <c r="AW94"/>
  <c r="AK30"/>
  <c r="AY94"/>
  <c l="1" r="AG125"/>
  <c r="AN125"/>
  <c r="AZ94"/>
  <c r="AV94"/>
  <c r="AK29"/>
  <c r="AG95"/>
  <c r="AG94"/>
  <c r="AK26"/>
  <c r="W30"/>
  <c r="AX94"/>
  <c l="1" r="AN95"/>
  <c r="AK35"/>
  <c r="AT94"/>
  <c r="W29"/>
  <c l="1" r="AN94"/>
</calcChain>
</file>

<file path=xl/sharedStrings.xml><?xml version="1.0" encoding="utf-8"?>
<sst xmlns="http://schemas.openxmlformats.org/spreadsheetml/2006/main">
  <si>
    <t>Export Komplet</t>
  </si>
  <si>
    <t/>
  </si>
  <si>
    <t>2.0</t>
  </si>
  <si>
    <t>ZAMOK</t>
  </si>
  <si>
    <t>False</t>
  </si>
  <si>
    <t>{c7d07ce7-6330-4a91-bc17-82b81132b432}</t>
  </si>
  <si>
    <t>0,01</t>
  </si>
  <si>
    <t>21</t>
  </si>
  <si>
    <t>15</t>
  </si>
  <si>
    <t>REKAPITULACE STAVBY</t>
  </si>
  <si>
    <t xml:space="preserve">v ---  níže se nacházejí doplnkové a pomocné údaje k sestavám  --- v</t>
  </si>
  <si>
    <t>Návod na vyplnění</t>
  </si>
  <si>
    <t>0,001</t>
  </si>
  <si>
    <t>Kód:</t>
  </si>
  <si>
    <t>N19-106_exp3_VR_04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</si>
  <si>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</si>
  <si>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</si>
  <si>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PD pro Hasičskou zbrojnici Frýdek</t>
  </si>
  <si>
    <t>KSO:</t>
  </si>
  <si>
    <t>812 19</t>
  </si>
  <si>
    <t>CC-CZ:</t>
  </si>
  <si>
    <t>12741</t>
  </si>
  <si>
    <t>Místo:</t>
  </si>
  <si>
    <t>Frýdek Místek</t>
  </si>
  <si>
    <t>Datum:</t>
  </si>
  <si>
    <t>26. 7. 2019</t>
  </si>
  <si>
    <t>CZ-CPV:</t>
  </si>
  <si>
    <t>45000000-7</t>
  </si>
  <si>
    <t>CZ-CPA:</t>
  </si>
  <si>
    <t>41.00.4</t>
  </si>
  <si>
    <t>Zadavatel:</t>
  </si>
  <si>
    <t>IČ:</t>
  </si>
  <si>
    <t>Statutární město Frýdek - Místek</t>
  </si>
  <si>
    <t>DIČ:</t>
  </si>
  <si>
    <t>Uchazeč:</t>
  </si>
  <si>
    <t>Vyplň údaj</t>
  </si>
  <si>
    <t>Projektant:</t>
  </si>
  <si>
    <t>PPS Kania s.r.o.</t>
  </si>
  <si>
    <t>True</t>
  </si>
  <si>
    <t>Zpracovatel:</t>
  </si>
  <si>
    <t xml:space="preserve"> </t>
  </si>
  <si>
    <t>Poznámka:</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</si>
  <si>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</si>
  <si>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</si>
  <si>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</si>
  <si>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</si>
  <si>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</si>
  <si>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</si>
  <si>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</si>
  <si>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</si>
  <si>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</si>
  <si>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</si>
  <si>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</si>
  <si>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</si>
  <si>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</si>
  <si>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</si>
  <si>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</si>
  <si>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</si>
  <si>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</si>
  <si>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</si>
  <si>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</si>
  <si>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</si>
  <si>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</si>
  <si>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</si>
  <si>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</si>
  <si>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</si>
  <si>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</si>
  <si>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</si>
  <si>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</si>
  <si>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</si>
  <si>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</si>
  <si>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</si>
  <si>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</si>
  <si>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</si>
  <si>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</si>
  <si>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</si>
  <si>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</si>
  <si>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</si>
  <si>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</si>
  <si>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</si>
  <si>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</si>
  <si>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</si>
  <si>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</si>
  <si>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</si>
  <si>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</si>
  <si>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</si>
  <si>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</si>
  <si>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1</t>
  </si>
  <si>
    <t xml:space="preserve">ZPŮSOBILÉ VÝDAJE </t>
  </si>
  <si>
    <t>STA</t>
  </si>
  <si>
    <t>{06127104-c91d-4ba4-8115-fa0552759018}</t>
  </si>
  <si>
    <t>2</t>
  </si>
  <si>
    <t>/</t>
  </si>
  <si>
    <t>VON</t>
  </si>
  <si>
    <t>Vedlejší a ostatní náklady stavby</t>
  </si>
  <si>
    <t>Soupis</t>
  </si>
  <si>
    <t>{dc72248d-5676-4dbf-b719-81889eb62215}</t>
  </si>
  <si>
    <t>SO 01</t>
  </si>
  <si>
    <t>BUDOVA HASIČSKÉ ZBROJNICE</t>
  </si>
  <si>
    <t>{d30a4de4-43f5-4dc8-905b-d8872f5ced24}</t>
  </si>
  <si>
    <t>D.1.1</t>
  </si>
  <si>
    <t xml:space="preserve">Architektonicko-stavební řešení </t>
  </si>
  <si>
    <t>3</t>
  </si>
  <si>
    <t>{93cd94a0-c0bb-4235-b768-b3cf229176f7}</t>
  </si>
  <si>
    <t>D.1.2</t>
  </si>
  <si>
    <t>Stavebně konstrukční řešení</t>
  </si>
  <si>
    <t>{f9329da8-4a3b-4e32-a5a8-c6f58c2c370f}</t>
  </si>
  <si>
    <t>D.1.3</t>
  </si>
  <si>
    <t>Požárně bezpečnostní řešení</t>
  </si>
  <si>
    <t>{b67ff6e5-8055-4a50-b6c2-9ad4714b5350}</t>
  </si>
  <si>
    <t>D.1.4</t>
  </si>
  <si>
    <t>Technika prostředí staveb</t>
  </si>
  <si>
    <t>{cd03bd3a-30d0-4236-b6c9-dc56419d6317}</t>
  </si>
  <si>
    <t>D.1.4.1</t>
  </si>
  <si>
    <t>Vytápění</t>
  </si>
  <si>
    <t>4</t>
  </si>
  <si>
    <t>{732301c3-2249-4462-99f6-f8bf4de60f49}</t>
  </si>
  <si>
    <t>D.1.4.2</t>
  </si>
  <si>
    <t>Zdravotně technické instalace</t>
  </si>
  <si>
    <t>{6f3b16a1-9696-4e3b-a335-8a2e430b9814}</t>
  </si>
  <si>
    <t>D.1.4._ZTI</t>
  </si>
  <si>
    <t>5</t>
  </si>
  <si>
    <t>{16cff18f-c2f5-4162-9142-8a0fbfb5e902}</t>
  </si>
  <si>
    <t>D.1.4._STL</t>
  </si>
  <si>
    <t>Stlačený vzduch</t>
  </si>
  <si>
    <t>{1655eb22-bc02-4227-9b04-df4ec0bab587}</t>
  </si>
  <si>
    <t>D.1.4.3</t>
  </si>
  <si>
    <t>Silnoproudá elektrotechnika</t>
  </si>
  <si>
    <t>{881ba59d-1ba2-4539-b4d4-e8b42d5a0837}</t>
  </si>
  <si>
    <t>D.1.4.4</t>
  </si>
  <si>
    <t>Elekronické komunikace</t>
  </si>
  <si>
    <t>{1227a7d7-dc8b-43c3-88c3-040b539e75da}</t>
  </si>
  <si>
    <t>SK</t>
  </si>
  <si>
    <t>{82e74013-63c8-451e-a4b5-7eb72511188c}</t>
  </si>
  <si>
    <t>CCTV</t>
  </si>
  <si>
    <t>{8b9d5368-c387-47ac-be9b-ae52411901ca}</t>
  </si>
  <si>
    <t>{815359a2-fa11-48f4-b3c1-b063b3df9300}</t>
  </si>
  <si>
    <t>PZTS</t>
  </si>
  <si>
    <t>{4cbeb54d-e9ca-4879-99f5-b492c857e3d4}</t>
  </si>
  <si>
    <t>MR</t>
  </si>
  <si>
    <t>{33f1d84f-1f98-4780-a071-73b5664b0212}</t>
  </si>
  <si>
    <t>DT</t>
  </si>
  <si>
    <t>{d85bfc0f-b5fe-4cbb-b0a7-f379c4bffef0}</t>
  </si>
  <si>
    <t>SPS</t>
  </si>
  <si>
    <t>{4e379b99-811e-4139-afe8-45ab672d0e82}</t>
  </si>
  <si>
    <t>KT</t>
  </si>
  <si>
    <t>{f7f5bbb1-a75e-484e-ba0f-d0c3159bb222}</t>
  </si>
  <si>
    <t>D.1.4.6</t>
  </si>
  <si>
    <t>Vzduchotechnika a ochlazování stavby</t>
  </si>
  <si>
    <t>{cc58deb0-2bab-4426-8522-6bc4ec824cd3}</t>
  </si>
  <si>
    <t>D.1.5</t>
  </si>
  <si>
    <t>Projekt interiéru</t>
  </si>
  <si>
    <t>{3574cf2d-b802-4349-8302-fa55388f9511}</t>
  </si>
  <si>
    <t>Způsobilé náklady</t>
  </si>
  <si>
    <t>INTERIÉR</t>
  </si>
  <si>
    <t>{4a848155-f3d0-4a90-8153-5332989690f6}</t>
  </si>
  <si>
    <t>SO 02</t>
  </si>
  <si>
    <t>ZPEVNĚNÉ PLOCHY A OPLOCENÍ</t>
  </si>
  <si>
    <t>{57625479-f0ec-4e75-872b-bf085dd8ac61}</t>
  </si>
  <si>
    <t>SO 04</t>
  </si>
  <si>
    <t>OPĚRNÁ ZEĎ</t>
  </si>
  <si>
    <t>{b2754425-2de2-414c-afa0-be08c5bb7eb1}</t>
  </si>
  <si>
    <t>SO 05</t>
  </si>
  <si>
    <t xml:space="preserve">LAPOL _ ORL </t>
  </si>
  <si>
    <t>{69d04f5d-53d9-4cc6-9334-fcd62dfb886e}</t>
  </si>
  <si>
    <t>SO 06</t>
  </si>
  <si>
    <t>VSAKOVÁNÍ DEŠŤOVÝCH VOD</t>
  </si>
  <si>
    <t>{5630dbb1-5812-433f-9d9a-8e63f0f7f7a2}</t>
  </si>
  <si>
    <t>SO 07</t>
  </si>
  <si>
    <t>DOPRAVNÍ ŘEŠENÍ</t>
  </si>
  <si>
    <t>{9ee71e41-982f-4184-8d2c-d50017a4be79}</t>
  </si>
  <si>
    <t>SO 08</t>
  </si>
  <si>
    <t>PŘELOŽKA STOŽÁRU VO</t>
  </si>
  <si>
    <t>{1f8edb70-ddba-40fa-9119-5885710abe37}</t>
  </si>
  <si>
    <t xml:space="preserve">NEZPŮSOBILÉ VÝDAJE </t>
  </si>
  <si>
    <t>{16f17747-07ee-4a57-9aff-751b0dfaaf7e}</t>
  </si>
  <si>
    <t>SO 00</t>
  </si>
  <si>
    <t>Příprava území, kácení dřevin, sadové úpravy</t>
  </si>
  <si>
    <t>{e1a6d415-f209-4807-9066-adc4c2e61c4b}</t>
  </si>
  <si>
    <t>{ec88eb46-376d-4bfe-b82e-dcc924d57bdc}</t>
  </si>
  <si>
    <t>{ea361906-f231-4ddb-ab04-23c4acdb584d}</t>
  </si>
  <si>
    <t>{6f92f797-3a99-4589-83ab-a6d84398784e}</t>
  </si>
  <si>
    <t>{738f4a86-9c6e-4da0-a7a0-15153fdb9129}</t>
  </si>
  <si>
    <t>{972e065f-79a4-45d2-be46-19d90a307e7e}</t>
  </si>
  <si>
    <t>{63c16c63-02d8-4f09-9906-8f05362532bd}</t>
  </si>
  <si>
    <t>{618295f9-c364-4802-9f31-fbb6988bbdd9}</t>
  </si>
  <si>
    <t>{774d0e70-9950-413f-8639-c79acb61a56d}</t>
  </si>
  <si>
    <t>{15ed860d-b519-490f-866e-eed23fe4998d}</t>
  </si>
  <si>
    <t>{8087d69f-4f8c-4570-bad6-bb2f38be5584}</t>
  </si>
  <si>
    <t>{15302b79-649a-48ee-8669-7f4ac8bba463}</t>
  </si>
  <si>
    <t>{1c3d64b8-f23e-4a1a-ae2b-e8939543a5b6}</t>
  </si>
  <si>
    <t>{066e38c4-4ac0-409a-9fae-a7e390048964}</t>
  </si>
  <si>
    <t>Nezpůsobilé náklady</t>
  </si>
  <si>
    <t>{af2beede-6b21-429b-a110-331825beb273}</t>
  </si>
  <si>
    <t>SO 03</t>
  </si>
  <si>
    <t>BĚŽECKÁ DRÁHA</t>
  </si>
  <si>
    <t>{d55fa4b8-f77a-402e-98e9-7bfdc4d6f58f}</t>
  </si>
  <si>
    <t>KRYCÍ LIST SOUPISU PRACÍ</t>
  </si>
  <si>
    <t>Objekt:</t>
  </si>
  <si>
    <t xml:space="preserve">1 - ZPŮSOBILÉ VÝDAJE </t>
  </si>
  <si>
    <t>Soupis:</t>
  </si>
  <si>
    <t>VON - Vedlejší a ostatní náklady stavby</t>
  </si>
  <si>
    <t>REKAPITULACE ČLENĚNÍ SOUPISU PRACÍ</t>
  </si>
  <si>
    <t>Kód dílu - Popis</t>
  </si>
  <si>
    <t>Cena celkem [CZK]</t>
  </si>
  <si>
    <t>Náklady ze soupisu prací</t>
  </si>
  <si>
    <t>-1</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</si>
  <si>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</si>
  <si>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</si>
  <si>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</si>
  <si>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</si>
  <si>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</si>
  <si>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</si>
  <si>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</si>
  <si>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</si>
  <si>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</si>
  <si>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</si>
  <si>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</si>
  <si>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</si>
  <si>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</si>
  <si>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</si>
  <si>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</si>
  <si>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</si>
  <si>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</si>
  <si>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</si>
  <si>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</si>
  <si>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VRN</t>
  </si>
  <si>
    <t>ROZPOCET</t>
  </si>
  <si>
    <t>VRN1</t>
  </si>
  <si>
    <t>Průzkumné, geodetické a projektové práce</t>
  </si>
  <si>
    <t>K</t>
  </si>
  <si>
    <t>012303000</t>
  </si>
  <si>
    <t>Geodetické práce po výstavbě</t>
  </si>
  <si>
    <t>kpl.</t>
  </si>
  <si>
    <t>CS ÚRS 2019 01</t>
  </si>
  <si>
    <t>1024</t>
  </si>
  <si>
    <t>-1833779041</t>
  </si>
  <si>
    <t>P</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</si>
  <si>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STAVBY_x000d_
-geometrické plány pro vložení do katastru nemovistostí</t>
  </si>
  <si>
    <t>013244000</t>
  </si>
  <si>
    <t>Dokumentace dílenská pro realizaci stavby</t>
  </si>
  <si>
    <t>1246484824</t>
  </si>
  <si>
    <t xml:space="preserve">Poznámka k položce:_x000d_
V jednotkové ceně zahrnuty náklady na vypracování :_x000d_
-prováděcí / dílenské dokumentace pro provedení stavby vč. potřebných detailů _ včetně zajištění odsouhlasení a schválení GP_x000d_
VEŠKERÉ FORMY A PŘEDÁNÍ SE ŘÍDÍ PODMÍNKAMI ZADÁVACÍ DOKUMENTACE STAVBY_x000d_
</t>
  </si>
  <si>
    <t>013254000</t>
  </si>
  <si>
    <t>Dokumentace skutečného provedení stavby</t>
  </si>
  <si>
    <t>1977480577</t>
  </si>
  <si>
    <t>Poznámka k položce:_x000d_
VEŠKERÉ FORMY A PŘEDÁNÍ SE ŘÍDÍ PODMÍNKAMI ZADÁVACÍ DOKUMENTACE STAVBY</t>
  </si>
  <si>
    <t>VRN2</t>
  </si>
  <si>
    <t>Příprava staveniště</t>
  </si>
  <si>
    <t>020001000.1</t>
  </si>
  <si>
    <t>Příprava staveniště _zřízení trvalé, dočasné deponie a mezideponie</t>
  </si>
  <si>
    <t>CS VLASTNÍ</t>
  </si>
  <si>
    <t>-1956051717</t>
  </si>
  <si>
    <t>020001000.2</t>
  </si>
  <si>
    <t>Příprava staveniště _zřízení příjezdů a přístupů na staveniště</t>
  </si>
  <si>
    <t>1149680014</t>
  </si>
  <si>
    <t xml:space="preserve">Poznámka k položce:_x000d_
_x000d_
</t>
  </si>
  <si>
    <t>6</t>
  </si>
  <si>
    <t>020001000.3</t>
  </si>
  <si>
    <t>Příprava staveniště _uspořádání a bezpečnost staveniště z hlediska ochrany veřejných zájmů</t>
  </si>
  <si>
    <t>-622033315</t>
  </si>
  <si>
    <t xml:space="preserve">Poznámka k položce:_x000d_
_x000d_
_x000d_
</t>
  </si>
  <si>
    <t>7</t>
  </si>
  <si>
    <t>020001000.4</t>
  </si>
  <si>
    <t>Příprava staveniště _dodržení podmínek pro provádění staveb z hlediska BOZP (vč. označení stavby dle plánu BOZP)</t>
  </si>
  <si>
    <t>-1147520181</t>
  </si>
  <si>
    <t>8</t>
  </si>
  <si>
    <t>020001000.5</t>
  </si>
  <si>
    <t>Příprava staveniště _označení stavby _ cedule 2 x 3 m</t>
  </si>
  <si>
    <t>116497032</t>
  </si>
  <si>
    <t>9</t>
  </si>
  <si>
    <t>020001000.6</t>
  </si>
  <si>
    <t>Příprava staveniště _dodržování podmínek pro ochranu životního prostředí při výstavbě</t>
  </si>
  <si>
    <t>-890992340</t>
  </si>
  <si>
    <t>10</t>
  </si>
  <si>
    <t>020001000.7</t>
  </si>
  <si>
    <t>Příprava staveniště _dodržení podmínek - možnosti nakládání s odpady</t>
  </si>
  <si>
    <t>-1779746818</t>
  </si>
  <si>
    <t>11</t>
  </si>
  <si>
    <t>020001000.8</t>
  </si>
  <si>
    <t>Příprava staveniště _splnění zvláštních požadavků na provádění stavby, které vyžadují zvláštní bezpečnostní opatření</t>
  </si>
  <si>
    <t>1407308580</t>
  </si>
  <si>
    <t>12</t>
  </si>
  <si>
    <t>020001000.9</t>
  </si>
  <si>
    <t>Příprava staveniště _dočasné / provizorní dopravní značení, osvětlení - (vyřízení+zřízení+likvidace po skončení stavby)</t>
  </si>
  <si>
    <t>1576808070</t>
  </si>
  <si>
    <t xml:space="preserve">Poznámka k položce:_x000d_
(včetně zajištění bezpečnosti provozu chodníků a dopravy při budování přípojek IS)_x000d_
</t>
  </si>
  <si>
    <t>VRN3</t>
  </si>
  <si>
    <t>Zařízení staveniště</t>
  </si>
  <si>
    <t>13</t>
  </si>
  <si>
    <t>030001000.1</t>
  </si>
  <si>
    <t>Zařízení staveniště _kompletní vnitrostaveništní rozvody všech potřebných energií vč. jejich poplatků, zajištění podružných měření spotřeby.</t>
  </si>
  <si>
    <t>589055388</t>
  </si>
  <si>
    <t>14</t>
  </si>
  <si>
    <t>030001000.2</t>
  </si>
  <si>
    <t xml:space="preserve">Zařízení staveniště _•Mobilní oplocení staveniště v 1,8m, včetně 2 ks uzamykatelných brán </t>
  </si>
  <si>
    <t>-458807184</t>
  </si>
  <si>
    <t>030001000.4</t>
  </si>
  <si>
    <t>Zařízení staveniště _•Zařízení staveniště, stavební mobilní buňky (kanceláře, hygienická zařízení, WC, uzamykatelné sklady)</t>
  </si>
  <si>
    <t>-1367842062</t>
  </si>
  <si>
    <t>16</t>
  </si>
  <si>
    <t>030001000.5</t>
  </si>
  <si>
    <t xml:space="preserve">Zařízení staveniště _•Samostatné mobilní WC </t>
  </si>
  <si>
    <t>-1893405016</t>
  </si>
  <si>
    <t>17</t>
  </si>
  <si>
    <t>035103001</t>
  </si>
  <si>
    <t>Pronájem ploch</t>
  </si>
  <si>
    <t>-63943688</t>
  </si>
  <si>
    <t>Poznámka k položce:_x000d_
(plochy potřebné pro zařízení staveniště / mezideponie a ostatní plochy_ "které nejsou v majetku objednatele")</t>
  </si>
  <si>
    <t>18</t>
  </si>
  <si>
    <t>039002000</t>
  </si>
  <si>
    <t>Zrušení zařízení staveniště</t>
  </si>
  <si>
    <t>-833225509</t>
  </si>
  <si>
    <t>Poznámka k položce:_x000d_
-náklady zhotovitele spojené s kompletní likvidací zařízení staveniště vč. uvedení všech dotčených ploch do bezvadného stavu</t>
  </si>
  <si>
    <t>VRN4</t>
  </si>
  <si>
    <t>Inženýrská činnost</t>
  </si>
  <si>
    <t>19</t>
  </si>
  <si>
    <t>045002000</t>
  </si>
  <si>
    <t xml:space="preserve">Kompletační a koordinační činnost </t>
  </si>
  <si>
    <t>-1538870573</t>
  </si>
  <si>
    <t>Poznámka k položce:_x000d_
-příprava předávací dokumentace dle ZD_x000d_
-ostatní kompletační činnost</t>
  </si>
  <si>
    <t>VRN9</t>
  </si>
  <si>
    <t>Ostatní náklady</t>
  </si>
  <si>
    <t>20</t>
  </si>
  <si>
    <t>090001000</t>
  </si>
  <si>
    <t>1841616882</t>
  </si>
  <si>
    <t>Poznámka k položce:_x000d_
V jednotkové ceně zahrnuty náklady :_x000d_
-------------------------------------------------_x000d_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 _x000d_
-uvedení všech dotčených ploch, konstrukcí a povrchů do původního, bezvadného stavu_x000d_
-vytyčení všech inženýrských sítí před zahájením prací vč. řádného zajištění. Zpětné protokolární předání všech inženýrských sítí jednotlivým správcům vč. uvedení dotčených ploch do bezvadného stavu._x000d_
-pořízení a předání v "předávací dokumentaci" _ FOTODOKUMENTACE (před zahájením díla, denní průběh realizace, dokončeného díla)</t>
  </si>
  <si>
    <t>SO 01 - BUDOVA HASIČSKÉ ZBROJNICE</t>
  </si>
  <si>
    <t>Úroveň 3:</t>
  </si>
  <si>
    <t xml:space="preserve">D.1.1 - Architektonicko-stavební řešení </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</si>
  <si>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</si>
  <si>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</si>
  <si>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</si>
  <si>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</si>
  <si>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</si>
  <si>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</si>
  <si>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</si>
  <si>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</si>
  <si>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</si>
  <si>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</si>
  <si>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</si>
  <si>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</si>
  <si>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</si>
  <si>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</si>
  <si>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</si>
  <si>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</si>
  <si>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</si>
  <si>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</si>
  <si>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</si>
  <si>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</si>
  <si>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</si>
  <si>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</si>
  <si>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</si>
  <si>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</si>
  <si>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</si>
  <si>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</si>
  <si>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N00 - Nepojmenované, ostatní práce a dodávky</t>
  </si>
  <si>
    <t>Ostatní - Ostatní</t>
  </si>
  <si>
    <t xml:space="preserve">    OST5 - Ostatní práce a konstrukce</t>
  </si>
  <si>
    <t xml:space="preserve">    OST9 - Záchytný systém proti pádu</t>
  </si>
  <si>
    <t xml:space="preserve">    ZOST_VR01 - Dodatečné informace_02</t>
  </si>
  <si>
    <t xml:space="preserve">    ZOST_VR03 - Dodatečné informace_03</t>
  </si>
  <si>
    <t>HSV</t>
  </si>
  <si>
    <t>Práce a dodávky HSV</t>
  </si>
  <si>
    <t>Zemní práce</t>
  </si>
  <si>
    <t>115101202</t>
  </si>
  <si>
    <t>Čerpání vody na dopravní výšku do 10 m průměrný přítok do 1000 l/min</t>
  </si>
  <si>
    <t>hod</t>
  </si>
  <si>
    <t>-448635505</t>
  </si>
  <si>
    <t>VV</t>
  </si>
  <si>
    <t>"předpoklad_bude upřesněno při realizaci stavby" 120,0</t>
  </si>
  <si>
    <t>Součet</t>
  </si>
  <si>
    <t>131301103</t>
  </si>
  <si>
    <t>Hloubení jam nezapažených v hornině tř. 4 objemu do 5000 m3</t>
  </si>
  <si>
    <t>m3</t>
  </si>
  <si>
    <t>910723237</t>
  </si>
  <si>
    <t>"rozsah a spec._SO 01_viz D.1.1b_v.č. 13,19-21, TZ" 1170,5</t>
  </si>
  <si>
    <t>(předpoklad_bude upřesněno při realizaci _dle skutečných podmínek na stavbě)</t>
  </si>
  <si>
    <t>139711101</t>
  </si>
  <si>
    <t>Vykopávky v uzavřených prostorách v násypech a hornině tř. 1 až 4</t>
  </si>
  <si>
    <t>-590169731</t>
  </si>
  <si>
    <t>Poznámka k položce:_x000d_
(specifikace _ JC obsahuje práce v násypech (bez rozlišení) nebo v hornině tř. 1-4)</t>
  </si>
  <si>
    <t xml:space="preserve">"rozsah a spec_viz SO 01_D.1.1b_02,06-08, TZ" </t>
  </si>
  <si>
    <t>(24,15*10,55*0,53)</t>
  </si>
  <si>
    <t>162201102</t>
  </si>
  <si>
    <t>Vodorovné přemístění do 50 m výkopku/sypaniny z horniny tř. 1 až 4</t>
  </si>
  <si>
    <t>-1506700919</t>
  </si>
  <si>
    <t>Poznámka k položce:_x000d_
-pro zpětné zásypy _ tam a zpět</t>
  </si>
  <si>
    <t>702,3*2 'Přepočtené koeficientem množství</t>
  </si>
  <si>
    <t>162701105</t>
  </si>
  <si>
    <t>Vodorovné přemístění do 10000 m výkopku/sypaniny z horniny tř. 1 až 4</t>
  </si>
  <si>
    <t>-178619220</t>
  </si>
  <si>
    <t>"rozsah a spec._SO 01_viz D.1.1b_v.č. 13,19-21, TZ" 1170,5*0,4</t>
  </si>
  <si>
    <t>171201201</t>
  </si>
  <si>
    <t>Uložení sypaniny na skládky</t>
  </si>
  <si>
    <t>-780122840</t>
  </si>
  <si>
    <t>171201211.1</t>
  </si>
  <si>
    <t>Poplatek za uložení stavebního odpadu - násypy (bez rozlišení) nebo zeminy a kameniva na skládce</t>
  </si>
  <si>
    <t>t</t>
  </si>
  <si>
    <t>-1605620767</t>
  </si>
  <si>
    <t>603,235*1,8 'Přepočtené koeficientem množství</t>
  </si>
  <si>
    <t>174101101</t>
  </si>
  <si>
    <t>Zásyp jam, šachet rýh nebo kolem objektů sypaninou se zhutněním</t>
  </si>
  <si>
    <t>-553762250</t>
  </si>
  <si>
    <t>(1170,5+135,035)-603,235</t>
  </si>
  <si>
    <t>-1887398605</t>
  </si>
  <si>
    <t>((1120,5+135,035)-583,235)*0,6</t>
  </si>
  <si>
    <t>M</t>
  </si>
  <si>
    <t>583439590</t>
  </si>
  <si>
    <t xml:space="preserve">zásypový a podsypový externí , nenamrzavý / zhutnitelný, drcený materiál frakce 0-63 mm </t>
  </si>
  <si>
    <t>1846554711</t>
  </si>
  <si>
    <t>Poznámka k položce:_x000d_
(specifikace materiálu dle PD a TZ)</t>
  </si>
  <si>
    <t>403,38*2 'Přepočtené koeficientem množství</t>
  </si>
  <si>
    <t>181951102</t>
  </si>
  <si>
    <t>Úprava pláně v hornině tř. 1 až 4 se zhutněním</t>
  </si>
  <si>
    <t>m2</t>
  </si>
  <si>
    <t>1480598439</t>
  </si>
  <si>
    <t xml:space="preserve">"rozsah a spec._SO 01_viz D.1.1b_v.č. 13,19-21, TZ" </t>
  </si>
  <si>
    <t>(35*14)+(7,0*13)+(25,0)</t>
  </si>
  <si>
    <t>460120019</t>
  </si>
  <si>
    <t>Naložení výkopku strojně z hornin třídy 1až4</t>
  </si>
  <si>
    <t>64</t>
  </si>
  <si>
    <t>519586227</t>
  </si>
  <si>
    <t>"viz odkopávky v uzavřených prostorách_(naložení na příslušné dopravní prostředky ihned k likvidaci)" 135,035</t>
  </si>
  <si>
    <t>"VIZ ZPĚTNÉ ZÁSYPY" 702,3</t>
  </si>
  <si>
    <t>Zakládání</t>
  </si>
  <si>
    <t>213311141</t>
  </si>
  <si>
    <t>Polštáře zhutněné pod základy ze štěrkopísku tříděného</t>
  </si>
  <si>
    <t>1361626984</t>
  </si>
  <si>
    <t>((10,15*6,15)+(32,7*13,54))*0,15</t>
  </si>
  <si>
    <t>"pásy a ostatní prvky" (0,25*(505,181)*0,1)</t>
  </si>
  <si>
    <t>213311142</t>
  </si>
  <si>
    <t>Štěrkové základové konstrukce ze štěrku netříděného</t>
  </si>
  <si>
    <t>-1504906969</t>
  </si>
  <si>
    <t>(1,2*0,6*25,85)</t>
  </si>
  <si>
    <t>273321411</t>
  </si>
  <si>
    <t>Základové desky ze ŽB tř. C 20/25 XC2</t>
  </si>
  <si>
    <t>1255796593</t>
  </si>
  <si>
    <t>((10,15*6,15)+(32,7*13,54))*0,2</t>
  </si>
  <si>
    <t>273351121</t>
  </si>
  <si>
    <t>Zřízení bednění základových desek</t>
  </si>
  <si>
    <t>-1191679074</t>
  </si>
  <si>
    <t>0,2*(32,6+92,48)</t>
  </si>
  <si>
    <t>273351122</t>
  </si>
  <si>
    <t>Odstranění bednění základových desek</t>
  </si>
  <si>
    <t>-1725007558</t>
  </si>
  <si>
    <t>273362021</t>
  </si>
  <si>
    <t>Výztuž základových desek svařovanými sítěmi Kari</t>
  </si>
  <si>
    <t>1831020342</t>
  </si>
  <si>
    <t>((10,15*6,15)+(32,7*13,54))*2*(5,5*1,2)/1000</t>
  </si>
  <si>
    <t>Mezisoučet</t>
  </si>
  <si>
    <t>"výztuž ostatní a prvky_dle dílenské dokumentace" 0,15*6,668</t>
  </si>
  <si>
    <t>279311115</t>
  </si>
  <si>
    <t>Postupné podbetonování základového zdiva prostým betonem tř. C 20/25</t>
  </si>
  <si>
    <t>-709671918</t>
  </si>
  <si>
    <t xml:space="preserve">"rozsah a spec_viz SO 01_D.1.1b_01, TZ"  </t>
  </si>
  <si>
    <t>3,3*0,55*1,1*3</t>
  </si>
  <si>
    <t>283111R12</t>
  </si>
  <si>
    <t xml:space="preserve">Vrtaná mikropilota pro zvýšení únostnosti základů _ viz specifikace </t>
  </si>
  <si>
    <t>kus</t>
  </si>
  <si>
    <t>-621632823</t>
  </si>
  <si>
    <t>Poznámka k položce:_x000d_
Kompletní dodávka a provedení _ dle specifikace PD a TZ včetně všech přímo souvisejících prací / dodávek _ činností._x000d_
-------------------------------------------------------------------------------------------------------------------------------------------_x000d_
Mikropiloty (MP) budou provedeny z trubek ø89/10 (tř. oceli 10 523), kořen ø 0,15 m, výška kořene 4,0 m, rozmístěny po osové vzdálenost 0,5 m (nebo menší dle výkresové části). Některé hlavy pilot budou opatřeny ocelovou plotnou P15-200/200 mm se středovým otvorem ø 30 mm (pro odvzdušnění a provedení vnitřní výplně)._x000d_
MP (a) - mikropiloty opatřené v hlavě plotnou P15-200/200 mm, hlava kotvena do žb pásu, spodní hrana plotny - 1,120 m (tzn. 50 mm od spodní hrany žb pásu)_x000d_
MP (b) - mikropiloty opatřené v hlavě plotnou P15-200/200 mm (instalace plotny až po provedení základového pásu, vyzdění tvarovek ztraceného bednění základové stěny a zkrácení trubky), horní hrana plotny - 3,085 m, počáteční horní hrana trubky bude shodná s MP(a) tzn. -1,120 m _x000d_
MP (c) - shodné provedení jako MP(b) s tím rozdílem, že hlavy tyčí nebudou opatřeny ocelovými plotnami_x000d_
MP (d) - mikropiloty vrtány skrz stávající podbetonávku (narušenou podbetonávku v místě vrtaných mikropilot odstranit a dolít betonem), mikropiloty opatřené v hlavě plotnou p15-200/200 mm, hlava zalita novým betonem, spodní hrana plotny - 3,375 m._x000d_
MP (e) - mikropiloty bez plotny v hlavě, horní hrana trubky -1,775 m, po provedení opěrné stěny bude provedena betonová stěna, která skryje vyčnívající trubky mikropilot; výše uvedený postup platí pro prvních 6 mikropilot, následující mikropilota bude zabetonována v opěrné stěně a další budou pouze zasypány zeminou._x000d_
MP(f) - mikropilota opatřena v hlavě plotnou P15-200/200 mm, hlava zalita v betonové patce pod sloupkem schodiště SCH4, spodní hrana plotny - 3,970 m</t>
  </si>
  <si>
    <t>68,0</t>
  </si>
  <si>
    <t>Svislé a kompletní konstrukce</t>
  </si>
  <si>
    <t>311113143</t>
  </si>
  <si>
    <t>Nosná zeď tl do 250 mm z hladkých tvárnic ztraceného bednění včetně výplně z betonu tř. C 20/25</t>
  </si>
  <si>
    <t>1102206395</t>
  </si>
  <si>
    <t xml:space="preserve">"rozsah a spec._SO 01_viz D.1.1b_v.č. 14-18,19-21, TZ" </t>
  </si>
  <si>
    <t>(celkové množství odměřeno elektronicky_bez výplní)</t>
  </si>
  <si>
    <t>"1.PP" 2,48*3,75</t>
  </si>
  <si>
    <t>22</t>
  </si>
  <si>
    <t>311113145</t>
  </si>
  <si>
    <t>Nosná zeď tl do 400 mm z hladkých tvárnic ztraceného bednění včetně výplně z betonu tř. C 20/25</t>
  </si>
  <si>
    <t>-1584897042</t>
  </si>
  <si>
    <t>"1.PP" 2,48*27,6</t>
  </si>
  <si>
    <t>23</t>
  </si>
  <si>
    <t>311235141</t>
  </si>
  <si>
    <t>Zdivo jednovrstvé z cihel broušených přes P10 do P15 na tenkovrstvou maltu tl 240 mm</t>
  </si>
  <si>
    <t>-1514975561</t>
  </si>
  <si>
    <t>Vnitřní konstrukce:</t>
  </si>
  <si>
    <t>"1.PP" 2,48*7,625</t>
  </si>
  <si>
    <t>"1.NP" 4,0*27,42</t>
  </si>
  <si>
    <t>"2.NP" 3,075*11,46</t>
  </si>
  <si>
    <t>Obvodové konstrukce:</t>
  </si>
  <si>
    <t>"1.NP" (4,0*61,41)-88,8</t>
  </si>
  <si>
    <t>"2.NP" 3,075*76,65</t>
  </si>
  <si>
    <t>"3.NP" 3,4*12,5</t>
  </si>
  <si>
    <t>"4.NP" 3,4*12,5</t>
  </si>
  <si>
    <t>Atikové konstrukce:</t>
  </si>
  <si>
    <t>"atikové konstrukce" (74,46+35,92+31,06+22,55+19,2+23,96+49,6)*0,95</t>
  </si>
  <si>
    <t>"atikové konstrukce" (30,55+63,64)*0,95</t>
  </si>
  <si>
    <t>24</t>
  </si>
  <si>
    <t>311235191</t>
  </si>
  <si>
    <t>Zdivo jednovrstvé z cihel broušených přes P10 do P15 na tenkovrstvou maltu tl 380 mm</t>
  </si>
  <si>
    <t>-558789720</t>
  </si>
  <si>
    <t>"1.NP" 4,0*15,8</t>
  </si>
  <si>
    <t>25</t>
  </si>
  <si>
    <t>311235221.1</t>
  </si>
  <si>
    <t>Zdivo a dozdívky jednovrstvé z cihel broušených přes P10 do P15 na tenkovrstvou maltu (m3)</t>
  </si>
  <si>
    <t>404156565</t>
  </si>
  <si>
    <t>26</t>
  </si>
  <si>
    <t>311236141</t>
  </si>
  <si>
    <t>Zdivo jednovrstvé zvukově izolační na cementovou maltu M10 z cihel děrovaných P15 tloušťky 300 mm</t>
  </si>
  <si>
    <t>-729169780</t>
  </si>
  <si>
    <t>"1.NP" 4,0*10,05</t>
  </si>
  <si>
    <t>27</t>
  </si>
  <si>
    <t>317168012</t>
  </si>
  <si>
    <t>Překlad keramický plochý š 115 mm dl 1250 mm</t>
  </si>
  <si>
    <t>-953704435</t>
  </si>
  <si>
    <t>28</t>
  </si>
  <si>
    <t>317168015</t>
  </si>
  <si>
    <t>Překlad keramický plochý š 115 mm dl 2000 mm</t>
  </si>
  <si>
    <t>-608297156</t>
  </si>
  <si>
    <t>29</t>
  </si>
  <si>
    <t>317168022</t>
  </si>
  <si>
    <t>Překlad keramický plochý š 145 mm dl 1250 mm</t>
  </si>
  <si>
    <t>-1573105721</t>
  </si>
  <si>
    <t>30</t>
  </si>
  <si>
    <t>317168024</t>
  </si>
  <si>
    <t>Překlad keramický plochý š 145 mm dl 1750 mm</t>
  </si>
  <si>
    <t>141736668</t>
  </si>
  <si>
    <t>31</t>
  </si>
  <si>
    <t>317168052</t>
  </si>
  <si>
    <t>Překlad keramický vysoký v 238 mm dl 1250 mm</t>
  </si>
  <si>
    <t>-1342284212</t>
  </si>
  <si>
    <t>32</t>
  </si>
  <si>
    <t>317168054</t>
  </si>
  <si>
    <t>Překlad keramický vysoký v 238 mm dl 1750 mm</t>
  </si>
  <si>
    <t>1998779804</t>
  </si>
  <si>
    <t>33</t>
  </si>
  <si>
    <t>317168055</t>
  </si>
  <si>
    <t>Překlad keramický vysoký v 238 mm dl 2000 mm</t>
  </si>
  <si>
    <t>-305345129</t>
  </si>
  <si>
    <t>34</t>
  </si>
  <si>
    <t>317168057</t>
  </si>
  <si>
    <t>Překlad keramický vysoký v 238 mm dl 2500 mm</t>
  </si>
  <si>
    <t>-860494004</t>
  </si>
  <si>
    <t>35</t>
  </si>
  <si>
    <t>317168059</t>
  </si>
  <si>
    <t>Překlad keramický vysoký v 238 mm dl 3000 mm</t>
  </si>
  <si>
    <t>627378299</t>
  </si>
  <si>
    <t>36</t>
  </si>
  <si>
    <t>317998115</t>
  </si>
  <si>
    <t>Tepelná izolace mezi překlady v 24 cm z polystyrénu tl do 100 mm</t>
  </si>
  <si>
    <t>m</t>
  </si>
  <si>
    <t>-688176478</t>
  </si>
  <si>
    <t>0,25*((1,25*3)+(1,75*1)+(1,25*1)+(1,75*1)+(3,0*1)+(2,0*1))</t>
  </si>
  <si>
    <t>37</t>
  </si>
  <si>
    <t>319201321</t>
  </si>
  <si>
    <t>Vyrovnání nerovného povrchu zdiva tl do 30 mm maltou</t>
  </si>
  <si>
    <t>572772367</t>
  </si>
  <si>
    <t>"stávající konstrukce_předpoklad 25%" 1138,463*0,25</t>
  </si>
  <si>
    <t>38</t>
  </si>
  <si>
    <t>330321411</t>
  </si>
  <si>
    <t>Sloupy nebo pilíře z betonu pohledového tř. C 20/25 bez výztuže</t>
  </si>
  <si>
    <t>-199627791</t>
  </si>
  <si>
    <t>"1.NP_PL1" 0,4*0,5*4,33</t>
  </si>
  <si>
    <t>"1.NP_PL2" 0,4*0,5*4,33</t>
  </si>
  <si>
    <t>"1.NP_PL4" 0,24*0,4*4,025</t>
  </si>
  <si>
    <t>39</t>
  </si>
  <si>
    <t>331351315</t>
  </si>
  <si>
    <t xml:space="preserve">Zřízení bednění čtyřúhelníkových sloupů v do 6 m </t>
  </si>
  <si>
    <t>795347015</t>
  </si>
  <si>
    <t>"1.NP_PL1" (0,4+0,5)*2*4,33</t>
  </si>
  <si>
    <t>"1.NP_PL2" (0,4+0,5)*2*4,33</t>
  </si>
  <si>
    <t>"1.NP_PL4"(0,24+0,4)*2*4,025</t>
  </si>
  <si>
    <t>40</t>
  </si>
  <si>
    <t>331351316</t>
  </si>
  <si>
    <t xml:space="preserve">Odstranění bednění čtyřúhelníkových sloupů v do 6 m </t>
  </si>
  <si>
    <t>1666509293</t>
  </si>
  <si>
    <t>41</t>
  </si>
  <si>
    <t>331351911</t>
  </si>
  <si>
    <t>Příplatek k cenám bednění čtyřúhelníkových sloupů za pohledový beton</t>
  </si>
  <si>
    <t>-53768467</t>
  </si>
  <si>
    <t>42</t>
  </si>
  <si>
    <t>331361821</t>
  </si>
  <si>
    <t>Výztuž sloupů hranatých betonářskou ocelí 10 505</t>
  </si>
  <si>
    <t>663522265</t>
  </si>
  <si>
    <t>0,155</t>
  </si>
  <si>
    <t>"výztuž ostatní a prvky_viz dílenská dokumentace_předpoklad" 0,25*0,155</t>
  </si>
  <si>
    <t>43</t>
  </si>
  <si>
    <t>341361821.1</t>
  </si>
  <si>
    <t>Výztuž stěn betonářskou ocelí 10 505</t>
  </si>
  <si>
    <t>1659196914</t>
  </si>
  <si>
    <t>"1.PP_ztracené bednění" 1,63</t>
  </si>
  <si>
    <t>44</t>
  </si>
  <si>
    <t>342244201</t>
  </si>
  <si>
    <t>Příčka z cihel broušených na tenkovrstvou maltu tloušťky 80 mm</t>
  </si>
  <si>
    <t>-442100356</t>
  </si>
  <si>
    <t>"2.NP" 3,075*6,505</t>
  </si>
  <si>
    <t>45</t>
  </si>
  <si>
    <t>342244211</t>
  </si>
  <si>
    <t>Příčka z cihel broušených na tenkovrstvou maltu tloušťky 115 mm</t>
  </si>
  <si>
    <t>440417603</t>
  </si>
  <si>
    <t>"1.PP" 2,48*5,08</t>
  </si>
  <si>
    <t>"1.NP" 4,0*16,26</t>
  </si>
  <si>
    <t>"2.NP" 3,075*42,702</t>
  </si>
  <si>
    <t>"3.NP" 3,4*6,405</t>
  </si>
  <si>
    <t>46</t>
  </si>
  <si>
    <t>342244221</t>
  </si>
  <si>
    <t>Příčka z cihel broušených na tenkovrstvou maltu tloušťky 140 mm</t>
  </si>
  <si>
    <t>-39539142</t>
  </si>
  <si>
    <t>"1.PP" 2,48*6,175</t>
  </si>
  <si>
    <t>"1.NP" 4,0*32,245</t>
  </si>
  <si>
    <t>"2.NP" 3,075*53,21</t>
  </si>
  <si>
    <t>"3.NP" 3,4*15,125</t>
  </si>
  <si>
    <t>"4.NP" 3,4*5,5*2</t>
  </si>
  <si>
    <t>47</t>
  </si>
  <si>
    <t>346244382</t>
  </si>
  <si>
    <t xml:space="preserve">Plentování v do 300 mm válcovaných nosníků </t>
  </si>
  <si>
    <t>-2001591725</t>
  </si>
  <si>
    <t>Vodorovné konstrukce</t>
  </si>
  <si>
    <t>48</t>
  </si>
  <si>
    <t>451315116</t>
  </si>
  <si>
    <t>Podkladní nebo výplňová vrstva z betonu C 20/25 tl do 100 mm</t>
  </si>
  <si>
    <t>1483077419</t>
  </si>
  <si>
    <t>((10,15*6,15)+(32,7*13,54))</t>
  </si>
  <si>
    <t>49</t>
  </si>
  <si>
    <t>451315124</t>
  </si>
  <si>
    <t>Podkladní nebo výplňová vrstva z betonu C 12/15 tl do 150 mm</t>
  </si>
  <si>
    <t>861201094</t>
  </si>
  <si>
    <t>"okapový chodník" 42,5*0,5</t>
  </si>
  <si>
    <t>Komunikace pozemní</t>
  </si>
  <si>
    <t>50</t>
  </si>
  <si>
    <t>564251111</t>
  </si>
  <si>
    <t>Podklad nebo podsyp ze štěrkopísku ŠP tl 150 mm</t>
  </si>
  <si>
    <t>-840517436</t>
  </si>
  <si>
    <t>Úpravy povrchů, podlahy a osazování výplní</t>
  </si>
  <si>
    <t>51</t>
  </si>
  <si>
    <t>611131100</t>
  </si>
  <si>
    <t>Vápenný postřik vnitřních stropů nanášený ručně</t>
  </si>
  <si>
    <t>1885493201</t>
  </si>
  <si>
    <t xml:space="preserve">"rozsah a specifikace_SO 01b_v.č. 14-21, skladby kcí,TZ" </t>
  </si>
  <si>
    <t>"1.NP" 405,8</t>
  </si>
  <si>
    <t>"BJ_1.NP" -98,6</t>
  </si>
  <si>
    <t>52</t>
  </si>
  <si>
    <t>611135101</t>
  </si>
  <si>
    <t>Hrubá výplň rýh ve stropech maltou jakékoli šířky rýhy</t>
  </si>
  <si>
    <t>-1958417433</t>
  </si>
  <si>
    <t xml:space="preserve">"předpoklad_bude upřesněno při realizaci stavby" </t>
  </si>
  <si>
    <t>"1.NP" 405,8*0,1</t>
  </si>
  <si>
    <t>"BJ_1.NP" -9,86</t>
  </si>
  <si>
    <t>53</t>
  </si>
  <si>
    <t>611142001</t>
  </si>
  <si>
    <t>Potažení vnitřních stropů sklovláknitým pletivem vtlačeným do tenkovrstvé hmoty</t>
  </si>
  <si>
    <t>-1870984343</t>
  </si>
  <si>
    <t>Poznámka k položce:_x000d_
(styk dvou materiálů)</t>
  </si>
  <si>
    <t>30,72*1,15 'Přepočtené koeficientem množství</t>
  </si>
  <si>
    <t>54</t>
  </si>
  <si>
    <t>611311115</t>
  </si>
  <si>
    <t>Vápenná omítka hrubá jednovrstvá zatřená vnitřních konstrukcí a stěn nanášená ručně</t>
  </si>
  <si>
    <t>-1084721904</t>
  </si>
  <si>
    <t>(celkové množství odměřeno elektronicky_bez výplní_viz svislé konstrukce)</t>
  </si>
  <si>
    <t>"omítky hrubé_viz obklady stěn" 449,107</t>
  </si>
  <si>
    <t>"BJ_1.NP" -24,905</t>
  </si>
  <si>
    <t>55</t>
  </si>
  <si>
    <t>611311142</t>
  </si>
  <si>
    <t>Vápenná omítka štuková dvouvrstvá vnitřních stropů rovných nebo žebrových nanášená ručně</t>
  </si>
  <si>
    <t>-642893459</t>
  </si>
  <si>
    <t>56</t>
  </si>
  <si>
    <t>611311145</t>
  </si>
  <si>
    <t>Vápenná omítka štuková dvouvrstvá vnitřních stěn a konstrukcí nanášená ručně</t>
  </si>
  <si>
    <t>-142375859</t>
  </si>
  <si>
    <t>"tl. konstrukce_80 mm" 2*20,003</t>
  </si>
  <si>
    <t>"tl. konstrukce_115 mm" 2*230,724</t>
  </si>
  <si>
    <t>"tl. konstrukce_140 mm" 2*396,74</t>
  </si>
  <si>
    <t>"tl. konstrukce_240 mm" (2*163,83)+(1*477,539)</t>
  </si>
  <si>
    <t>"tl. konstrukce_250/400 mm_1.PP" (9,3+68,448)</t>
  </si>
  <si>
    <t>"tl. konstrukce_300/190 mm" 2*(40,2+3,6)</t>
  </si>
  <si>
    <t>"tl. konstrukce_380 mm" (63,2)</t>
  </si>
  <si>
    <t>"vz otlučení stávajících svislých povrchů" 1457,45</t>
  </si>
  <si>
    <t>"odečet omítky hrubé_viz obklady stěn" -449,107</t>
  </si>
  <si>
    <t>"BJ_1.NP" -362,482</t>
  </si>
  <si>
    <t>57</t>
  </si>
  <si>
    <t>611311191</t>
  </si>
  <si>
    <t>Příplatek k vápenné omítce vnitřních stropů za každých dalších 5 mm tloušťky ručně</t>
  </si>
  <si>
    <t>1504909466</t>
  </si>
  <si>
    <t>307,2*2 'Přepočtené koeficientem množství</t>
  </si>
  <si>
    <t>58</t>
  </si>
  <si>
    <t>612131100</t>
  </si>
  <si>
    <t>Vápenný postřik vnitřních stěn nanášený ručně</t>
  </si>
  <si>
    <t>558644987</t>
  </si>
  <si>
    <t>"BJ_1.NP" -387,387</t>
  </si>
  <si>
    <t>59</t>
  </si>
  <si>
    <t>612131121</t>
  </si>
  <si>
    <t>Penetrační disperzní nátěr vnitřních stěn nanášený ručně</t>
  </si>
  <si>
    <t>-1861833123</t>
  </si>
  <si>
    <t>"věž" (1,83+4,615)*2*12,2</t>
  </si>
  <si>
    <t>60</t>
  </si>
  <si>
    <t>612135101</t>
  </si>
  <si>
    <t>Hrubá výplň rýh ve stěnách maltou jakékoli šířky rýhy</t>
  </si>
  <si>
    <t>-661779475</t>
  </si>
  <si>
    <t>"předpoklad_bude upřesněno při realizaci stavby" 3786,131*0,1</t>
  </si>
  <si>
    <t>"BJ_1.NP" -38,739</t>
  </si>
  <si>
    <t>61</t>
  </si>
  <si>
    <t>612142001</t>
  </si>
  <si>
    <t>Potažení vnitřních stěn sklovláknitým pletivem vtlačeným do tenkovrstvé hmoty</t>
  </si>
  <si>
    <t>1630951236</t>
  </si>
  <si>
    <t>339,874*3,3 'Přepočtené koeficientem množství</t>
  </si>
  <si>
    <t>62</t>
  </si>
  <si>
    <t>6121430R0</t>
  </si>
  <si>
    <t>Příplatek za dodávku a osazení veškerých omítkových lišt, rohovníků a profilů vnitřních omítek stěn - viz specifikace systému a TP výrobce, TZ</t>
  </si>
  <si>
    <t>1286736864</t>
  </si>
  <si>
    <t>"kompletní provedení dle specifikace PD a TZ vč. přímo souvisejících prací a dodávek"</t>
  </si>
  <si>
    <t>"množství/rozsah vztažen na celkové štukové plochy" 405,8+3337,024+157,258-(362,482)</t>
  </si>
  <si>
    <t>63</t>
  </si>
  <si>
    <t>612231003</t>
  </si>
  <si>
    <t>Montáž zateplení vnitřních stěn minerální vlnou s podélnými vlákny deskami tloušťky do 80 mm</t>
  </si>
  <si>
    <t>-1827100536</t>
  </si>
  <si>
    <t>(1,83+4,615)*2*12,2</t>
  </si>
  <si>
    <t>63141412</t>
  </si>
  <si>
    <t>deska tepelně izolační minerální kontaktní podélné vlákno λ=0,035-0,037 tl 60mm</t>
  </si>
  <si>
    <t>195714525</t>
  </si>
  <si>
    <t>157,258*1,05 'Přepočtené koeficientem množství</t>
  </si>
  <si>
    <t>65</t>
  </si>
  <si>
    <t>612311131</t>
  </si>
  <si>
    <t>Potažení vnitřních stěn vápenným štukem tloušťky do 3 mm</t>
  </si>
  <si>
    <t>-525854753</t>
  </si>
  <si>
    <t>66</t>
  </si>
  <si>
    <t>612311191</t>
  </si>
  <si>
    <t>Příplatek k vápenné omítce vnitřních stěn za každých dalších 5 mm tloušťky ručně</t>
  </si>
  <si>
    <t>-1000898551</t>
  </si>
  <si>
    <t>2974,542*3 'Přepočtené koeficientem množství</t>
  </si>
  <si>
    <t>67</t>
  </si>
  <si>
    <t>224360985</t>
  </si>
  <si>
    <t>424,202*3 'Přepočtené koeficientem množství</t>
  </si>
  <si>
    <t>68</t>
  </si>
  <si>
    <t>615142012</t>
  </si>
  <si>
    <t>Potažení vnitřních nosníků a překladů rabicovým pletivem</t>
  </si>
  <si>
    <t>1882804541</t>
  </si>
  <si>
    <t>69</t>
  </si>
  <si>
    <t>621131101</t>
  </si>
  <si>
    <t>Cementový postřik vnějších podhledů nanášený celoplošně ručně</t>
  </si>
  <si>
    <t>-1320276848</t>
  </si>
  <si>
    <t xml:space="preserve">"rozsah a spec._SO 01_D.1.1b_v.č. 14-18,19-21,22-25,skladby kcí,TZ" </t>
  </si>
  <si>
    <t>"odměřeno elektronicky_předpoklad-bude upřesněno při realizaci stavby" (51,6)</t>
  </si>
  <si>
    <t>70</t>
  </si>
  <si>
    <t>621221041</t>
  </si>
  <si>
    <t>Montáž kontaktního zateplení vnějších podhledů z minerální vlny s podélnou orientací tl přes 160 mm</t>
  </si>
  <si>
    <t>-1489747828</t>
  </si>
  <si>
    <t>"odměřeno elektronicky" 51,6</t>
  </si>
  <si>
    <t>71</t>
  </si>
  <si>
    <t>63151527.1</t>
  </si>
  <si>
    <t>deska tepelně izolační minerální kontaktních fasád podélné vlákno λ=0,036-0,037 (m3)</t>
  </si>
  <si>
    <t>346409346</t>
  </si>
  <si>
    <t>51,6*0,4095 'Přepočtené koeficientem množství</t>
  </si>
  <si>
    <t>72</t>
  </si>
  <si>
    <t>621251105</t>
  </si>
  <si>
    <t>Příplatek k cenám kontaktního zateplení podhledů za použití tepelněizolačních zátek z minerální vlny</t>
  </si>
  <si>
    <t>-736974822</t>
  </si>
  <si>
    <t>73</t>
  </si>
  <si>
    <t>621331101</t>
  </si>
  <si>
    <t>Cementová omítka hrubá jednovrstvá nezatřená vnějších podhledů nanášená ručně</t>
  </si>
  <si>
    <t>-476546383</t>
  </si>
  <si>
    <t>74</t>
  </si>
  <si>
    <t>621335102</t>
  </si>
  <si>
    <t>Oprava cementové hladké omítky vnějších podhledů a stěn v rozsahu do 30%</t>
  </si>
  <si>
    <t>-884392760</t>
  </si>
  <si>
    <t>"odměřeno elektronicky_předpoklad-bude upřesněno při realizaci stavby" (51,6+813,11+426,175)</t>
  </si>
  <si>
    <t>75</t>
  </si>
  <si>
    <t>621532021</t>
  </si>
  <si>
    <t>Tenkovrstvá silikonová hydrofilní zrnitá omítka tl. 2,0 mm včetně penetrace vnějších podhledů</t>
  </si>
  <si>
    <t>1081463882</t>
  </si>
  <si>
    <t>76</t>
  </si>
  <si>
    <t>622131101</t>
  </si>
  <si>
    <t>Cementový postřik vnějších stěn nanášený celoplošně ručně</t>
  </si>
  <si>
    <t>-1062854826</t>
  </si>
  <si>
    <t>"odměřeno elektronicky_předpoklad-bude upřesněno při realizaci stavby" (813,11+426,175)+(81*0,15)+(81,5*0,15)+(126*0,2)+(72,1*0,2)</t>
  </si>
  <si>
    <t>77</t>
  </si>
  <si>
    <t>622142001</t>
  </si>
  <si>
    <t>Potažení vnějších stěn sklovláknitým pletivem vtlačeným do tenkovrstvé hmoty</t>
  </si>
  <si>
    <t>-357234686</t>
  </si>
  <si>
    <t>"odměřeno elektronicky_viz keramické obklady" 404,8+(81*0,15)+(81,5*0,15)</t>
  </si>
  <si>
    <t>78</t>
  </si>
  <si>
    <t>622211031</t>
  </si>
  <si>
    <t>Montáž kontaktního zateplení vnějších stěn z polystyrénových desek tl do 160 mm</t>
  </si>
  <si>
    <t>-1480311085</t>
  </si>
  <si>
    <t>"odměřeno elektronicky" 63,1</t>
  </si>
  <si>
    <t>79</t>
  </si>
  <si>
    <t>28376357</t>
  </si>
  <si>
    <t>deska fasádní polystyrénová pro tepelné izolace soklů a spodní stavby tl 140mm</t>
  </si>
  <si>
    <t>-714825680</t>
  </si>
  <si>
    <t>63,1*1,05 'Přepočtené koeficientem množství</t>
  </si>
  <si>
    <t>80</t>
  </si>
  <si>
    <t>622212051</t>
  </si>
  <si>
    <t>Montáž kontaktního zateplení vnějšího ostění hl. špalety do 400 mm z polystyrenu tl do 40 mm</t>
  </si>
  <si>
    <t>1989889784</t>
  </si>
  <si>
    <t>"odměřeno elektronicky_zateplení vnějších parapetů" 97,45</t>
  </si>
  <si>
    <t>81</t>
  </si>
  <si>
    <t>28376361</t>
  </si>
  <si>
    <t>deska XPS s vyšší odolností tl 30mm</t>
  </si>
  <si>
    <t>1482626053</t>
  </si>
  <si>
    <t>97,45*0,4 'Přepočtené koeficientem množství</t>
  </si>
  <si>
    <t>82</t>
  </si>
  <si>
    <t>622221011</t>
  </si>
  <si>
    <t>Montáž kontaktního zateplení vnějších stěn z minerální vlny s podélnou orientací vláken tl do 80 mm</t>
  </si>
  <si>
    <t>2047687165</t>
  </si>
  <si>
    <t>"odměřeno elektronicky" 110,5</t>
  </si>
  <si>
    <t>83</t>
  </si>
  <si>
    <t>63151520</t>
  </si>
  <si>
    <t>deska tepelně izolační minerální kontaktních fasád podélné vlákno λ=0,036-0,037 tl 60mm</t>
  </si>
  <si>
    <t>-699788873</t>
  </si>
  <si>
    <t>110,5*1,05 'Přepočtené koeficientem množství</t>
  </si>
  <si>
    <t>84</t>
  </si>
  <si>
    <t>622221031</t>
  </si>
  <si>
    <t>Montáž kontaktního zateplení vnějších stěn z minerální vlny s podélnou orientací vláken tl do 160 mm</t>
  </si>
  <si>
    <t>-505219738</t>
  </si>
  <si>
    <t>"odměřeno elektronicky" 662,99</t>
  </si>
  <si>
    <t>85</t>
  </si>
  <si>
    <t>63151531</t>
  </si>
  <si>
    <t>deska tepelně izolační minerální kontaktních fasád podélné vlákno λ=0,036-0,037 tl 140mm</t>
  </si>
  <si>
    <t>-555624159</t>
  </si>
  <si>
    <t>662,99*1,1 'Přepočtené koeficientem množství</t>
  </si>
  <si>
    <t>86</t>
  </si>
  <si>
    <t>622221111</t>
  </si>
  <si>
    <t>Montáž kontaktního zateplení vnějších stěn z minerální vlny s kolmou orientací tl do 80 mm</t>
  </si>
  <si>
    <t>457911990</t>
  </si>
  <si>
    <t>"odměřeno elektronicky" 152,4</t>
  </si>
  <si>
    <t>87</t>
  </si>
  <si>
    <t>63151508</t>
  </si>
  <si>
    <t>deska tepelně izolační minerální kontaktních fasád kolmé vlákno λ=0,040-0,042 tl 50mm</t>
  </si>
  <si>
    <t>-145547885</t>
  </si>
  <si>
    <t>152,4*1,1 'Přepočtené koeficientem množství</t>
  </si>
  <si>
    <t>88</t>
  </si>
  <si>
    <t>622221131</t>
  </si>
  <si>
    <t>Montáž kontaktního zateplení vnějších stěn z minerální vlny s kolmou orientací tl do 160 mm</t>
  </si>
  <si>
    <t>1390309115</t>
  </si>
  <si>
    <t>"odměřeno elektronicky" 189,3</t>
  </si>
  <si>
    <t>89</t>
  </si>
  <si>
    <t>63151532</t>
  </si>
  <si>
    <t>deska tepelně izolační minerální kontaktních fasád kolmé vlákno λ=0,040-0,042 tl 140mm</t>
  </si>
  <si>
    <t>-320947837</t>
  </si>
  <si>
    <t>189,3*1,1 'Přepočtené koeficientem množství</t>
  </si>
  <si>
    <t>90</t>
  </si>
  <si>
    <t>622222001</t>
  </si>
  <si>
    <t>Montáž kontaktního zateplení vnějšího ostění hl. špalety do 200 mm z minerální vlny tl do 40 mm</t>
  </si>
  <si>
    <t>51015957</t>
  </si>
  <si>
    <t>"odměřeno elektronicky" (81,0+81,5)+(126+72,1)</t>
  </si>
  <si>
    <t>91</t>
  </si>
  <si>
    <t>63151506</t>
  </si>
  <si>
    <t>deska tepelně izolační minerální kontaktních fasád kolmé vlákno λ=0,040-0,042 tl 30mm</t>
  </si>
  <si>
    <t>1065320958</t>
  </si>
  <si>
    <t>360,6*0,2 'Přepočtené koeficientem množství</t>
  </si>
  <si>
    <t>92</t>
  </si>
  <si>
    <t>622251001</t>
  </si>
  <si>
    <t>Příplatek k cenám kontaktního zateplení vnějších stěn za montáž pod keramický obklad</t>
  </si>
  <si>
    <t>1056840190</t>
  </si>
  <si>
    <t>"odměřeno elektronicky" 404,8+(81*0,15)+(81,5*0,15)</t>
  </si>
  <si>
    <t>93</t>
  </si>
  <si>
    <t>622251101</t>
  </si>
  <si>
    <t>Příplatek k cenám kontaktního zateplení stěn za použití tepelněizolačních zátek z polystyrenu</t>
  </si>
  <si>
    <t>-301883399</t>
  </si>
  <si>
    <t>94</t>
  </si>
  <si>
    <t>622251105</t>
  </si>
  <si>
    <t>Příplatek k cenám kontaktního zateplení stěn za použití tepelněizolačních zátek z minerální vlny</t>
  </si>
  <si>
    <t>2089225521</t>
  </si>
  <si>
    <t>95</t>
  </si>
  <si>
    <t>622331101</t>
  </si>
  <si>
    <t>Cementová omítka hrubá jednovrstvá nezatřená vnějších stěn nanášená ručně</t>
  </si>
  <si>
    <t>-677627589</t>
  </si>
  <si>
    <t>96</t>
  </si>
  <si>
    <t>622454R04</t>
  </si>
  <si>
    <t>Příplatek ke KZS za systémové doplňky a příslušenství</t>
  </si>
  <si>
    <t>565363283</t>
  </si>
  <si>
    <t>"kompletní provedení dle specifikace PD a TZ vč. všech souvisejících prací a dodávek"</t>
  </si>
  <si>
    <t xml:space="preserve">"dle TP konkrétního výrobce KZS + požadavky PD a TZ" </t>
  </si>
  <si>
    <t>-veškeré systémové lišty, rohovníky, profily</t>
  </si>
  <si>
    <t>Množství vztaženo na plochu KZS.</t>
  </si>
  <si>
    <t>"odměřeno elektronicky" 51,6+813,11</t>
  </si>
  <si>
    <t>97</t>
  </si>
  <si>
    <t>622532021</t>
  </si>
  <si>
    <t>Tenkovrstvá silikonová hydrofilní zrnitá omítka tl. 2,0 mm včetně penetrace vnějších stěn</t>
  </si>
  <si>
    <t>-1435623338</t>
  </si>
  <si>
    <t>"odměřeno elektronicky" 773,49+(126*0,2)+(72,1*0,2)</t>
  </si>
  <si>
    <t>98</t>
  </si>
  <si>
    <t>1787978470</t>
  </si>
  <si>
    <t>99</t>
  </si>
  <si>
    <t>629991011</t>
  </si>
  <si>
    <t>Zakrytí výplní otvorů a svislých ploch fólií přilepenou lepící páskou</t>
  </si>
  <si>
    <t>-1719930733</t>
  </si>
  <si>
    <t>100</t>
  </si>
  <si>
    <t>631311115</t>
  </si>
  <si>
    <t>Mazanina tl do 80 mm z betonu prostého bez zvýšených nároků na prostředí tř. C 20/25</t>
  </si>
  <si>
    <t>-1486504439</t>
  </si>
  <si>
    <t>"podlahové skladby_NP7_1.NP" 89,3*0,07</t>
  </si>
  <si>
    <t>"podlahové skladby_NP9_1.NP" 9,5*0,1</t>
  </si>
  <si>
    <t>101</t>
  </si>
  <si>
    <t>631311125</t>
  </si>
  <si>
    <t>Mazanina tl do 120 mm z betonu prostého bez zvýšených nároků na prostředí tř. C 20/25</t>
  </si>
  <si>
    <t>-323606294</t>
  </si>
  <si>
    <t>"podlahové skladby_NP4_1.NP" (5,535*0,1)+(5,535*0,12)</t>
  </si>
  <si>
    <t>102</t>
  </si>
  <si>
    <t>631311127</t>
  </si>
  <si>
    <t>Mazanina tl do 120 mm z betonu prostého bez zvýšených nároků na prostředí tř. C 30/37</t>
  </si>
  <si>
    <t>-63610895</t>
  </si>
  <si>
    <t>"podlahové skladby_NP7_1.NP" 89,3*0,1</t>
  </si>
  <si>
    <t>103</t>
  </si>
  <si>
    <t>631311135</t>
  </si>
  <si>
    <t>Mazanina tl do 240 mm z betonu prostého bez zvýšených nároků na prostředí tř. C 20/25</t>
  </si>
  <si>
    <t>2122410790</t>
  </si>
  <si>
    <t>"podlahové skladby_NP3_1.NP" 279,265*0,2</t>
  </si>
  <si>
    <t>"podlahové skladby_NP5_1.NP" 45,8*0,2</t>
  </si>
  <si>
    <t>"podlahové skladby_NP7_1.NP" 89,3*0,2</t>
  </si>
  <si>
    <t>104</t>
  </si>
  <si>
    <t>631311137</t>
  </si>
  <si>
    <t>Mazanina tl do 240 mm z betonu prostého bez zvýšených nároků na prostředí tř. C 30/37</t>
  </si>
  <si>
    <t>1410869560</t>
  </si>
  <si>
    <t>"podlahové skladby_NP3_1.NP" 279,265*0,15</t>
  </si>
  <si>
    <t>105</t>
  </si>
  <si>
    <t>631319173</t>
  </si>
  <si>
    <t>Příplatek k mazanině tl do 120 mm za stržení povrchu spodní vrstvy před vložením výztuže</t>
  </si>
  <si>
    <t>-1698580807</t>
  </si>
  <si>
    <t>106</t>
  </si>
  <si>
    <t>631319175</t>
  </si>
  <si>
    <t>Příplatek k mazanině tl do 240 mm za stržení povrchu spodní vrstvy před vložením výztuže</t>
  </si>
  <si>
    <t>-153213284</t>
  </si>
  <si>
    <t>107</t>
  </si>
  <si>
    <t>-597343679</t>
  </si>
  <si>
    <t>108</t>
  </si>
  <si>
    <t>631341114</t>
  </si>
  <si>
    <t>Mazanina tl do 80 mm z betonu lehkého keramzitového 600-750 kg/m3 (fr. 4-8 mm, pevnost zásypu v tlaku 2 MPa)</t>
  </si>
  <si>
    <t>-1540683157</t>
  </si>
  <si>
    <t>"podlahové skladby_NP13_2+3.NP" (25,4+15,8) *0,05</t>
  </si>
  <si>
    <t>"podlahové skladby_NP16_2.NP" 15,5*0,15</t>
  </si>
  <si>
    <t>109</t>
  </si>
  <si>
    <t>631362021</t>
  </si>
  <si>
    <t>Výztuž mazanin svařovanými sítěmi Kari</t>
  </si>
  <si>
    <t>-312712546</t>
  </si>
  <si>
    <t>"podlahové skladby_NP3_1.NP" 279,265*2*(5,5*1,2)/1000</t>
  </si>
  <si>
    <t>"podlahové skladby_NP3_1.NP" 279,265*2*(5,5*1,3)/1000</t>
  </si>
  <si>
    <t>"podlahové skladby_NP5_1.NP" 45,8*2*(5,5*1,2)/1000</t>
  </si>
  <si>
    <t>"podlahové skladby_NP7_1.NP" 89,3*2*(5,5*1,2)/1000</t>
  </si>
  <si>
    <t>"podlahové skladby_NP7_1.NP" 89,3*2*(5,5*1,2)/1000*2</t>
  </si>
  <si>
    <t>110</t>
  </si>
  <si>
    <t>632450132</t>
  </si>
  <si>
    <t>Vyrovnávací cementový potěr tl do 30 mm ze suchých směsí provedený v ploše</t>
  </si>
  <si>
    <t>-843250773</t>
  </si>
  <si>
    <t>"podlahové skladby_NP3_1.NP" 279,265</t>
  </si>
  <si>
    <t>111</t>
  </si>
  <si>
    <t>632450133</t>
  </si>
  <si>
    <t>Vyrovnávací cementový potěr tl do 40 mm ze suchých směsí provedený v ploše</t>
  </si>
  <si>
    <t>1971078817</t>
  </si>
  <si>
    <t>"podlahové skladby_NP2_1.NP" 12,096</t>
  </si>
  <si>
    <t>112</t>
  </si>
  <si>
    <t>632451101</t>
  </si>
  <si>
    <t>Cementový samonivelační potěr ze suchých směsí tloušťky do 5 mm</t>
  </si>
  <si>
    <t>735757840</t>
  </si>
  <si>
    <t>"podlahové skladby_NP7_1.NP" 89,3</t>
  </si>
  <si>
    <t>"podlahové skladby_NP11_1.NP" 43,9</t>
  </si>
  <si>
    <t>"podlahové skladby_NP12_2.NP" 103,8</t>
  </si>
  <si>
    <t>"podlahové skladby_NP17b_3.NP" 5,805</t>
  </si>
  <si>
    <t>113</t>
  </si>
  <si>
    <t>632451103</t>
  </si>
  <si>
    <t>Cementový samonivelační potěr ze suchých směsí tloušťky do 10 mm</t>
  </si>
  <si>
    <t>-1781079061</t>
  </si>
  <si>
    <t>"podlahové skladby_NP8_1.NP" 24,2</t>
  </si>
  <si>
    <t>"podlahové skladby_NP9_1.NP" 9,5</t>
  </si>
  <si>
    <t>"podlahové skladby_NP13_2+3.NP" (25,4+15,8) *2</t>
  </si>
  <si>
    <t>"podlahové skladby_NP16_2.NP" 15,5</t>
  </si>
  <si>
    <t>114</t>
  </si>
  <si>
    <t>632451105</t>
  </si>
  <si>
    <t>Cementový samonivelační potěr ze suchých směsí tloušťky do 15 mm</t>
  </si>
  <si>
    <t>-1317992350</t>
  </si>
  <si>
    <t>115</t>
  </si>
  <si>
    <t>632451254</t>
  </si>
  <si>
    <t>Potěr cementový litý C30 tl do 50 mm</t>
  </si>
  <si>
    <t>-109543059</t>
  </si>
  <si>
    <t>"podlahové skladby_NP1_1.NP" 12,9</t>
  </si>
  <si>
    <t>"podlahové skladby_NP5_1.NP" 45,8</t>
  </si>
  <si>
    <t>"podlahové skladby_NP6_1.NP"(26,4+10,4+30,2+11,7+19,9)</t>
  </si>
  <si>
    <t xml:space="preserve">"podlahové skladby_NP13_2+3.NP" (25,4+15,8) </t>
  </si>
  <si>
    <t>116</t>
  </si>
  <si>
    <t>632451293</t>
  </si>
  <si>
    <t>Příplatek k cementovému litému potěru C30 ZKD 5 mm tloušťky přes 50 mm</t>
  </si>
  <si>
    <t>-903672462</t>
  </si>
  <si>
    <t>"podlahové skladby_NP1_1.NP" 12,9*2</t>
  </si>
  <si>
    <t>"podlahové skladby_NP5_1.NP" 45,8*2</t>
  </si>
  <si>
    <t>"podlahové skladby_NP6_1.NP"(26,4+10,4+30,2+11,7+19,9)*2</t>
  </si>
  <si>
    <t>"podlahové skladby_NP8_1.NP" 24,2*2</t>
  </si>
  <si>
    <t>"podlahové skladby_NP12_2.NP" 103,8*2</t>
  </si>
  <si>
    <t>"BJ_1.NP" -197,2</t>
  </si>
  <si>
    <t>117</t>
  </si>
  <si>
    <t>635111242</t>
  </si>
  <si>
    <t>Násyp pod podlahy z hrubého kameniva 16-23 se zhutněním</t>
  </si>
  <si>
    <t>956051456</t>
  </si>
  <si>
    <t>"podlahové skladby_NP3_1.NP" 279,265*0,05</t>
  </si>
  <si>
    <t>"podlahové skladby_NP4_1.NP" 5,535*0,05</t>
  </si>
  <si>
    <t>"podlahové skladby_NP7_1.NP" 89,3*0,05</t>
  </si>
  <si>
    <t>118</t>
  </si>
  <si>
    <t>636311114.1</t>
  </si>
  <si>
    <t>Dodávka a kladení dlažby z betonových dlaždic 40x40cm na sucho na terče (se samovyrovnávací hlavou) z umělé hmoty o výšce do 150 mm</t>
  </si>
  <si>
    <t>1628223140</t>
  </si>
  <si>
    <t xml:space="preserve">Poznámka k položce:_x000d_
Kompletní systémová dodávka a provedení dle specifikace PD a TZ včetně všech přímo souvisejících prací a dodávek/doplňků a příslušenství_x000d_
------------------------------------------------------------------------------------------------------------------------------------------------------------------------_x000d_
KERAM. DLAŽBA 400/400/22 mm, RELIÉF KAMENE, MRAZUVZDOR., PROTISKLUZ. 22 mm_x000d_
POKLÁDKA NA SYSTÉMOVÉ REKTIFIKOVATELNÉ TERČE SE SAMOVYROVNÁVACÍ HLAVOU, S MOŽNOSTÍ REGULACE DO 5%_x000d_
- TYP TERČE DLE DOPORUČENÍ VÝROBCE DLAŽBY_x000d_
POD PODLOŽKAMI PŘÍŘEZY PVC-P FÓLIE - OCHRANNÁ VRSTVA _x000d_
</t>
  </si>
  <si>
    <t xml:space="preserve">"rozsah a specifikace_SO 01_v.č. D.1.1b_15-18,19-21,skladby kcí,TZ" </t>
  </si>
  <si>
    <t>"skladba_S1" (9,525*5,75)</t>
  </si>
  <si>
    <t>119</t>
  </si>
  <si>
    <t>637211112</t>
  </si>
  <si>
    <t>Okapový chodník z betonových dlaždic 500/500/60 mm na MC 10</t>
  </si>
  <si>
    <t>985944119</t>
  </si>
  <si>
    <t>Ostatní konstrukce a práce, bourání</t>
  </si>
  <si>
    <t>120</t>
  </si>
  <si>
    <t>919726123</t>
  </si>
  <si>
    <t>Geotextilie pro ochranu, separaci a filtraci netkaná měrná hmotnost do 500 g/m2</t>
  </si>
  <si>
    <t>-859900984</t>
  </si>
  <si>
    <t>121</t>
  </si>
  <si>
    <t>943211112</t>
  </si>
  <si>
    <t>Montáž lešení prostorového rámového lehkého s podlahami zatížení do 200 kg/m2 v do 25 m</t>
  </si>
  <si>
    <t>863170051</t>
  </si>
  <si>
    <t>"věž" 1,83*4,615*12,2</t>
  </si>
  <si>
    <t>122</t>
  </si>
  <si>
    <t>943211212</t>
  </si>
  <si>
    <t>Příplatek k lešení prostorovému rámovému lehkému s podlahami v do 25 m za první a ZKD den použití</t>
  </si>
  <si>
    <t>-593477217</t>
  </si>
  <si>
    <t>103,034*20 'Přepočtené koeficientem množství</t>
  </si>
  <si>
    <t>123</t>
  </si>
  <si>
    <t>943211812</t>
  </si>
  <si>
    <t>Demontáž lešení prostorového rámového lehkého s podlahami zatížení do 200 kg/m2 v do 25 m</t>
  </si>
  <si>
    <t>-2098909423</t>
  </si>
  <si>
    <t>124</t>
  </si>
  <si>
    <t>949101112</t>
  </si>
  <si>
    <t>Lešení pomocné pro objekty pozemních staveb s lešeňovou podlahou zatížení do 150 kg/m2</t>
  </si>
  <si>
    <t>-1123027464</t>
  </si>
  <si>
    <t xml:space="preserve">"podhledové skladby _ BP + NS" </t>
  </si>
  <si>
    <t>(398,6+398,5+150,1)+(45,8+581,5+500,3+164,5)</t>
  </si>
  <si>
    <t>125</t>
  </si>
  <si>
    <t>952901111</t>
  </si>
  <si>
    <t>Vyčištění budov občanské výstavby při výšce podlaží do 4 m</t>
  </si>
  <si>
    <t>-1502032539</t>
  </si>
  <si>
    <t>126</t>
  </si>
  <si>
    <t>961055111</t>
  </si>
  <si>
    <t>Bourání základů ze ŽB</t>
  </si>
  <si>
    <t>-963897730</t>
  </si>
  <si>
    <t xml:space="preserve">"rozsah a spec_viz SO 01_D.1.1b_01, TZ" </t>
  </si>
  <si>
    <t>(1,02*0,3*0,25*3)+(1,7*6,4*1,5)</t>
  </si>
  <si>
    <t>(1,03*0,93*0,89)*3+8,9</t>
  </si>
  <si>
    <t>(4,97*0,2*0,9)+(10,55*0,25*0,9)+(3,0*0,6*1,925)+(4,01*0,6*1,35)</t>
  </si>
  <si>
    <t>(4,2*0,3*1,1*2)+(23,5*0,3*0,6)</t>
  </si>
  <si>
    <t>(3,35+10,39+3,35)*0,45*1,1</t>
  </si>
  <si>
    <t>"ostatní, jinde neuvedené skryté, konstrukce a prvky_bude upřesněno při realizaci stavby" 20,69</t>
  </si>
  <si>
    <t>127</t>
  </si>
  <si>
    <t>962031136</t>
  </si>
  <si>
    <t>Bourání příček z cihel a tvárnic nebo příčkovek tl do 150 mm</t>
  </si>
  <si>
    <t>1679946600</t>
  </si>
  <si>
    <t xml:space="preserve">"rozsah a spec_viz SO 01_D.1.1b_02-05,06-08, TZ" </t>
  </si>
  <si>
    <t>"1.NP" 3,45*(7,425+6,715+1,0)</t>
  </si>
  <si>
    <t>"2.NP" 3,37*(58,13+3,5+16,825)</t>
  </si>
  <si>
    <t>"3.NP" 3,37*(15,055+1,925)</t>
  </si>
  <si>
    <t>"BJ_1.NP" -15,266</t>
  </si>
  <si>
    <t>128</t>
  </si>
  <si>
    <t>962032231</t>
  </si>
  <si>
    <t>Bourání zdiva z cihel pálených nebo vápenopískových na MV nebo MVC přes 1 m3</t>
  </si>
  <si>
    <t>1403283509</t>
  </si>
  <si>
    <t>Poznámka k položce:_x000d_
V celkovém množství obsaženo vybourání zdiva, otvorů ve zdivu, kapsy, výklenky.</t>
  </si>
  <si>
    <t>"objem _ 1-4.NP"</t>
  </si>
  <si>
    <t>(17,64*0,16*3,09)</t>
  </si>
  <si>
    <t>24,4*0,6*3,45</t>
  </si>
  <si>
    <t>18,8*0,4*3,45</t>
  </si>
  <si>
    <t>10,7*0,25*3,45</t>
  </si>
  <si>
    <t>5,02*0,26*3,45</t>
  </si>
  <si>
    <t>2,97*0,375*3,45</t>
  </si>
  <si>
    <t>3,915*0,25*3,45</t>
  </si>
  <si>
    <t>(1,65*5)</t>
  </si>
  <si>
    <t>(54,99*0,25*3,37)+(3,3*1,0)</t>
  </si>
  <si>
    <t>(3,25*2)+(0,6*0,6*0,25*2)</t>
  </si>
  <si>
    <t>"ostatní nezněřitelné_bude upřesněno při realizaci stavby" 34,5</t>
  </si>
  <si>
    <t>"BJ_1.NP" -5,045</t>
  </si>
  <si>
    <t>129</t>
  </si>
  <si>
    <t>962052211</t>
  </si>
  <si>
    <t>Bourání zdiva nadzákladového ze ŽB přes 1 m3</t>
  </si>
  <si>
    <t>873671247</t>
  </si>
  <si>
    <t xml:space="preserve">Poznámka k položce:_x000d_
(do jednotkové ceny zahrnout náklady na související podpěrné kce a bednění + potřebná odřezání konstrukcí _ viz PD a TZ) </t>
  </si>
  <si>
    <t>(objem _ 1-4.NP)</t>
  </si>
  <si>
    <t>(23,7*9,7*0,29)+(31,4*1,5*0,45)+(0,3*2,97*5,35)</t>
  </si>
  <si>
    <t>"ostatní, jinde neuvedené, konstrukce a prvky_bude upřesněno při realizaci stavby" 33,15</t>
  </si>
  <si>
    <t>130</t>
  </si>
  <si>
    <t>962081141</t>
  </si>
  <si>
    <t>Bourání výplní ze skleněných tvárnic tl do 150 mm</t>
  </si>
  <si>
    <t>-1213178345</t>
  </si>
  <si>
    <t>(4,4*0,4)+(2,2*0,4)+(4,4*0,4*3)+(3,0*0,75)</t>
  </si>
  <si>
    <t>131</t>
  </si>
  <si>
    <t>965042141</t>
  </si>
  <si>
    <t>Bourání podkladů nebo mazanin betonových tl do 100 mm pl přes 4 m2</t>
  </si>
  <si>
    <t>744973127</t>
  </si>
  <si>
    <t xml:space="preserve">"rozsah a specifikace_SO 01b_v.č. 02-08, skladby kcí,TZ" </t>
  </si>
  <si>
    <t>"podlahové skladby_BP1" 25,5*0,1</t>
  </si>
  <si>
    <t>"podlahové skladby_BP3" 216,86*0,05</t>
  </si>
  <si>
    <t>"podlahové skladby_BP4" 26,9*0,1</t>
  </si>
  <si>
    <t>"podlahové skladby_BP5" 7,44*0,1</t>
  </si>
  <si>
    <t>"podlahové skladby_BP6" 9,8*0,1</t>
  </si>
  <si>
    <t>"podlahové skladby_BP8" 105,7*(0,1+0,05)</t>
  </si>
  <si>
    <t>"podlahové skladby_BP9" 25,4*0,1</t>
  </si>
  <si>
    <t>"podlahové skladby_BP10" (30,3+27,0)*0,1</t>
  </si>
  <si>
    <t>"podlahové skladby_BP11" 177,6*0,1</t>
  </si>
  <si>
    <t>"podlahové skladby_BP12" 59,5*0,1</t>
  </si>
  <si>
    <t>"podlahové skladby_BP13" 123,1*0,1</t>
  </si>
  <si>
    <t>"podlahové skladby_BP15_litý asfalt" 26,2*0,1</t>
  </si>
  <si>
    <t>"BJ_1.NP" -9,99</t>
  </si>
  <si>
    <t>132</t>
  </si>
  <si>
    <t>942149840</t>
  </si>
  <si>
    <t xml:space="preserve">"rozsah a specifikace_SO 01_v.č. D.1.1b_03-05,skladby kcí,TZ" </t>
  </si>
  <si>
    <t>"skladba_BS5" (3,0*5,475)*0,07</t>
  </si>
  <si>
    <t>"skladba_BS7" (2,89*10,39)*0,05</t>
  </si>
  <si>
    <t>133</t>
  </si>
  <si>
    <t>965049111</t>
  </si>
  <si>
    <t>Příplatek k bourání betonových mazanin za bourání mazanin se svařovanou sítí tl do 100 mm</t>
  </si>
  <si>
    <t>770393073</t>
  </si>
  <si>
    <t>134</t>
  </si>
  <si>
    <t>965042241</t>
  </si>
  <si>
    <t>Bourání podkladů nebo mazanin betonových tl přes 100 mm pl pře 4 m2</t>
  </si>
  <si>
    <t>280489752</t>
  </si>
  <si>
    <t>"podlahové skladby_BP1" 25,5*0,15</t>
  </si>
  <si>
    <t>"podlahové skladby_BP2" 15,1*0,4</t>
  </si>
  <si>
    <t>"podlahové skladby_BP3" 216,86*0,3</t>
  </si>
  <si>
    <t>"podlahové skladby_BP5" 7,44*0,2</t>
  </si>
  <si>
    <t>"podlahové skladby_BP6" 9,8*0,12</t>
  </si>
  <si>
    <t>"podlahové skladby_BP7" 24,0*0,4</t>
  </si>
  <si>
    <t>"podlahové skladby_BP15" 26,2*0,4</t>
  </si>
  <si>
    <t>135</t>
  </si>
  <si>
    <t>965045113</t>
  </si>
  <si>
    <t>Bourání potěrů cementových nebo pískocementových tl do 50 mm pl přes 4 m2</t>
  </si>
  <si>
    <t>-860744540</t>
  </si>
  <si>
    <t>"podlahové skladby_BP7" 24,0</t>
  </si>
  <si>
    <t>"podlahové skladby_BP8" 105,7</t>
  </si>
  <si>
    <t>"podlahové skladby_BP15" 26,2</t>
  </si>
  <si>
    <t>136</t>
  </si>
  <si>
    <t>-933237866</t>
  </si>
  <si>
    <t>137</t>
  </si>
  <si>
    <t>965049112</t>
  </si>
  <si>
    <t>Příplatek k bourání betonových mazanin za bourání mazanin se svařovanou sítí tl přes 100 mm</t>
  </si>
  <si>
    <t>-352613435</t>
  </si>
  <si>
    <t>138</t>
  </si>
  <si>
    <t>965081213</t>
  </si>
  <si>
    <t>Bourání podlah z dlaždic keramických plochy přes 1 m2</t>
  </si>
  <si>
    <t>-253421790</t>
  </si>
  <si>
    <t>Poznámka k položce:_x000d_
V jednotkové ceně zahrnuty náklady na bourání souvisejících obvodových soklů v = do 150 mm.</t>
  </si>
  <si>
    <t>"podlahové skladby_BP1" 25,5</t>
  </si>
  <si>
    <t>"podlahové skladby_BP2" 15,1</t>
  </si>
  <si>
    <t>"podlahové skladby_BP4" 26,9</t>
  </si>
  <si>
    <t>"podlahové skladby_BP10" (30,3+27,0)</t>
  </si>
  <si>
    <t>"BJ_1.NP" -26,9</t>
  </si>
  <si>
    <t>139</t>
  </si>
  <si>
    <t>965081313</t>
  </si>
  <si>
    <t>Bourání podlah z dlaždic tl do 20 mm plochy přes 1 m2</t>
  </si>
  <si>
    <t>-529400843</t>
  </si>
  <si>
    <t>"podlahové skladby_BP11" 177,6</t>
  </si>
  <si>
    <t>140</t>
  </si>
  <si>
    <t>965081333</t>
  </si>
  <si>
    <t>Bourání dlaždic betonových, teracových nebo čedičových tl do 30 mm plochy přes 1 m2</t>
  </si>
  <si>
    <t>483970255</t>
  </si>
  <si>
    <t>"skladba_BS7" (2,89*10,39)</t>
  </si>
  <si>
    <t>141</t>
  </si>
  <si>
    <t>965082923</t>
  </si>
  <si>
    <t>Odstranění násypů pod podlahami tl do 100 mm pl přes 2 m2</t>
  </si>
  <si>
    <t>1693346782</t>
  </si>
  <si>
    <t>"podlahové skladby_BP12" 59,5*0,05</t>
  </si>
  <si>
    <t>"podlahové skladby_BP13" 123,1*0,05</t>
  </si>
  <si>
    <t>142</t>
  </si>
  <si>
    <t>965082941</t>
  </si>
  <si>
    <t>Odstranění násypů pod podlahami tl přes 200 mm</t>
  </si>
  <si>
    <t>1754909098</t>
  </si>
  <si>
    <t>"podlahové skladby_BP3" 216,86*0,5</t>
  </si>
  <si>
    <t>"podlahové skladby_BP6" 9,8*0,25</t>
  </si>
  <si>
    <t>"podlahové skladby_BP15" 26,2*0,5</t>
  </si>
  <si>
    <t>143</t>
  </si>
  <si>
    <t>262150299</t>
  </si>
  <si>
    <t>"skladba_BS1" (25,52*11,11)*0,3</t>
  </si>
  <si>
    <t>"skladba_BS2" (5,6*5,485)*0,25</t>
  </si>
  <si>
    <t>"skladba_BS3" (15,85*8,67)*0,25</t>
  </si>
  <si>
    <t>"skladba_BS4" (6,075*5,485)*0,25</t>
  </si>
  <si>
    <t>144</t>
  </si>
  <si>
    <t>967031132</t>
  </si>
  <si>
    <t>Přisekání rovných ostění v cihelném zdivu na MV nebo MVC</t>
  </si>
  <si>
    <t>-5483644</t>
  </si>
  <si>
    <t>145</t>
  </si>
  <si>
    <t>968062R00</t>
  </si>
  <si>
    <t>Vybourání výplní otvorů bez materiálového a plošného rozlišení</t>
  </si>
  <si>
    <t>-73474556</t>
  </si>
  <si>
    <t>Poznámka k položce:_x000d_
Specifikace / rozsah:_x000d_
-vyvěšení křídel (v případě otevíravých výplní)_x000d_
-vybourání rámu (bez rozlišení systému otevírání)_x000d_
--------------------------------------------------------_x000d_
-vybourání pevných (neotevíravých) výplní bez rozlišení _x000d_
--------------------------------------------------------_x000d_
-demontáže a odstranění přímo souvisejících příslušenství a doplňků_x000d_
(parapety, garnyže, rolety, žaluzie, ocel. mříže, ostatní doplňky)_x000d_
---------------------------------------------------------_x000d_
-veškeré demontážní práce a přesuny jesou zahrnuty v jednotkové ceně</t>
  </si>
  <si>
    <t xml:space="preserve">"rozsah a spec_viz SO 01_D.1.1b_02-05,06-08, TZ _ vnější výplně otvorů" </t>
  </si>
  <si>
    <t>(2*2,3)+(1*2)+(1*2)+(4,735*2,87)+(3,5*3,5*5)+(2,4*2,6)+(1,2*1,8*2)</t>
  </si>
  <si>
    <t>(1,5*2,1)+(1,8*2,1*10)+(1,0*2,0)+(1,5*2,1*2)+(1,8*2,1*8)+(1,0*2,0)+(1,0*2,0)+(0,6*0,6*2)</t>
  </si>
  <si>
    <t>146</t>
  </si>
  <si>
    <t>968072455</t>
  </si>
  <si>
    <t xml:space="preserve">Vybourání vnitřních dveřních zárubní včetně vyvěšení křídel </t>
  </si>
  <si>
    <t>-619924717</t>
  </si>
  <si>
    <t>"1.NP" 12,0</t>
  </si>
  <si>
    <t>"2.NP" 25,0</t>
  </si>
  <si>
    <t>"3.NP" 1,0</t>
  </si>
  <si>
    <t>"BJ_1.NP" -4,0</t>
  </si>
  <si>
    <t>147</t>
  </si>
  <si>
    <t>977151123</t>
  </si>
  <si>
    <t>Jádrové vrty diamantovými korunkami do D 150 mm do stavebních materiálů</t>
  </si>
  <si>
    <t>957260446</t>
  </si>
  <si>
    <t>0,3*2*(4+3+2+1+2+1+2)</t>
  </si>
  <si>
    <t>148</t>
  </si>
  <si>
    <t>977151125</t>
  </si>
  <si>
    <t>Jádrové vrty diamantovými korunkami do D 200 mm do stavebních materiálů</t>
  </si>
  <si>
    <t>-378789487</t>
  </si>
  <si>
    <t>0,3*2*(4,0+1,0)</t>
  </si>
  <si>
    <t>149</t>
  </si>
  <si>
    <t>977151127</t>
  </si>
  <si>
    <t>Jádrové vrty diamantovými korunkami do D 250 mm do stavebních materiálů</t>
  </si>
  <si>
    <t>54939967</t>
  </si>
  <si>
    <t>0,3*2*(2,0)</t>
  </si>
  <si>
    <t>150</t>
  </si>
  <si>
    <t>978011191</t>
  </si>
  <si>
    <t>Otlučení (osekání) vnitřní vápenné nebo vápenocementové omítky stropů v rozsahu do 100 %</t>
  </si>
  <si>
    <t>542110894</t>
  </si>
  <si>
    <t>"1.NP" 398,6</t>
  </si>
  <si>
    <t>"2.NP" 398,5</t>
  </si>
  <si>
    <t>"3.NP" 150,1</t>
  </si>
  <si>
    <t>"BJ_1.NP" -99,9</t>
  </si>
  <si>
    <t>151</t>
  </si>
  <si>
    <t>978013191</t>
  </si>
  <si>
    <t>Otlučení (osekání) vnitřní vápenné nebo vápenocementové omítky stěn v rozsahu do 100 %</t>
  </si>
  <si>
    <t>250367467</t>
  </si>
  <si>
    <t>(objem _ viz 1-4.NP bez výplní otvorů_množství odměřeno elektronicky)</t>
  </si>
  <si>
    <t>(3,45*150,61)+(3,075*194,6)+(3,37*90,9)+(2,1*15,77)</t>
  </si>
  <si>
    <t>"BJ_1.NP" -318,987</t>
  </si>
  <si>
    <t>152</t>
  </si>
  <si>
    <t>978036131</t>
  </si>
  <si>
    <t>Otlučení (osekání) cementových omítek vnějších ploch v rozsahu do 20 %</t>
  </si>
  <si>
    <t>-1171705700</t>
  </si>
  <si>
    <t>153</t>
  </si>
  <si>
    <t>978059541</t>
  </si>
  <si>
    <t>Odsekání a odebrání obkladů stěn z vnitřních obkládaček plochy přes 1 m2</t>
  </si>
  <si>
    <t>-934183882</t>
  </si>
  <si>
    <t>"1.NP" (1,5*4,8)+(1,6*17,21)</t>
  </si>
  <si>
    <t>"2.NP" (1,5*7,485)+(1,2*12,65)+(2,1*10,55)+(1,9*4,65)</t>
  </si>
  <si>
    <t>"3.NP" (1,5*3,9)</t>
  </si>
  <si>
    <t>"BJ_1.NP" -27,536</t>
  </si>
  <si>
    <t>154</t>
  </si>
  <si>
    <t>978059641</t>
  </si>
  <si>
    <t>Odsekání a odebrání obkladů stěn z vnějších obkládaček plochy přes 1 m2</t>
  </si>
  <si>
    <t>615503982</t>
  </si>
  <si>
    <t xml:space="preserve">"rozsah a spec_viz SO 01_D.1.1b_09-12, TZ" </t>
  </si>
  <si>
    <t>(8,0*0,5)+(8,6*0,45)+(19,7*0,5)+(19,5*0,45)+(27,8*0,3)</t>
  </si>
  <si>
    <t>155</t>
  </si>
  <si>
    <t>981011314</t>
  </si>
  <si>
    <t>Demolice budov zděných na MVC podíl konstrukcí do 25 % postupným rozebíráním</t>
  </si>
  <si>
    <t>-585557767</t>
  </si>
  <si>
    <t>"přístavba" 3,4*10,39*4,25</t>
  </si>
  <si>
    <t>156</t>
  </si>
  <si>
    <t>985331212</t>
  </si>
  <si>
    <t>Dodatečné vlepování betonářské výztuže D 10 mm do chemické malty včetně vyvrtání otvoru</t>
  </si>
  <si>
    <t>875533923</t>
  </si>
  <si>
    <t>"viz základová deska" 417,0*0,15</t>
  </si>
  <si>
    <t>157</t>
  </si>
  <si>
    <t>985441314</t>
  </si>
  <si>
    <t>Přídavná šroubovitá nerezová výztuž 1 táhlo D 10 mm v drážce v ŽB kci</t>
  </si>
  <si>
    <t>-696806485</t>
  </si>
  <si>
    <t>(1,72*2)+(1,62*6)</t>
  </si>
  <si>
    <t>997</t>
  </si>
  <si>
    <t>Přesun sutě</t>
  </si>
  <si>
    <t>158</t>
  </si>
  <si>
    <t>997013153</t>
  </si>
  <si>
    <t>Vnitrostaveništní doprava suti a vybouraných hmot pro budovy v do 12 m s omezením mechanizace</t>
  </si>
  <si>
    <t>-1246551473</t>
  </si>
  <si>
    <t>159</t>
  </si>
  <si>
    <t>997013R31</t>
  </si>
  <si>
    <t xml:space="preserve">Poplatek za uložení na skládce (skládkovné) stavebního odpadu bez rozlišení </t>
  </si>
  <si>
    <t>477149149</t>
  </si>
  <si>
    <t>Poznámka k položce:_x000d_
Stavební odpad bez rozlišení.</t>
  </si>
  <si>
    <t>160</t>
  </si>
  <si>
    <t>997321511</t>
  </si>
  <si>
    <t>Vodorovná doprava suti a vybouraných hmot po suchu do 1 km</t>
  </si>
  <si>
    <t>-1893526408</t>
  </si>
  <si>
    <t>161</t>
  </si>
  <si>
    <t>997321519</t>
  </si>
  <si>
    <t>Příplatek ZKD 1km vodorovné dopravy suti a vybouraných hmot po suchu</t>
  </si>
  <si>
    <t>-1186589226</t>
  </si>
  <si>
    <t>1936,226*10 'Přepočtené koeficientem množství</t>
  </si>
  <si>
    <t>162</t>
  </si>
  <si>
    <t>997321611</t>
  </si>
  <si>
    <t>Nakládání nebo překládání suti a vybouraných hmot</t>
  </si>
  <si>
    <t>1888105961</t>
  </si>
  <si>
    <t>998</t>
  </si>
  <si>
    <t>Přesun hmot</t>
  </si>
  <si>
    <t>163</t>
  </si>
  <si>
    <t>998017002</t>
  </si>
  <si>
    <t>Přesun hmot s omezením mechanizace pro budovy v do 12 m</t>
  </si>
  <si>
    <t>-751426745</t>
  </si>
  <si>
    <t>PSV</t>
  </si>
  <si>
    <t>Práce a dodávky PSV</t>
  </si>
  <si>
    <t>711</t>
  </si>
  <si>
    <t>Izolace proti vodě, vlhkosti a plynům</t>
  </si>
  <si>
    <t>164</t>
  </si>
  <si>
    <t>711111001</t>
  </si>
  <si>
    <t>Provedení izolace proti zemní vlhkosti vodorovné za studena nátěrem penetračním</t>
  </si>
  <si>
    <t>1945120452</t>
  </si>
  <si>
    <t>165</t>
  </si>
  <si>
    <t>11163150</t>
  </si>
  <si>
    <t>lak penetrační asfaltový</t>
  </si>
  <si>
    <t>-1323528102</t>
  </si>
  <si>
    <t>505,181*0,0003 'Přepočtené koeficientem množství</t>
  </si>
  <si>
    <t>166</t>
  </si>
  <si>
    <t>711112001</t>
  </si>
  <si>
    <t>Provedení izolace proti zemní vlhkosti svislé za studena nátěrem penetračním</t>
  </si>
  <si>
    <t>-1719823344</t>
  </si>
  <si>
    <t>((1,25*105,28)+(1,5*17,5))+(38,4*2,5)</t>
  </si>
  <si>
    <t>167</t>
  </si>
  <si>
    <t>577128470</t>
  </si>
  <si>
    <t>253,85*0,00035 'Přepočtené koeficientem množství</t>
  </si>
  <si>
    <t>168</t>
  </si>
  <si>
    <t>711131811</t>
  </si>
  <si>
    <t>Odstranění izolace proti zemní vlhkosti vodorovné</t>
  </si>
  <si>
    <t>80158959</t>
  </si>
  <si>
    <t>"podlahové skladby_BP5" 7,44</t>
  </si>
  <si>
    <t>169</t>
  </si>
  <si>
    <t>711141559</t>
  </si>
  <si>
    <t>Provedení izolace proti zemní vlhkosti pásy přitavením vodorovné NAIP</t>
  </si>
  <si>
    <t>-1588116443</t>
  </si>
  <si>
    <t>170</t>
  </si>
  <si>
    <t>62855010</t>
  </si>
  <si>
    <t>pás asfaltový natavitelný modifikovaný SBS tl 5,2mm s nosnou vložkou a jemnozrnným posypem na horním povrchu</t>
  </si>
  <si>
    <t>-1398515652</t>
  </si>
  <si>
    <t>279,265*1,15 'Přepočtené koeficientem množství</t>
  </si>
  <si>
    <t>171</t>
  </si>
  <si>
    <t>-2058890398</t>
  </si>
  <si>
    <t>((10,15*6,15)+(32,7*13,54))*2</t>
  </si>
  <si>
    <t>172</t>
  </si>
  <si>
    <t>62855002</t>
  </si>
  <si>
    <t>pás asfaltový natavitelný modifikovaný SBS tl 5mm s vložkou z hliníkové folie hliníkové folie s textílií a spalitelnou PE folií nebo nebo jemnozrnný minerálním posypem na horním povrchu</t>
  </si>
  <si>
    <t>-927624019</t>
  </si>
  <si>
    <t>1010,361*0,575 'Přepočtené koeficientem množství</t>
  </si>
  <si>
    <t>173</t>
  </si>
  <si>
    <t>62853004</t>
  </si>
  <si>
    <t>pás asfaltový natavitelný modifikovaný SBS tl 4,0mm s vložkou ze skleněné tkaniny a spalitelnou PE fólií nebo jemnozrnný minerálním posypem na horním povrchu</t>
  </si>
  <si>
    <t>-864366864</t>
  </si>
  <si>
    <t>174</t>
  </si>
  <si>
    <t>711142559</t>
  </si>
  <si>
    <t>Provedení izolace proti zemní vlhkosti pásy přitavením svislé NAIP</t>
  </si>
  <si>
    <t>-158717357</t>
  </si>
  <si>
    <t>((1,25*105,28)+(1,5*17,5)+(38,4*2,5))*2</t>
  </si>
  <si>
    <t>175</t>
  </si>
  <si>
    <t>777585402</t>
  </si>
  <si>
    <t>507,7*0,6 'Přepočtené koeficientem množství</t>
  </si>
  <si>
    <t>176</t>
  </si>
  <si>
    <t>-1618447699</t>
  </si>
  <si>
    <t>177</t>
  </si>
  <si>
    <t>711161212</t>
  </si>
  <si>
    <t>Izolace proti zemní vlhkosti nopovou fólií svislá, nopek v 8,0 mm, tl do 0,6 mm</t>
  </si>
  <si>
    <t>1615929675</t>
  </si>
  <si>
    <t>((1,25*105,28)+(1,5*17,5)+(38,4*2,5))</t>
  </si>
  <si>
    <t>178</t>
  </si>
  <si>
    <t>711161383</t>
  </si>
  <si>
    <t>Izolace proti zemní vlhkosti nopovou fólií ukončení horní lištou</t>
  </si>
  <si>
    <t>-512594030</t>
  </si>
  <si>
    <t>179</t>
  </si>
  <si>
    <t>711491272</t>
  </si>
  <si>
    <t>Provedení izolace proti tlakové vodě svislé z textilií vrstva ochranná</t>
  </si>
  <si>
    <t>214325340</t>
  </si>
  <si>
    <t>180</t>
  </si>
  <si>
    <t>69311068</t>
  </si>
  <si>
    <t>geotextilie netkaná separační, ochranná, filtrační, drenážní PP 300g/m2</t>
  </si>
  <si>
    <t>1805634680</t>
  </si>
  <si>
    <t>253,85*1,05 'Přepočtené koeficientem množství</t>
  </si>
  <si>
    <t>181</t>
  </si>
  <si>
    <t>711493112</t>
  </si>
  <si>
    <t>Izolace proti vodě vodorovná těsnicí stěrkou</t>
  </si>
  <si>
    <t>-1487672152</t>
  </si>
  <si>
    <t xml:space="preserve">Poznámka k položce:_x000d_
Specifikace:_x000d_
--------------------------------------_x000d_
V jednotkové ceně zahrnuty náklady na systémové koutové pásky/profily._x000d_
Tl. hydroizolační stěrky 2x2 mm._x000d_
---------------------------------------_x000d_
</t>
  </si>
  <si>
    <t>182</t>
  </si>
  <si>
    <t>711493121</t>
  </si>
  <si>
    <t xml:space="preserve">Izolace proti vodě svislá těsnicí hmotou (exteriérové využití) </t>
  </si>
  <si>
    <t>-517431741</t>
  </si>
  <si>
    <t>Poznámka k položce:_x000d_
Specifikace:_x000d_
--------------------------------------_x000d_
V jednotkové ceně zahrnuty náklady na systémové koutové pásky/profily._x000d_
Tl. hydroizolační stěrky 2x2 mm._x000d_
---------------------------------------</t>
  </si>
  <si>
    <t>"odměřeno elektronicky" (124,0*0,6)</t>
  </si>
  <si>
    <t>183</t>
  </si>
  <si>
    <t>711493122</t>
  </si>
  <si>
    <t>Izolace proti vodě svislá těsnicí stěrkou</t>
  </si>
  <si>
    <t>-732711234</t>
  </si>
  <si>
    <t xml:space="preserve">"rozsah a spec._SO 01_viz D.1.1b_14-18,19-21,TZ" </t>
  </si>
  <si>
    <t>"1.PP" (2,2*16,27)</t>
  </si>
  <si>
    <t>"1.NP" ((3,77*16,02)+(2,05*24,05)+(1,5*4,99))/2</t>
  </si>
  <si>
    <t>"2.NP" ((2,05*115,194)+(0,6*10,135)+(1,5*7,89))/3*2</t>
  </si>
  <si>
    <t xml:space="preserve">"3.NP"  (2,05*20,52)/3*2</t>
  </si>
  <si>
    <t>(bude upřesněno při realizaci stavby)</t>
  </si>
  <si>
    <t>184</t>
  </si>
  <si>
    <t>998711202</t>
  </si>
  <si>
    <t>Přesun hmot procentní pro izolace proti vodě, vlhkosti a plynům</t>
  </si>
  <si>
    <t>%</t>
  </si>
  <si>
    <t>893447598</t>
  </si>
  <si>
    <t>712</t>
  </si>
  <si>
    <t>Povlakové krytiny</t>
  </si>
  <si>
    <t>185</t>
  </si>
  <si>
    <t>712300831</t>
  </si>
  <si>
    <t>Odstranění povlakové krytiny střech do 10° jednovrstvé</t>
  </si>
  <si>
    <t>1273856966</t>
  </si>
  <si>
    <t>"skladba_BS1" (25,52*11,11)</t>
  </si>
  <si>
    <t>"skladba_BS2" (5,6*5,485)</t>
  </si>
  <si>
    <t>"skladba_BS3" (15,85*8,67)</t>
  </si>
  <si>
    <t>"skladba_BS4" (6,075*5,485)</t>
  </si>
  <si>
    <t>"skladba_BS5" (3,0*5,475)</t>
  </si>
  <si>
    <t>"vytažení na svislé kce" 0,9*(73,26+22,17+49,04+23,12+16,95+9,564+20,7+26,56)</t>
  </si>
  <si>
    <t>186</t>
  </si>
  <si>
    <t>712300834</t>
  </si>
  <si>
    <t>Příplatek k odstranění povlakové krytiny střech do 10° ZKD vrstvu</t>
  </si>
  <si>
    <t>2018548337</t>
  </si>
  <si>
    <t>"skladba_BS1" (25,52*11,11)*12,5</t>
  </si>
  <si>
    <t>"skladba_BS2" (5,6*5,485)*8,75</t>
  </si>
  <si>
    <t>"skladba_BS3" (15,85*8,67)*8,75</t>
  </si>
  <si>
    <t>"skladba_BS4" (6,075*5,485)*10</t>
  </si>
  <si>
    <t>"skladba_BS5" (3,0*5,475)*5</t>
  </si>
  <si>
    <t>"skladba_BS7" (2,89*10,39)*2</t>
  </si>
  <si>
    <t>"vytažení na svislé kce" 0,9*(73,26+22,17+49,04+23,12+16,95+9,564+20,7+26,56)*5</t>
  </si>
  <si>
    <t>187</t>
  </si>
  <si>
    <t>712311101</t>
  </si>
  <si>
    <t>Provedení povlakové krytiny střech do 10° za studena lakem penetračním nebo asfaltovým</t>
  </si>
  <si>
    <t>-1376963634</t>
  </si>
  <si>
    <t>"skladba_S2" (29,9*1,92)</t>
  </si>
  <si>
    <t>"skladba_S4" (24,35*11,38)</t>
  </si>
  <si>
    <t>"skladba_S5" ((6,58*11,38)+(4,15*11,38)+(5,65*5,625))</t>
  </si>
  <si>
    <t>"skladba_S6" ((3,835*5,765)+(6,215*5,765))</t>
  </si>
  <si>
    <t>"skladba_S7" (16,13*8,67)</t>
  </si>
  <si>
    <t>188</t>
  </si>
  <si>
    <t>-817670329</t>
  </si>
  <si>
    <t>740,954*0,0003 'Přepočtené koeficientem množství</t>
  </si>
  <si>
    <t>189</t>
  </si>
  <si>
    <t>712331111</t>
  </si>
  <si>
    <t>Provedení povlakové krytiny střech do 10° podkladní vrstvy pásy na sucho samolepící</t>
  </si>
  <si>
    <t>1529909900</t>
  </si>
  <si>
    <t>"atikové konstrukce" (74,46+35,92+31,06+22,55+19,2+23,96+49,6)*0,5</t>
  </si>
  <si>
    <t>"atikové konstrukce" (74,46+35,92+31,06+22,55+19,2+23,96+49,6)*0,95*2</t>
  </si>
  <si>
    <t>190</t>
  </si>
  <si>
    <t>62866281</t>
  </si>
  <si>
    <t>pás asfaltový samolepicí modifikovaný SBS tl 3mm s vložkou ze skleněné tkaniny se spalitelnou fólií nebo jemnozrnným minerálním posypem nebo textilií na horním povrchu</t>
  </si>
  <si>
    <t>717015863</t>
  </si>
  <si>
    <t xml:space="preserve">Poznámka k položce:_x000d_
SAMOLEPÍCÍ PÁS Z SBS MODIFIKOVANÉHO ASFALTU S JEMNOZRNÝM  POSYPEM, REAKCE NA OHEŇ TŘÍDA E,_x000d_
 NOSNÁ VLOŽKA - SKLENĚNÁ TKANINA, PLOŠNÁ HMOTNOST VLOŽKY_x000d_
 200 g/m2, μ = 29 000 (±1000), sd=87 (±6) m,  MNOŽSTVÍ ASFALTOVÉ HMOTY 1800g/m2_x000d_
</t>
  </si>
  <si>
    <t>1334,458*1,15 'Přepočtené koeficientem množství</t>
  </si>
  <si>
    <t>191</t>
  </si>
  <si>
    <t>712341559</t>
  </si>
  <si>
    <t>Provedení povlakové krytiny střech do 10° pásy NAIP přitavením v plné ploše</t>
  </si>
  <si>
    <t>-1105873330</t>
  </si>
  <si>
    <t>192</t>
  </si>
  <si>
    <t>62855001</t>
  </si>
  <si>
    <t>pás asfaltový natavitelný modifikovaný SBS tl 4,0mm s nosnou vložkou a spalitelnou PE fólií nebo jemnozrnný minerálním posypem na horním povrchu</t>
  </si>
  <si>
    <t>-1551845364</t>
  </si>
  <si>
    <t xml:space="preserve">Poznámka k položce:_x000d_
PÁS Z SBS MODIFIKOVANÉHO ASFALTU S JEMNOZRNÝM POSYPEM,  TŘÍDA REAKCE NA OHEŇ E, μ = 29 000 (±1000), sd=116 (±6) m,  MNOŽSTVÍ ASFALTOVÉ HMOTY 2 700 g/m2_x000d_
</t>
  </si>
  <si>
    <t>112,177*1,15 'Přepočtené koeficientem množství</t>
  </si>
  <si>
    <t>193</t>
  </si>
  <si>
    <t>-124656107</t>
  </si>
  <si>
    <t>194</t>
  </si>
  <si>
    <t>62856011</t>
  </si>
  <si>
    <t>pás asfaltový natavitelný modifikovaný SBS tl 4,0mm s vložkou z hliníkové fólie, hliníkové fólie s textilií a spalitelnou PE fólií nebo jemnozrnný minerálním posypem na horním povrchu</t>
  </si>
  <si>
    <t>1751215527</t>
  </si>
  <si>
    <t xml:space="preserve">Poznámka k položce:_x000d_
PÁS Z SBS MODIFIKOVANÉHO ASFALTU S HLINÍKOVOU VLOŽKOU A JEMNOZRNÝM POSYPEM, _x000d_
TŘÍDA REAKCE NA OHEŇ E, μ = 370 000 (±20 000), sd=1480 (±74) m_x000d_
NOSNÁ VLOŽKA - AL FÓLIE 8 μm KAŠÍROVANÁ SKELNÝMI VLÁKNY 60 g/m2_x000d_
</t>
  </si>
  <si>
    <t>628,777*1,15 'Přepočtené koeficientem množství</t>
  </si>
  <si>
    <t>195</t>
  </si>
  <si>
    <t>470820430</t>
  </si>
  <si>
    <t>196</t>
  </si>
  <si>
    <t>62855007</t>
  </si>
  <si>
    <t>pás asfaltový natavitelný modifikovaný SBS tl 4,5mm s vložkou z polyesterové vyztužené rohože a hrubozrnným břidličným posypem na horním povrchu</t>
  </si>
  <si>
    <t>1557272672</t>
  </si>
  <si>
    <t xml:space="preserve">Poznámka k položce:_x000d_
PÁS Z SBS MODIFIKOVANÉHO ASFALTU S RETARDÉRY HOŘENÍ _x000d_
 A BŘIDLIČNÝM POSYPEM, HYDROIZOLAČNÍ VRSTVA, REAKCE NA_x000d_
 OHEŇ TŘÍDA E, CHOVÁNÍ PŘI VNĚJŠÍM POŽÁRU BROOF (t1)_x000d_
 VLOŽKA - POLYESTEROVÁ ROHOŽ VYZTUŽENÁ,_x000d_
 PLOŠNÁ HMOTNOST VLOŽKY 190g/m2_x000d_
</t>
  </si>
  <si>
    <t>757,152*1,15 'Přepočtené koeficientem množství</t>
  </si>
  <si>
    <t>197</t>
  </si>
  <si>
    <t>712391171</t>
  </si>
  <si>
    <t>Provedení povlakové krytiny střech do 10° podkladní textilní vrstvy</t>
  </si>
  <si>
    <t>847376235</t>
  </si>
  <si>
    <t>198</t>
  </si>
  <si>
    <t>69311082</t>
  </si>
  <si>
    <t>geotextilie netkaná separační, ochranná, filtrační, drenážní PP 500g/m2</t>
  </si>
  <si>
    <t>-1640939050</t>
  </si>
  <si>
    <t>57,408*1,15 'Přepočtené koeficientem množství</t>
  </si>
  <si>
    <t>199</t>
  </si>
  <si>
    <t>712391172</t>
  </si>
  <si>
    <t>Provedení povlakové krytiny střech do 10° ochranné textilní vrstvy</t>
  </si>
  <si>
    <t>1944505833</t>
  </si>
  <si>
    <t>200</t>
  </si>
  <si>
    <t>500308590</t>
  </si>
  <si>
    <t>201</t>
  </si>
  <si>
    <t>712391382</t>
  </si>
  <si>
    <t>Provedení povlakové krytiny střech do 10° násypem z říčního praného kameniva tl 50 mm</t>
  </si>
  <si>
    <t>-991038643</t>
  </si>
  <si>
    <t>202</t>
  </si>
  <si>
    <t>58337403</t>
  </si>
  <si>
    <t>kamenivo dekorační (kačírek) frakce 16/32</t>
  </si>
  <si>
    <t>1536217654</t>
  </si>
  <si>
    <t>57,408*0,0825 'Přepočtené koeficientem množství</t>
  </si>
  <si>
    <t>203</t>
  </si>
  <si>
    <t>712391482</t>
  </si>
  <si>
    <t>Příplatek k povlakové krytině střech do 10° ZKD 10 mm násypu z hrubého kameniva</t>
  </si>
  <si>
    <t>1683425935</t>
  </si>
  <si>
    <t>"skladba_S2" (29,9*1,92)*2</t>
  </si>
  <si>
    <t>204</t>
  </si>
  <si>
    <t>-2070469844</t>
  </si>
  <si>
    <t>114,816*0,0165 'Přepočtené koeficientem množství</t>
  </si>
  <si>
    <t>205</t>
  </si>
  <si>
    <t>712525R01</t>
  </si>
  <si>
    <t xml:space="preserve">Střešní povlaková krytina , mechanicky kotvená do nosného podkladu, PVC-P folie tl. 1,5-2,0 mm - kompletní, systémové provedení </t>
  </si>
  <si>
    <t>1991656430</t>
  </si>
  <si>
    <t>Poznámka k položce:_x000d_
Cena obsahuje kompletní systémové řešení jednoho výrobce_x000d_
(lišty, doplňky, příslušenství, řešení detailů a ukončení)_x000d_
--------------------------------------------------------------------------_x000d_
-střešní krytina je navržena rozměrově stálá střešní hydroizolační fólie z PVC-P tloušťky DLE ZADÁVACÍ DOKUMENTACE ; fólie vyztužena PES tkaninou;. Součásti dodávky střešní krytiny jsou veškeré přechodové a ukončovací profily z poplastovaného plechu (přechod krytiny na svislé konstrukce, ukončovací a přítlačné lišty apod.) _x000d_
-podkladní / ochranná separační vrstva (např. geotextílie 300 g/m2). _x000d_
Součásti dodávky povlakové krytiny je dále ošetření prostupů střechou/terasou - budou využity typové doplňky ze sortimentu použité povlakové krytiny _x000d_
(tj. manžety s otvorem 2/3 průměru prostupu, doplňková fólie bude vytažena na prostupující potrubí do výšky min.150mm na úroveň střešní krytiny, fólie bude stažena systémovou plechovou objímkou a spoj zatmelen PU tmelem)_x000d_
Hydroizolace bude ukončena na prostupujících konstrukcích a u stěn min. 150 mm nad vnější povrch přiléhající střešní plochy, u atiky bude ukončena na koruně._x000d_
------------------------------------------------------------------------------------------------------------------------------------------------------------------------------------------------</t>
  </si>
  <si>
    <t>KOMPLETNÍ SYSTÉMOVÉ ŘEŠENÍ ROVNÝCH STŘECH / TERAS</t>
  </si>
  <si>
    <t>-mechanické kotvení přes všechny vrstvy střešního pláště do nosné konstrukce</t>
  </si>
  <si>
    <t>v jednotkové ceně zahrnuty náklady na veškeré systémové lišty, profily, doplňky, příslušenství, detaily</t>
  </si>
  <si>
    <t>v jednotkové ceně zahrnuty všechny prořezy a navýšení materiálů</t>
  </si>
  <si>
    <t>"atikové konstrukce" (30,55+63,64)*0,5</t>
  </si>
  <si>
    <t>"atikové konstrukce" (30,55+63,64)*0,65</t>
  </si>
  <si>
    <t>206</t>
  </si>
  <si>
    <t>712811101</t>
  </si>
  <si>
    <t>Provedení povlakové krytiny vytažením na konstrukce za studena nátěrem penetračním</t>
  </si>
  <si>
    <t>1614689147</t>
  </si>
  <si>
    <t>207</t>
  </si>
  <si>
    <t>-1317925533</t>
  </si>
  <si>
    <t>333,394*0,00035 'Přepočtené koeficientem množství</t>
  </si>
  <si>
    <t>208</t>
  </si>
  <si>
    <t>712841559</t>
  </si>
  <si>
    <t>Provedení povlakové krytiny vytažením na konstrukce pásy přitavením NAIP</t>
  </si>
  <si>
    <t>-1078092225</t>
  </si>
  <si>
    <t>"atikové konstrukce" (74,46+35,92+31,06+22,55+19,2+23,96+49,6)*0,65</t>
  </si>
  <si>
    <t>209</t>
  </si>
  <si>
    <t>-588769336</t>
  </si>
  <si>
    <t>166,888*1,2 'Přepočtené koeficientem množství</t>
  </si>
  <si>
    <t>210</t>
  </si>
  <si>
    <t>998712202</t>
  </si>
  <si>
    <t xml:space="preserve">Přesun hmot procentní pro krytiny povlakové </t>
  </si>
  <si>
    <t>-1861892008</t>
  </si>
  <si>
    <t>713</t>
  </si>
  <si>
    <t>Izolace tepelné</t>
  </si>
  <si>
    <t>211</t>
  </si>
  <si>
    <t>713120811</t>
  </si>
  <si>
    <t>Odstranění tepelné izolace podlah volně kladené z vláknitých materiálů tl do 100 mm</t>
  </si>
  <si>
    <t>1384544923</t>
  </si>
  <si>
    <t>212</t>
  </si>
  <si>
    <t>713120821</t>
  </si>
  <si>
    <t>Odstranění tepelné izolace podlah volně kladené z polystyrenu tl do 100 mm</t>
  </si>
  <si>
    <t>1714561550</t>
  </si>
  <si>
    <t>"podlahové skladby_BP9" 25,4</t>
  </si>
  <si>
    <t>213</t>
  </si>
  <si>
    <t>713121111</t>
  </si>
  <si>
    <t>Montáž izolace tepelné podlah volně kladenými rohožemi, pásy, dílci, deskami 1 vrstva</t>
  </si>
  <si>
    <t>1665914461</t>
  </si>
  <si>
    <t>214</t>
  </si>
  <si>
    <t>28372302</t>
  </si>
  <si>
    <t>deska EPS 100 pro trvalé zatížení v tlaku (max. 2000 kg/m2) tl 30mm</t>
  </si>
  <si>
    <t>-348445082</t>
  </si>
  <si>
    <t>12,9*1,05 'Přepočtené koeficientem množství</t>
  </si>
  <si>
    <t>215</t>
  </si>
  <si>
    <t>-1769179281</t>
  </si>
  <si>
    <t>"podlahové skladby_NP10_1.NP" 43,9</t>
  </si>
  <si>
    <t>216</t>
  </si>
  <si>
    <t>28372308</t>
  </si>
  <si>
    <t>deska EPS 100 pro trvalé zatížení v tlaku (max. 2000 kg/m2) tl 80mm</t>
  </si>
  <si>
    <t>1171865664</t>
  </si>
  <si>
    <t>68,1*1,05 'Přepočtené koeficientem množství</t>
  </si>
  <si>
    <t>217</t>
  </si>
  <si>
    <t>713121111.1</t>
  </si>
  <si>
    <t>Montáž izolace tepelné podlah lepená do horkého asfaltu , rohožemi, pásy, dílci, deskami 1 vrstva</t>
  </si>
  <si>
    <t>1172614448</t>
  </si>
  <si>
    <t xml:space="preserve">Poznámka k položce:_x000d_
Kompletní provedení dle specifikace PD a TZ včetně všech přímo souvisejících prací a dodávek._x000d_
----------------------------------------------------------------------------------------------------------------------_x000d_
ASFALT MUSÍ BÝT I MEZI JEDNOTLIVÝMI SPÁRAMI A NA HORNÍM POVRCHU DESEK _x000d_
</t>
  </si>
  <si>
    <t>218</t>
  </si>
  <si>
    <t>28375R24</t>
  </si>
  <si>
    <t>deska z pěnového skla (λ = 0,041 W/mK, PEVNOST V TLAKU ≥600 kPa ) tl 80mm</t>
  </si>
  <si>
    <t>338098552</t>
  </si>
  <si>
    <t>414,365*1,05 'Přepočtené koeficientem množství</t>
  </si>
  <si>
    <t>219</t>
  </si>
  <si>
    <t>713121111.2</t>
  </si>
  <si>
    <t>Montáž izolace tepelné podlah (celoplošně lepeno nízkoexpanzní PUR pěnou) rohožemi, pásy, dílci, deskami 1 vrstva</t>
  </si>
  <si>
    <t>1570567486</t>
  </si>
  <si>
    <t>"podlahové skladby_NP14_2.NP" 156,9</t>
  </si>
  <si>
    <t>"podlahové skladby_NP15_2.NP" 166,5</t>
  </si>
  <si>
    <t>"podlahové skladby_NP17a_2.NP" 17,986</t>
  </si>
  <si>
    <t>"podlahové skladby_NP18_3.NP" 116,9</t>
  </si>
  <si>
    <t>"podlahové skladby_NP19_3.NP" 24,48</t>
  </si>
  <si>
    <t>220</t>
  </si>
  <si>
    <t>28375673</t>
  </si>
  <si>
    <t>deska pro kročejový útlum tl 30mm</t>
  </si>
  <si>
    <t>327280969</t>
  </si>
  <si>
    <t xml:space="preserve">Poznámka k položce:_x000d_
- KROČEJOVÁ IZOLACE EPS STLAČITELNOST MAX. 3 mm, PRO MAX. ZATÍŽENÍ 4 kN/m2 _x000d_
LEPENA K  PODKLADU NÍZKOEXPANZNÍ PUR PĚNOU	_x000d_
</t>
  </si>
  <si>
    <t>649,071*1,05 'Přepočtené koeficientem množství</t>
  </si>
  <si>
    <t>221</t>
  </si>
  <si>
    <t>713131141</t>
  </si>
  <si>
    <t>Montáž izolace tepelné stěn a základů lepením celoplošně rohoží, pásů, dílců, desek</t>
  </si>
  <si>
    <t>-126686776</t>
  </si>
  <si>
    <t>222</t>
  </si>
  <si>
    <t>28375914</t>
  </si>
  <si>
    <t>deska EPS 150 pro trvalé zatížení v tlaku (max. 3000 kg/m2) tl 100mm</t>
  </si>
  <si>
    <t>1053780170</t>
  </si>
  <si>
    <t>333,394*1,05 'Přepočtené koeficientem množství</t>
  </si>
  <si>
    <t>223</t>
  </si>
  <si>
    <t>-2052720707</t>
  </si>
  <si>
    <t>((1,25*105,28))</t>
  </si>
  <si>
    <t>224</t>
  </si>
  <si>
    <t>28376423</t>
  </si>
  <si>
    <t>deska z polystyrénu XPS, hrana polodrážková a hladký povrch tl 120mm</t>
  </si>
  <si>
    <t>-1086996117</t>
  </si>
  <si>
    <t>131,6*1,05 'Přepočtené koeficientem množství</t>
  </si>
  <si>
    <t>225</t>
  </si>
  <si>
    <t>1625013425</t>
  </si>
  <si>
    <t>((1,5*17,5))</t>
  </si>
  <si>
    <t>226</t>
  </si>
  <si>
    <t>28376417</t>
  </si>
  <si>
    <t>deska z polystyrénu XPS, hrana polodrážková a hladký povrch tl 50mm</t>
  </si>
  <si>
    <t>-1236125664</t>
  </si>
  <si>
    <t>26,25*1,05 'Přepočtené koeficientem množství</t>
  </si>
  <si>
    <t>227</t>
  </si>
  <si>
    <t>713140821</t>
  </si>
  <si>
    <t>Odstranění tepelné izolace střech nadstřešní volně kladené z polystyrenu tl do 100 mm</t>
  </si>
  <si>
    <t>1355612299</t>
  </si>
  <si>
    <t>228</t>
  </si>
  <si>
    <t>713141135</t>
  </si>
  <si>
    <t>Montáž izolace tepelné střech plochých lepené za studena bodově 1 vrstva rohoží, pásů, dílců, desek</t>
  </si>
  <si>
    <t>-1402536877</t>
  </si>
  <si>
    <t>229</t>
  </si>
  <si>
    <t>28376R01</t>
  </si>
  <si>
    <t>deska izolační PIR (m3)</t>
  </si>
  <si>
    <t>-240612621</t>
  </si>
  <si>
    <t xml:space="preserve">Poznámka k položce:_x000d_
TEPELNÁ IZOLACE - DESKY PIR, POTAŽENÉ NA OBOU STRANÁCH  _x000d_
 SENDVIČOVOU HLINÍKOVOU FÓLIÍ_x000d_
</t>
  </si>
  <si>
    <t>"skladba_S1" (9,525*5,75)*0,06*1,05</t>
  </si>
  <si>
    <t>3,45*1,05 'Přepočtené koeficientem množství</t>
  </si>
  <si>
    <t>230</t>
  </si>
  <si>
    <t>1648630305</t>
  </si>
  <si>
    <t>231</t>
  </si>
  <si>
    <t>-578453821</t>
  </si>
  <si>
    <t xml:space="preserve">Poznámka k položce:_x000d_
TEPELNÁ IZOLACE EPS 100 _x000d_
λD = 0,037 W/mK, REAKCE NA OHEŇ TŘÍDA E, ρ=18 - 20 kg/m3, μ = 30-70_x000d_
</t>
  </si>
  <si>
    <t>686,185*1,05 'Přepočtené koeficientem množství</t>
  </si>
  <si>
    <t>232</t>
  </si>
  <si>
    <t>713141331</t>
  </si>
  <si>
    <t>Montáž izolace tepelné střech plochých lepené za studena zplna, spádová vrstva</t>
  </si>
  <si>
    <t>-555282597</t>
  </si>
  <si>
    <t>233</t>
  </si>
  <si>
    <t>28376142</t>
  </si>
  <si>
    <t>klín izolační z pěnového polystyrenu EPS 150 spádový</t>
  </si>
  <si>
    <t>-1533680780</t>
  </si>
  <si>
    <t>175,47*0,05 'Přepočtené koeficientem množství</t>
  </si>
  <si>
    <t>234</t>
  </si>
  <si>
    <t>713141335</t>
  </si>
  <si>
    <t>Montáž izolace tepelné střech plochých lepené za studena bodově, spádová vrstva</t>
  </si>
  <si>
    <t>-491631096</t>
  </si>
  <si>
    <t>235</t>
  </si>
  <si>
    <t>28376141</t>
  </si>
  <si>
    <t xml:space="preserve">klín izolační z pěnového polystyrenu EPS 100 spádový (SPÁDOVÉ KLÍNY EPS 150 λD = 0,035 W/mK, TŘÍDA REAKCE NA OHEŇ E, ρ=23 - 25 kg/m3,  μ = 30-70 )</t>
  </si>
  <si>
    <t>-868189674</t>
  </si>
  <si>
    <t>"skladba_S1" (9,525*5,75)*0,15*1,05</t>
  </si>
  <si>
    <t>"skladba_S2" (29,9*1,92)*0,15*1,05</t>
  </si>
  <si>
    <t>"skladba_S4" (24,35*11,38)*0,2*1,05</t>
  </si>
  <si>
    <t>"skladba_S5" ((6,58*11,38)+(4,15*11,38)+(5,65*5,625))*0,155*1,05</t>
  </si>
  <si>
    <t>"skladba_S6" ((3,835*5,765)+(6,215*5,765))*0,15*1,05</t>
  </si>
  <si>
    <t>"skladba_S7" (16,13*8,67)*0,2*1,05</t>
  </si>
  <si>
    <t>236</t>
  </si>
  <si>
    <t>713191132</t>
  </si>
  <si>
    <t xml:space="preserve">Montáž izolace tepelné podlah překrytí rohoží </t>
  </si>
  <si>
    <t>48751513</t>
  </si>
  <si>
    <t>237</t>
  </si>
  <si>
    <t>28323R00</t>
  </si>
  <si>
    <t>ROHOŽ Z PROSTOROVĚ ORIENTOVANÝCH POLYETHYLENOVÝCH VLÁKEN tl. 9 mm</t>
  </si>
  <si>
    <t>848571731</t>
  </si>
  <si>
    <t>279,265*1,1 'Přepočtené koeficientem množství</t>
  </si>
  <si>
    <t>238</t>
  </si>
  <si>
    <t>713191R32</t>
  </si>
  <si>
    <t>Překrytí izolace tepelné separační a parotěsnou fólií tl 0,2 mm u podlah a stropů vč. vytažení na svislé konstrukce v = do cca 150 mm</t>
  </si>
  <si>
    <t>1833328656</t>
  </si>
  <si>
    <t>v jednotkové ceně započítány náklady na obvodové dilatační pásky tl. min 10 mm v = min 150 mm</t>
  </si>
  <si>
    <t>"podlahové skladby_NP1_1.NP" 12,9*1,15</t>
  </si>
  <si>
    <t>"podlahové skladby_NP5_1.NP" 45,8*1,15</t>
  </si>
  <si>
    <t>"podlahové skladby_NP6_1.NP"(26,4+10,4+30,2+11,7+19,9)*1,15*2</t>
  </si>
  <si>
    <t>"podlahové skladby_NP7_1.NP" 89,3*1,15</t>
  </si>
  <si>
    <t>"podlahové skladby_NP8_1.NP" 24,2*1,15</t>
  </si>
  <si>
    <t>"podlahové skladby_NP11_1.NP" 43,9*1,15</t>
  </si>
  <si>
    <t>"podlahové skladby_NP12_2.NP" 103,8*1,15</t>
  </si>
  <si>
    <t>"podlahové skladby_NP13_2+3.NP" (25,4+15,8) *1,15</t>
  </si>
  <si>
    <t>"podlahové skladby_NP16_2.NP" 15,5*1,15</t>
  </si>
  <si>
    <t>"podlahové skladby_NP17b_3.NP" 5,805*1,15</t>
  </si>
  <si>
    <t>239</t>
  </si>
  <si>
    <t>713191R33</t>
  </si>
  <si>
    <t>Překrytí izolace tepelné separační a ochrannou fólií PE-LD tl 0,8 mm u podlah vč. vytažení na svislé konstrukce v = do cca 150 mm</t>
  </si>
  <si>
    <t>-1461324933</t>
  </si>
  <si>
    <t>"podlahové skladby_NP3_1.NP" (279,265*2)*1,15</t>
  </si>
  <si>
    <t>240</t>
  </si>
  <si>
    <t>998713202</t>
  </si>
  <si>
    <t xml:space="preserve">Přesun hmot procentní pro izolace tepelné </t>
  </si>
  <si>
    <t>-1000315277</t>
  </si>
  <si>
    <t>721</t>
  </si>
  <si>
    <t>Zdravotechnika - vnitřní kanalizace</t>
  </si>
  <si>
    <t>241</t>
  </si>
  <si>
    <t>721210824</t>
  </si>
  <si>
    <t>Demontáž vpustí střešních DN 150</t>
  </si>
  <si>
    <t>-1618900707</t>
  </si>
  <si>
    <t>762</t>
  </si>
  <si>
    <t>Konstrukce tesařské</t>
  </si>
  <si>
    <t>242</t>
  </si>
  <si>
    <t>762341037</t>
  </si>
  <si>
    <t>Bednění střech rovných z desek OSB tl 25 mm mechanicky kotvené</t>
  </si>
  <si>
    <t>-1154648746</t>
  </si>
  <si>
    <t>243</t>
  </si>
  <si>
    <t>998762203</t>
  </si>
  <si>
    <t xml:space="preserve">Přesun hmot procentní pro kce tesařské </t>
  </si>
  <si>
    <t>1941450812</t>
  </si>
  <si>
    <t>763</t>
  </si>
  <si>
    <t>Konstrukce suché výstavby</t>
  </si>
  <si>
    <t>244</t>
  </si>
  <si>
    <t>763131511</t>
  </si>
  <si>
    <t>SDK podhled deska 1xA 12,5 bez TI jednovrstvá spodní kce profil CD+UD _ PH1</t>
  </si>
  <si>
    <t>1865119683</t>
  </si>
  <si>
    <t xml:space="preserve">Poznámka k položce:_x000d_
 Ph1 - OPLÁŠTĚNÍ STROPU, BEZ VKLÁDANÉ MW_x000d_
KOVOVá SYSTÉMOVÁ KONSTRUKCE, MONTÁŽNÍ HUT PROFILY KOTVENY DO STROPNÍ KONSTRUKCE PO 1000 mm, MAXIMÁLNÍ ROZTEČ PROFILŮ 500 mm. NOSNOST PODHLEDU DO 20 kg/m2. SÁDROKARTONOVÉ DESKY 1x12,5 mm RB(A), MAXIMÁLNÍ SVĚŠENÍ 40 mm._x000d_
</t>
  </si>
  <si>
    <t xml:space="preserve">"podhledová skladba_PH1" </t>
  </si>
  <si>
    <t>"1.NP" 12,096</t>
  </si>
  <si>
    <t>"2.NP" 187,891</t>
  </si>
  <si>
    <t>"3.NP" 141,38</t>
  </si>
  <si>
    <t>245</t>
  </si>
  <si>
    <t>763131531</t>
  </si>
  <si>
    <t>SDK podhled deska 1xDF 12,5 bez TI jednovrstvá spodní kce profil CD+UD _ PH3</t>
  </si>
  <si>
    <t>-1055326478</t>
  </si>
  <si>
    <t xml:space="preserve">Poznámka k položce:_x000d_
Ph3 - SDK ŠIKMÝ I VODOROVNÝ PODHLED,  S POŽÁRNÍ ODOLNOSTI min EI15, BEZ VKLÁDANÉ MW - SCHODIŠTĚ_x000d_
ZAVĚŠENÝ SYSTÉMOVÝ ROŠT SDK PODHLEDU, MONTÁŽNÍ PROFILY R-CD PO 800 KOTVENY ZÁVĚSY DO STROPNÍ KONSTRUKCE V ROZTEČI_x000d_
900 mm, (NOSNOST PODHLEDU DO 20 kg/m2). SÁDROKARTONOVÉ PROTIPOŽÁRNÍ DESKY 1x12,5 mm RF (DF) ._x000d_
</t>
  </si>
  <si>
    <t xml:space="preserve">"podhledová skladba_PH3" </t>
  </si>
  <si>
    <t>"1.NP" 6,204</t>
  </si>
  <si>
    <t>"2.NP" 8,409</t>
  </si>
  <si>
    <t>"3.NP" 7,32</t>
  </si>
  <si>
    <t>246</t>
  </si>
  <si>
    <t>763131541</t>
  </si>
  <si>
    <t>SDK podhled desky 2xDF 12,5 bez TI jednovrstvá spodní kce profil CD+UD _ PH7</t>
  </si>
  <si>
    <t>1116407582</t>
  </si>
  <si>
    <t xml:space="preserve">Poznámka k položce:_x000d_
Ph7 - VODOROVNÝ ZAVĚŠENÝ PODHLED, S POŽÁRNÍ ODOLNOSTI min. EI30, BEZ VKLÁDANÉ MW_x000d_
ZAVĚŠENÝ SYSTÉMOVÝ ROŠT SDK PODHLEDU, MONTÁŽNÍ PROFILY R-CD PO 800 KOTVENY ZÁVĚSY DO STROPNÍ KONSTRUKCE V ROZTEČI 900 mm, (NOSNOST PODHLEDU DO 20 kg/m2). SÁDROKARTONOVÉ PROTIPOŽÁRNÍ DESKY 2x12,5 mm RFI (DF)._x000d_
</t>
  </si>
  <si>
    <t>"podhledová skladba_PH7"</t>
  </si>
  <si>
    <t>"2.NP" 121,7</t>
  </si>
  <si>
    <t>247</t>
  </si>
  <si>
    <t>763131551</t>
  </si>
  <si>
    <t>SDK podhled deska 1xH2 12,5 bez TI jednovrstvá spodní kce profil CD+UD _ PH2</t>
  </si>
  <si>
    <t>1312520076</t>
  </si>
  <si>
    <t xml:space="preserve">Poznámka k položce:_x000d_
 Ph2 - OPLÁŠTĚNÍ STROPU, BEZ VKLÁDANÉ MW - DO VLHKÉHO PROSTŘEDÍ, TL. 45-50 mm_x000d_
KOVOVá SYSTÉMOVÁ KONSTRUKCE, MONTÁŽNÍ HUT PROFILY KOTVENY DO STROPNÍ KONSTRUKCE PO 1000 mm, MAXIMÁLNÍ ROZTEČ PROFILŮ 500 mm. NOSNOST PODHLEDU DO 20 kg/m2. SÁDROKARTONOVÉ IMPREGNOVANÉ DESKY 1x12,5 mm  RBI(H2), MAXIMÁLNÍ SVĚŠENÍ 40 mm._x000d_
</t>
  </si>
  <si>
    <t>"podhledová skladba_PH2"</t>
  </si>
  <si>
    <t>"2.NP" 63,0</t>
  </si>
  <si>
    <t>248</t>
  </si>
  <si>
    <t>763131714</t>
  </si>
  <si>
    <t>SDK podhled základní penetrační nátěr</t>
  </si>
  <si>
    <t>-76415696</t>
  </si>
  <si>
    <t>(341,367+21,933+121,7+45,8+63,0+15,5+147,7+25,5)</t>
  </si>
  <si>
    <t>249</t>
  </si>
  <si>
    <t>763131751</t>
  </si>
  <si>
    <t>Montáž parotěsné zábrany do SDK podhledu</t>
  </si>
  <si>
    <t>2098608554</t>
  </si>
  <si>
    <t>"PH8" 15,5</t>
  </si>
  <si>
    <t>"PH5" 147,7</t>
  </si>
  <si>
    <t>"PH6" 25,5</t>
  </si>
  <si>
    <t>250</t>
  </si>
  <si>
    <t>28329276</t>
  </si>
  <si>
    <t xml:space="preserve">fólie PE vyztužená pro parotěsnou vrstvu </t>
  </si>
  <si>
    <t>-666852657</t>
  </si>
  <si>
    <t>188,7*1,1 'Přepočtené koeficientem množství</t>
  </si>
  <si>
    <t>251</t>
  </si>
  <si>
    <t>763131771</t>
  </si>
  <si>
    <t>Příplatek k SDK podhledu za rovinnost kvality Q3</t>
  </si>
  <si>
    <t>1564279252</t>
  </si>
  <si>
    <t>252</t>
  </si>
  <si>
    <t>763131R44</t>
  </si>
  <si>
    <t>SDK podhled desky 2xGF_C11_I_W2 25 mm bez TI jednovrstvá spodní kce profil CD+UD _ PH9</t>
  </si>
  <si>
    <t>1023911520</t>
  </si>
  <si>
    <t xml:space="preserve">Poznámka k položce:_x000d_
Kompletní systémová dodávka a provedení dle specifikace PD a TZ včetně všech přímo souvisejících prací a dodávek_x000d_
----------------------------------------------------------------------------------------------------------------------------------------------_x000d_
Ph9 - ZAVĚŠENÝ PODHLED,  S POŽÁRNÍ ODOLNOSTI  EI120, BEZ VKLÁDANÉ MW, VÝŠKA DUTINY 140 mm_x000d_
ZAVĚŠENÝ SYSTÉMOVÝ ROŠT SDK PODHLEDU, MONTÁŽNÍ PROFILY R-CD PO 800 KOTVENY ZÁVĚSY DO STROPNÍ KONSTRUKCE V ROZTEČI 900 mm, (NOSNOST PODHLEDU DO 20 kg/m2). SÁDROVLÁKNITÉ PROTIPOŽÁRNÍ DESKY 2x25 mm GF-C1-I-W2._x000d_
</t>
  </si>
  <si>
    <t>"podhledová skladba_PH9"</t>
  </si>
  <si>
    <t>"1.PP" 45,8</t>
  </si>
  <si>
    <t>253</t>
  </si>
  <si>
    <t>763132122</t>
  </si>
  <si>
    <t>SDK podhled samostatný požární předěl desky 2xDF 15 TI40 mm EI Z/S 45/15 jednovrstvá spodní kce CD+UD _ PH8</t>
  </si>
  <si>
    <t>-1293878659</t>
  </si>
  <si>
    <t xml:space="preserve">Poznámka k položce:_x000d_
Ph8 - ZAVĚŠENÝ PODHLED, IMPREGNOVANÁ, S POŽÁRNÍ ODOLNOSTI SHORA EI45, ZDOLA EI15, S VKLÁDANOU MW_x000d_
ZAVĚŠENÝ SYSTÉMOVÝ ROŠT SDK PODHLEDU, MONTÁŽNÍ PROFILY R-CD PO 800 KOTVENY ZÁVĚSY DO STROPNÍ KONSTRUKCE V ROZTEČI 900 mm, (NOSNOST PODHLEDU DO 20 kg/m2). MINERÁLNÍ IZOLACE TL. 40 mm, ρ = 40 kg/m3. SÁDROKARTONOVÉ PROTIPOŽÁRNÍ DESKY 2x15 mm RFI (DFI) ._x000d_
</t>
  </si>
  <si>
    <t xml:space="preserve">"podhledová skladba_PH8" </t>
  </si>
  <si>
    <t>"2.NP" 15,5</t>
  </si>
  <si>
    <t>254</t>
  </si>
  <si>
    <t>763132221</t>
  </si>
  <si>
    <t>SDK podhled samostatný požární předěl desky 2xDF12,5 TI40 mm EIZ/S45/60 jednovrstvá spodní kce CD+UD _ PH5</t>
  </si>
  <si>
    <t>1845131113</t>
  </si>
  <si>
    <t>Poznámka k položce:_x000d_
 Ph5 - ZAVĚŠENÝ PODHLED, S POŽÁRNÍ ODOLNOSTI SHORA EI60, ZDOLA EI45, S VKLÁDANOU MW, VÝŠKA DUTINY 115 mm_x000d_
ZAVĚŠENÝ SYSTÉMOVÝ ROŠT SDK PODHLEDU, MONTÁŽNÍ PROFILY R-CD PO 800 KOTVENY ZÁVĚSY DO STROPNÍ KONSTRUKCE V ROZTEČI 900 mm, (NOSNOST PODHLEDU DO 20 kg/m2). MINERÁLNÍ IZOLACE TL. 40 mm, ρ = 40 kg/m3. SÁDROKARTONOVÉ PROTIPOŽÁRNÍ DESKY 2x12,5 mm RF (DF) .</t>
  </si>
  <si>
    <t>"podhledová skladba_PH5"</t>
  </si>
  <si>
    <t>"1.NP" 131,9</t>
  </si>
  <si>
    <t>"3.NP" 15,8</t>
  </si>
  <si>
    <t>255</t>
  </si>
  <si>
    <t>763132222</t>
  </si>
  <si>
    <t>SDK podhled samostatný požární předěl desky 2xDF,H2 12,5 TI40 mm EI Z/S 45/60 jednovrstvá spodní kce CD+UD _ PH6</t>
  </si>
  <si>
    <t>624761879</t>
  </si>
  <si>
    <t xml:space="preserve">Poznámka k položce:_x000d_
 Ph6 - ZAVĚŠENÝ PODHLED, IMPREGNOVANÁ, S POŽÁRNÍ ODOLNOSTI SHORA EI60, ZDOLA EI45, S VKLÁDANOU MW_x000d_
ZAVĚŠENÝ SYSTÉMOVÝ ROŠT SDK PODHLEDU, MONTÁŽNÍ PROFILY R-CD PO 800 KOTVENY ZÁVĚSY DO STROPNÍ KONSTRUKCE V ROZTEČI 900 mm, (NOSNOST PODHLEDU DO 20 kg/m2). MINERÁLNÍ IZOLACE TL. 40 mm, ρ = 40 kg/m3. SÁDROKARTONOVÉ PROTIPOŽÁRNÍ DESKY 2x12,5 mm RFI (DFI) ._x000d_
</t>
  </si>
  <si>
    <t>"podhledová skladba_PH6"</t>
  </si>
  <si>
    <t>"1.NP" 25,5</t>
  </si>
  <si>
    <t>256</t>
  </si>
  <si>
    <t>763135R01</t>
  </si>
  <si>
    <t>Dodávka a montáž_ Ph4 - AKUSTICKÝ KAZETOVÝ PODHLED _ na zavěšenou skrytou nosnou konstrukci</t>
  </si>
  <si>
    <t>1485509496</t>
  </si>
  <si>
    <t xml:space="preserve">Poznámka k položce:_x000d_
Kompletní systémová dodávka a provedení dle specifikace PD a TZ včetně všech přímo souvisejících prací a dodávek._x000d_
---------------------------------------------------------------------------------------------------------------------------------------------_x000d_
Ph4 - AKUSTICKÝ KAZETOVÝ PODHLED S SKRYTÝM ROŠTEM_x000d_
TLOUŠŤKA PANELU 20 MM, ROZMĚRY PANELU DLE VÝROBNÍ DOKUMENTACE DODAVATELE (600x600). JÁDRO V PLÁSTVÍCH LISOVANÁ SKELNÁ VLÁKNA, PANELY DEMONTOVATELNÉ_x000d_
SYSTÉMOVÝ ZESÍLENÝ SKRYTÝ NOSNÝ RASTR. PODHLED URČEN PRO MÍSTNOSTI KLASIFIKOVANÉ DO TŘÍDY 6 DLE ISO 14644 - 1._x000d_
</t>
  </si>
  <si>
    <t>"podhledová skladba_PH4"</t>
  </si>
  <si>
    <t>"2.NP" 103,8</t>
  </si>
  <si>
    <t>257</t>
  </si>
  <si>
    <t>763251111</t>
  </si>
  <si>
    <t>Sádrovláknitá podlaha tl 20 mm z desek tl 2x10 mm bez podsypu</t>
  </si>
  <si>
    <t>-1802067695</t>
  </si>
  <si>
    <t>"podlahové skladby_NP14_2.NP" 156,9*1,5</t>
  </si>
  <si>
    <t>"podlahové skladby_NP15_2.NP" 166,5*1,5</t>
  </si>
  <si>
    <t>"podlahové skladby_NP17a_2.NP" 17,986*1,5</t>
  </si>
  <si>
    <t>"podlahové skladby_NP18_3.NP" 116,9*1,5</t>
  </si>
  <si>
    <t>"podlahové skladby_NP19_3.NP" 24,48*1,5</t>
  </si>
  <si>
    <t>258</t>
  </si>
  <si>
    <t>763251391</t>
  </si>
  <si>
    <t>Příplatek k sádrovláknité podlaze za každý dalších 10 mm suchého podsypu</t>
  </si>
  <si>
    <t>-1398237367</t>
  </si>
  <si>
    <t>"podlahové skladby_NP14_2.NP" 156,9*5</t>
  </si>
  <si>
    <t>"podlahové skladby_NP15_2.NP" 166,5*3</t>
  </si>
  <si>
    <t>"podlahové skladby_NP17a_2.NP" 17,986*3</t>
  </si>
  <si>
    <t>"podlahové skladby_NP18_3.NP" 116,9*3</t>
  </si>
  <si>
    <t>"podlahové skladby_NP19_3.NP" 24,48*2</t>
  </si>
  <si>
    <t>259</t>
  </si>
  <si>
    <t>763755R01</t>
  </si>
  <si>
    <t>Dodávka a osazení veškerých doplňkových prvků SDK konstrukcí (lišt, profilů, výztužných profilů, ukončovacích prvků, dilatačních a přechodových prvků atd)</t>
  </si>
  <si>
    <t>-1550503433</t>
  </si>
  <si>
    <t>Poznámka k položce:_x000d_
SYSTÉMOVÉ PROVEDENÍ (DLE KONKRÉTNÍHO DODAVATELE SYSTÉMU)</t>
  </si>
  <si>
    <t xml:space="preserve">"kompletní provedení dle specifikace PD a TZ  vč. všech souvisejících prací a dodávek"</t>
  </si>
  <si>
    <t>"rozsah a množství vztaženo na celkovou plochu SDK konstrukcí" 782,5</t>
  </si>
  <si>
    <t>260</t>
  </si>
  <si>
    <t>763755R02</t>
  </si>
  <si>
    <t xml:space="preserve">Příplatek k podhledů s požární odolností za opláštění zabudovaných prvků a zařízení </t>
  </si>
  <si>
    <t>-1572082710</t>
  </si>
  <si>
    <t>"rozsah a množství vztaženo na celkovou plochu SDK konstrukcí" 21,933+121,7+45,8+15,5+147,7+25,5</t>
  </si>
  <si>
    <t>261</t>
  </si>
  <si>
    <t>998763201</t>
  </si>
  <si>
    <t xml:space="preserve">Přesun hmot procentní pro dřevostavby </t>
  </si>
  <si>
    <t>-1172675185</t>
  </si>
  <si>
    <t>764</t>
  </si>
  <si>
    <t>Konstrukce klempířské</t>
  </si>
  <si>
    <t>262</t>
  </si>
  <si>
    <t>764862N01</t>
  </si>
  <si>
    <t>K-1 - D+M Oplechování vnějšího okenního parapetu, pozink plech s polyesterovým povrchem tl. 0,6mm, r.š. 175mm</t>
  </si>
  <si>
    <t>bm</t>
  </si>
  <si>
    <t>1189500432</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</si>
  <si>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klempířských výrobků.</t>
  </si>
  <si>
    <t>263</t>
  </si>
  <si>
    <t>764862N02</t>
  </si>
  <si>
    <t>K-2 - D+M Oplechování vnějšího okenního parapetu, pozink plech s polyesterovým povrchem tl. 0,6mm, r.š. 405mm</t>
  </si>
  <si>
    <t>1126116704</t>
  </si>
  <si>
    <t>264</t>
  </si>
  <si>
    <t>764862N03</t>
  </si>
  <si>
    <t>K-3 - D+M Oplechování vnějšího okenního parapetu, pozink plech s polyesterovým povrchem tl. 0,6mm, r.š. 250mm</t>
  </si>
  <si>
    <t>-2094522603</t>
  </si>
  <si>
    <t>265</t>
  </si>
  <si>
    <t>764862N04</t>
  </si>
  <si>
    <t>K-4 - D+M Oplechování vnějšího okenního parapetu, pozink plech s polyesterovým povrchem tl. 0,6mm, r.š. 450mm</t>
  </si>
  <si>
    <t>-732364548</t>
  </si>
  <si>
    <t>266</t>
  </si>
  <si>
    <t>764862N05</t>
  </si>
  <si>
    <t>K-5 - D+M Oplechování atiky, pozink plech s polyesterovým povrchem tl. 0,6mm, r.š. 560mm</t>
  </si>
  <si>
    <t>159433044</t>
  </si>
  <si>
    <t>267</t>
  </si>
  <si>
    <t>764862N06</t>
  </si>
  <si>
    <t>K-6 - D+M Oplechování atiky, pozink plech s polyesterovým povrchem tl. 0,6mm, r.š. 470mm</t>
  </si>
  <si>
    <t>-2025186376</t>
  </si>
  <si>
    <t>268</t>
  </si>
  <si>
    <t>764862N07</t>
  </si>
  <si>
    <t>K-7 - D+M Oplechování atiky přiléhající ke stěně, pozink plech s polyesterovým povrchem tl. 0,6mm, r.š. 550mm</t>
  </si>
  <si>
    <t>-1607117181</t>
  </si>
  <si>
    <t>269</t>
  </si>
  <si>
    <t>764862N08</t>
  </si>
  <si>
    <t>K-8 - D+M Oplechování dilatace atik, pozink plech s polyesterovým povrchem tl. 0,6mm, r.š. 720mm</t>
  </si>
  <si>
    <t>760138084</t>
  </si>
  <si>
    <t>270</t>
  </si>
  <si>
    <t>764862N09</t>
  </si>
  <si>
    <t>K-9 - D+M Oplechování dilatace atik, pozink plech s polyesterovým povrchem tl. 0,6mm, r.š. 860mm</t>
  </si>
  <si>
    <t>862778360</t>
  </si>
  <si>
    <t>271</t>
  </si>
  <si>
    <t>764862N10</t>
  </si>
  <si>
    <t>K-10 - D+M Oplechování okraje atik, pozinkovaný poplastovaný plech, r.š. 150mm</t>
  </si>
  <si>
    <t>-90814577</t>
  </si>
  <si>
    <t>272</t>
  </si>
  <si>
    <t>764862N11</t>
  </si>
  <si>
    <t>K-11 - D+M Prostupka střešní kcí pro potrubí, těsnící manžeta dle typu krytiny, pozinkovaný poplastovaný plech, DN 125</t>
  </si>
  <si>
    <t>ks</t>
  </si>
  <si>
    <t>-1757405434</t>
  </si>
  <si>
    <t>273</t>
  </si>
  <si>
    <t>764862N12</t>
  </si>
  <si>
    <t>K-11 - D+M Prostupka střešní kcí pro potrubí, těsnící manžeta dle typu krytiny, pozinkovaný poplastovaný plech, DN 200</t>
  </si>
  <si>
    <t>-550712334</t>
  </si>
  <si>
    <t>274</t>
  </si>
  <si>
    <t>764862N13</t>
  </si>
  <si>
    <t>K-11 - D+M Prostupka střešní kcí pro potrubí, těsnící manžeta dle typu krytiny, pozinkovaný poplastovaný plech, DN 240</t>
  </si>
  <si>
    <t>-1900882509</t>
  </si>
  <si>
    <t>275</t>
  </si>
  <si>
    <t>764862N14</t>
  </si>
  <si>
    <t>K-12 - D+M Oplechování atiky u dveřního a okenního otvoru, pozink plech tl. 0,6mm, r.š. 385mm</t>
  </si>
  <si>
    <t>2072372150</t>
  </si>
  <si>
    <t>276</t>
  </si>
  <si>
    <t>764862N15</t>
  </si>
  <si>
    <t>K-13 - D+M Oplechování stěny přiléhající k obvodovému plášti, pozink plech tl. 0,6mm, r.š. 570mm</t>
  </si>
  <si>
    <t>152490224</t>
  </si>
  <si>
    <t>277</t>
  </si>
  <si>
    <t>764002801</t>
  </si>
  <si>
    <t>Demontáž oplechování liniového do suti</t>
  </si>
  <si>
    <t>1289807501</t>
  </si>
  <si>
    <t>278</t>
  </si>
  <si>
    <t>764002851</t>
  </si>
  <si>
    <t>Demontáž oplechování parapetů do suti</t>
  </si>
  <si>
    <t>700401640</t>
  </si>
  <si>
    <t>279</t>
  </si>
  <si>
    <t>998764202</t>
  </si>
  <si>
    <t xml:space="preserve">Přesun hmot procentní pro konstrukce klempířské </t>
  </si>
  <si>
    <t>1954819570</t>
  </si>
  <si>
    <t>766</t>
  </si>
  <si>
    <t>Konstrukce truhlářské</t>
  </si>
  <si>
    <t>280</t>
  </si>
  <si>
    <t>766411811</t>
  </si>
  <si>
    <t xml:space="preserve">Demontáž truhlářského obložení stěn vnitřních </t>
  </si>
  <si>
    <t>613186986</t>
  </si>
  <si>
    <t>"2.NP" (1,2*33,0)+(3,0*5,35)</t>
  </si>
  <si>
    <t>281</t>
  </si>
  <si>
    <t>766411822</t>
  </si>
  <si>
    <t>Demontáž truhlářského obložení stěn podkladových roštů</t>
  </si>
  <si>
    <t>-484538237</t>
  </si>
  <si>
    <t>282</t>
  </si>
  <si>
    <t>766860N03</t>
  </si>
  <si>
    <t>POLOŽKA NEOBSAZENA_NENACEŇOVAT</t>
  </si>
  <si>
    <t>-485831852</t>
  </si>
  <si>
    <t>283</t>
  </si>
  <si>
    <t>766860N04</t>
  </si>
  <si>
    <t>D-04 - D+M Dveře vnitřní, plné, jádro z protipožární dřevotřísky, dřevěný práh, 800x1970mm, PO - EI 30 DP3 (bytové dveře)</t>
  </si>
  <si>
    <t>1468086125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</si>
  <si>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dveří.</t>
  </si>
  <si>
    <t>284</t>
  </si>
  <si>
    <t>766860N05</t>
  </si>
  <si>
    <t>D-05 - D+M Dveře vnitřní, plné, materiál odlehčená DTD, dřevěný práh, 800x1970mm, oboustranná ventilační mřížka</t>
  </si>
  <si>
    <t>-1190715466</t>
  </si>
  <si>
    <t>285</t>
  </si>
  <si>
    <t>766860N06</t>
  </si>
  <si>
    <t>D-06 - D+M Dveře vnitřní, plné, materiál odlehčená DTD, dřevěný práh, 800x1970mm, oboustranná ventilační mřížka</t>
  </si>
  <si>
    <t>1821755207</t>
  </si>
  <si>
    <t>286</t>
  </si>
  <si>
    <t>766860N07</t>
  </si>
  <si>
    <t>D-07 - D+M Dveře vnitřní, plné, jádro z protipožární dřevotřísky, dřevěný práh, 900x1970mm, PO - EW 30 DP3-C</t>
  </si>
  <si>
    <t>-4977583</t>
  </si>
  <si>
    <t>287</t>
  </si>
  <si>
    <t>766860N08</t>
  </si>
  <si>
    <t>D-08 - D+M Dveře vnitřní, plné, materiál odlehčená DTD, dřevěný práh, 900x1970mm</t>
  </si>
  <si>
    <t>-1247275697</t>
  </si>
  <si>
    <t>288</t>
  </si>
  <si>
    <t>766860N09</t>
  </si>
  <si>
    <t>D-09 - D+M Dveře vnitřní, plné, materiál odlehčená DTD, dřevěný práh, 800x1970mm</t>
  </si>
  <si>
    <t>429430998</t>
  </si>
  <si>
    <t>289</t>
  </si>
  <si>
    <t>766860N10</t>
  </si>
  <si>
    <t>D-10 - D+M Dveře vnitřní, plné, jádro z protipožární dřevotřísky, dřevěný práh, 800x1970mm, PO - EW 15 DP3-C</t>
  </si>
  <si>
    <t>2082631811</t>
  </si>
  <si>
    <t>290</t>
  </si>
  <si>
    <t>766860N11</t>
  </si>
  <si>
    <t>D-11 - D+M Dveře vnitřní, prosklené, jádro z protipožární dřevotřísky, dřevěný práh, 800x1970mm, PO - EW 15 DP3-C</t>
  </si>
  <si>
    <t>-1951209679</t>
  </si>
  <si>
    <t>291</t>
  </si>
  <si>
    <t>766860N12</t>
  </si>
  <si>
    <t>D-12 - D+M Dveře vnitřní, plné, jádro z protipožární dřevotřísky, dřevěný práh, 900x1970mm, PO - EW 30 DP3-C</t>
  </si>
  <si>
    <t>1501293331</t>
  </si>
  <si>
    <t>292</t>
  </si>
  <si>
    <t>766860N13</t>
  </si>
  <si>
    <t>D-13 - D+M Dveře vnitřní, plné, materiál odlehčená DTD, dřevěný práh, 1450x1970mm</t>
  </si>
  <si>
    <t>1055772690</t>
  </si>
  <si>
    <t>293</t>
  </si>
  <si>
    <t>766860N14</t>
  </si>
  <si>
    <t>D-14 - D+M Dveře vnitřní, plné, jádro z protipožární dřevotřísky, dřevěný práh, 1450x1970mm, PO - EW 30 DP3-C</t>
  </si>
  <si>
    <t>-225471511</t>
  </si>
  <si>
    <t>294</t>
  </si>
  <si>
    <t>766860N15</t>
  </si>
  <si>
    <t>D-15 - D+M Dvoukřídlé dveře posuvné, prosklené, včetně horní kolejnice a pojezdu, dveře 1800x1970mm</t>
  </si>
  <si>
    <t>-914338</t>
  </si>
  <si>
    <t>295</t>
  </si>
  <si>
    <t>766860N16</t>
  </si>
  <si>
    <t>D-16 - D+M Dveře vnitřní jednokřídlé, plné, materiál odlehčená DTD, dřevěný práh, 800x1970mm, PO - EW 30 DP3-C</t>
  </si>
  <si>
    <t>928147016</t>
  </si>
  <si>
    <t>296</t>
  </si>
  <si>
    <t>766860N18</t>
  </si>
  <si>
    <t>D-18 - D+M Dveře vnitřní, plné, materiál odlehčená DTD, dřevěný práh, 800x1970mm</t>
  </si>
  <si>
    <t>-886111202</t>
  </si>
  <si>
    <t>297</t>
  </si>
  <si>
    <t>766860N19</t>
  </si>
  <si>
    <t>D-19 - D+M Dveře vnitřní, plné, materiál odlehčená DTD, dřevěný práh, 900x1100mm</t>
  </si>
  <si>
    <t>-1376172848</t>
  </si>
  <si>
    <t>298</t>
  </si>
  <si>
    <t>766860N20</t>
  </si>
  <si>
    <t>D-20 - D+M Dveře vnitřní, plné, jádro z protipožární dřevotřísky, dřevěný práh, 1450x1970mm, PO - EI 15 DP3-C</t>
  </si>
  <si>
    <t>1681554919</t>
  </si>
  <si>
    <t>299</t>
  </si>
  <si>
    <t>766860N21</t>
  </si>
  <si>
    <t>D-21 - D+M Dveře vnitřní, plné, materiál odlehčená DTD, dřevěný práh, 1000x1970mm</t>
  </si>
  <si>
    <t>1913416408</t>
  </si>
  <si>
    <t>300</t>
  </si>
  <si>
    <t>766860N22</t>
  </si>
  <si>
    <t>D-22 - D+M Dveře vnitřní, plné, materiál odlehčená DTD, 800x1970mm</t>
  </si>
  <si>
    <t>-1222480842</t>
  </si>
  <si>
    <t>301</t>
  </si>
  <si>
    <t>766860N23</t>
  </si>
  <si>
    <t>D-23 - D+M Dveře vnitřní, plné, jádro z protipožární dřevotřísky, dřevěný práh, 1450x1970mm, PO - EW 15 DP3-C</t>
  </si>
  <si>
    <t>2055346223</t>
  </si>
  <si>
    <t>302</t>
  </si>
  <si>
    <t>766860N24</t>
  </si>
  <si>
    <t>D-24 - D+M Dveře vnitřní, plné, materiál odlehčená DTD, 800x1970mm</t>
  </si>
  <si>
    <t>-659087082</t>
  </si>
  <si>
    <t>303</t>
  </si>
  <si>
    <t>766860N25</t>
  </si>
  <si>
    <t>D-25 - D+M Dveře vnitřní, plné, materiál odlehčená DTD, dřevěný práh, 1450x1970mm, PO - EW 15 DP3-C</t>
  </si>
  <si>
    <t>81097182</t>
  </si>
  <si>
    <t>304</t>
  </si>
  <si>
    <t>766860N26</t>
  </si>
  <si>
    <t>D-26 - D+M Dveře vnitřní, prosklené, s bočním světlíkem, materiál odlehčená DTD, dřevěný práh, dveře 800x1970mm, otvor 1700x1970mm</t>
  </si>
  <si>
    <t>-776114790</t>
  </si>
  <si>
    <t>305</t>
  </si>
  <si>
    <t>766860N27</t>
  </si>
  <si>
    <t>DP-1 - D+M Jednokřídlé vstupní dveře z plastových profilů, plné, s nadsvětlíkem, překryvná AL deska tl. 2mm, 900x1970mm + nadsvětlík</t>
  </si>
  <si>
    <t>840308451</t>
  </si>
  <si>
    <t>306</t>
  </si>
  <si>
    <t>766860N28</t>
  </si>
  <si>
    <t>DP-2 - D+M Dveře plastové plné, výplň tepelně izol. kazetou, s nadsvětlíkem, překryvná AL deska tl. 2mm, 900x1970mm + nadsvětlík</t>
  </si>
  <si>
    <t>-562161536</t>
  </si>
  <si>
    <t>307</t>
  </si>
  <si>
    <t>766860N29</t>
  </si>
  <si>
    <t>DP-3 - D+M Vstupní dveře z plastových profilů, plné, výplň tepelně izolační kazetou, překryvná AL deska tl. 2mm, 900x1970mm</t>
  </si>
  <si>
    <t>-1098158274</t>
  </si>
  <si>
    <t>308</t>
  </si>
  <si>
    <t>766860N30</t>
  </si>
  <si>
    <t>DP-4 - D+M Dveře z plastových profilů, prosklené, s nadsvětlíkem, překryvný AL deska tl. 2mm, 800x1970mm + nadsvětlík</t>
  </si>
  <si>
    <t>-122520104</t>
  </si>
  <si>
    <t>309</t>
  </si>
  <si>
    <t>766860N31</t>
  </si>
  <si>
    <t>DP-5 - D+M Vstupní dveře z plastových profilů, plné, výplň tepelně izolační kazetou, překryvná AL deska tl. 2mm, 800x2200mm</t>
  </si>
  <si>
    <t>2144823813</t>
  </si>
  <si>
    <t>310</t>
  </si>
  <si>
    <t>766860N32</t>
  </si>
  <si>
    <t>DP-6 - D+M Vstupní dveře z plastových profilů, plné, výplň tepelně izolační kazetou, překryvná AL deska tl. 2mm, 1600x1970mm</t>
  </si>
  <si>
    <t>-78139184</t>
  </si>
  <si>
    <t>311</t>
  </si>
  <si>
    <t>766860N33</t>
  </si>
  <si>
    <t>DP-7 - D+M Vstupní dveře z plastových profilů, plné, výplň tepelně izolační kazetou, překryvná AL deska tl. 2mm, 1400x1970mm</t>
  </si>
  <si>
    <t>1611437525</t>
  </si>
  <si>
    <t>312</t>
  </si>
  <si>
    <t>766860N34</t>
  </si>
  <si>
    <t>DP-8 - D+M Prosklená stěna z plastových profilů, 2880x2775mm, polovina stěny pevná, druhá polovina paralelně posuvné dveře š. 1400mm</t>
  </si>
  <si>
    <t>1499167162</t>
  </si>
  <si>
    <t>313</t>
  </si>
  <si>
    <t>766860N35</t>
  </si>
  <si>
    <t>DP-9 - D+M Dveře plastové plné, výplň tepelně izol. kazetou, s nadsvětlíkem, překryvná AL deska tl. 2mm, 900x1970mm + nadsvětlík</t>
  </si>
  <si>
    <t>-935742588</t>
  </si>
  <si>
    <t>314</t>
  </si>
  <si>
    <t>766860N36</t>
  </si>
  <si>
    <t>O-1 - D+M Plastové okno jednokřídlé, včetně přídavného spodního profilu, 1000x400mm</t>
  </si>
  <si>
    <t>790677477</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</si>
  <si>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oken.</t>
  </si>
  <si>
    <t>315</t>
  </si>
  <si>
    <t>766860N37</t>
  </si>
  <si>
    <t>O-2 - D+M Plastové okno dvoukřídlé, včetně přídavného spodního profilu, 2500x500mm</t>
  </si>
  <si>
    <t>-1900145432</t>
  </si>
  <si>
    <t>316</t>
  </si>
  <si>
    <t>766860N38</t>
  </si>
  <si>
    <t>O-3 - D+M Plastové okno dvoukřídlé, včetně přídavného spodního profilu, 3000x750mm</t>
  </si>
  <si>
    <t>1943898364</t>
  </si>
  <si>
    <t>317</t>
  </si>
  <si>
    <t>766860N39</t>
  </si>
  <si>
    <t>O-4 - D+M Plastové okno dvoukřídlé, včetně přídavného spodního profilu, 1500x500mm</t>
  </si>
  <si>
    <t>-1147196916</t>
  </si>
  <si>
    <t>318</t>
  </si>
  <si>
    <t>766860N40</t>
  </si>
  <si>
    <t>O-5 - D+M Plastové okno dvoukřídlé, včetně přídavného spodního profilu, 2200x750mm</t>
  </si>
  <si>
    <t>140584283</t>
  </si>
  <si>
    <t>319</t>
  </si>
  <si>
    <t>766860N41</t>
  </si>
  <si>
    <t>O-6 - D+M Plastové okno dvoukřídlé, včetně přídavného spodního profilu, 2200x750mm</t>
  </si>
  <si>
    <t>-60666020</t>
  </si>
  <si>
    <t>320</t>
  </si>
  <si>
    <t>766860N42</t>
  </si>
  <si>
    <t>O-7 - D+M Plastové okno trojkřídlé, včetně přídavného spodního profilu, 3000x750mm</t>
  </si>
  <si>
    <t>395029745</t>
  </si>
  <si>
    <t>321</t>
  </si>
  <si>
    <t>766860N43</t>
  </si>
  <si>
    <t>O-8 - D+M Plastové okno jednokřídlé, včetně přídavného spodního profilu, 750x750mm</t>
  </si>
  <si>
    <t>1000271349</t>
  </si>
  <si>
    <t>322</t>
  </si>
  <si>
    <t>766860N44</t>
  </si>
  <si>
    <t>O-9 - D+M Plastové okno dvoukřídlé, včetně přídavného spodního profilu, 3000x1600mm</t>
  </si>
  <si>
    <t>1299750833</t>
  </si>
  <si>
    <t>323</t>
  </si>
  <si>
    <t>766860N45</t>
  </si>
  <si>
    <t>O-10 - D+M Plastové okno interiérové, jednokřídlé, fixní zasklení - PO - EI15, 1400x900mm</t>
  </si>
  <si>
    <t>-1043691714</t>
  </si>
  <si>
    <t>324</t>
  </si>
  <si>
    <t>766860N46</t>
  </si>
  <si>
    <t>O-11 - D+M Plastové okno interiérové, jednokřídlé, fixní zasklení - PO - EI15, 3000x850mm</t>
  </si>
  <si>
    <t>1988319669</t>
  </si>
  <si>
    <t>325</t>
  </si>
  <si>
    <t>766860N47</t>
  </si>
  <si>
    <t>O-12 - D+M Plastové okno, francouzské, jednokřídlé, fixní zasklení, včetně přídavného spodního profilu, 1500x2775mm</t>
  </si>
  <si>
    <t>1434531458</t>
  </si>
  <si>
    <t>326</t>
  </si>
  <si>
    <t>766860N48</t>
  </si>
  <si>
    <t>O-13 - D+M Výplň ze skleněných tepelně izolačních tvarovek - luxfer, tvarovky 190x190x80mm, rozměr 2500x400mm</t>
  </si>
  <si>
    <t>-349914047</t>
  </si>
  <si>
    <t>327</t>
  </si>
  <si>
    <t>766860N49</t>
  </si>
  <si>
    <t>Or-1 - D+M Plastové rohové okno (část 2/2), francouzské, včetně přídavného spodního profilu, fixní zasklení, 910x2775mm</t>
  </si>
  <si>
    <t>-864149106</t>
  </si>
  <si>
    <t>328</t>
  </si>
  <si>
    <t>766860N50</t>
  </si>
  <si>
    <t>Or-1 - D+M Plastové rohové okno (část 2/2), francouzské, včetně přídavného spodního profilu, fixní zasklení, 2410x2775mm</t>
  </si>
  <si>
    <t>-2123037202</t>
  </si>
  <si>
    <t>329</t>
  </si>
  <si>
    <t>766860N51</t>
  </si>
  <si>
    <t>Or-2 - D+M Plastové rohové okno (část 1/2), francouzské, včetně přídavného spodního profilu, fixní zasklení, 2410x1500mm</t>
  </si>
  <si>
    <t>-1568439115</t>
  </si>
  <si>
    <t>330</t>
  </si>
  <si>
    <t>766860N52</t>
  </si>
  <si>
    <t>Or-2 - D+M Plastové rohové okno (část 1/2), včetně přídavného spodního profilu, 910x1500mm</t>
  </si>
  <si>
    <t>1845246726</t>
  </si>
  <si>
    <t>331</t>
  </si>
  <si>
    <t>766860N53</t>
  </si>
  <si>
    <t>T-1 - D+M Parapetní deska hloubka 250mm, deska z voděodolné oboustranně laminované DTD tl. 19mm, hrany ABS 2mm</t>
  </si>
  <si>
    <t>-763510283</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</si>
  <si>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truhlářských výrobků.</t>
  </si>
  <si>
    <t>332</t>
  </si>
  <si>
    <t>766860N54</t>
  </si>
  <si>
    <t>T-2 - D+M Parapetní deska hloubka 150mm, deska z voděodolné oboustranně laminované DTD tl. 19mm, hrany ABS 2mm</t>
  </si>
  <si>
    <t>-1811957316</t>
  </si>
  <si>
    <t>333</t>
  </si>
  <si>
    <t>766860N55</t>
  </si>
  <si>
    <t>T-3 - D+M Parapetní deska hloubka 350mm, deska z voděodolné oboustranně laminované DTD tl. 19mm, hrany ABS 2mm</t>
  </si>
  <si>
    <t>1241389332</t>
  </si>
  <si>
    <t>334</t>
  </si>
  <si>
    <t>766860N56</t>
  </si>
  <si>
    <t>T-4 - D+M Parapetní deska hloubka 100mm, deska z voděodolné oboustranně laminované DTD tl. 19mm, hrany ABS 2mm</t>
  </si>
  <si>
    <t>-1320839287</t>
  </si>
  <si>
    <t>335</t>
  </si>
  <si>
    <t>766860N57</t>
  </si>
  <si>
    <t>T-5 - D+M Parapetní deska hloubka 275mm, deska z voděodolné oboustranně laminované DTD tl. 19mm, včetně parapetní konzoly - 6ks</t>
  </si>
  <si>
    <t>-2145169169</t>
  </si>
  <si>
    <t>336</t>
  </si>
  <si>
    <t>766860N58</t>
  </si>
  <si>
    <t>T-6 - D+M Mobilní samostatná interiérová panelová příčka tl. 100mm, včetně pojezdové kolejnice, 6800x3100mm, rámová kce - hliník / ocel</t>
  </si>
  <si>
    <t>1630829879</t>
  </si>
  <si>
    <t>337</t>
  </si>
  <si>
    <t>766629214</t>
  </si>
  <si>
    <t>Příplatek k montáži oken rovné ostění připojovací spára do 15 mm - páska</t>
  </si>
  <si>
    <t>1728750247</t>
  </si>
  <si>
    <t>Poznámka k položce:_x000d_
Specifikace:_x000d_
-vnitřní parotěsná páska_x000d_
-vnější vodotěsná paropropustná páska_x000d_
------------------------------------------------</t>
  </si>
  <si>
    <t>338</t>
  </si>
  <si>
    <t>998766202</t>
  </si>
  <si>
    <t xml:space="preserve">Přesun hmot procentní pro konstrukce truhlářské </t>
  </si>
  <si>
    <t>-1830513503</t>
  </si>
  <si>
    <t>767</t>
  </si>
  <si>
    <t>Konstrukce zámečnické</t>
  </si>
  <si>
    <t>339</t>
  </si>
  <si>
    <t>767015R01</t>
  </si>
  <si>
    <t>D+M ocelových a zámečnických prvků / konstrukcí</t>
  </si>
  <si>
    <t>kg</t>
  </si>
  <si>
    <t>299018090</t>
  </si>
  <si>
    <t xml:space="preserve">Poznámka k položce:_x000d_
Specifikace / rozsah provedení - viz TZ:_x000d_
--------------------------------------------------------_x000d_
JC OBSAHUJE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-příslušná podlití kotevních a osazovacích prvků nesmrštitelnou hmotou / zálivkou _x000d_
-------------------------------------------------------------------------------------------------------_x000d_
JC OBSAHUJE:_x000d_
-(dílenská dokumentace vč. statického přepočtu _ položka oceněna v samostatném VON)_x000d_
-ostatní nespecifikované práce a dodávky, které bezprostředně souvisí s provedení _x000d_
předmětného prvku/konstrukce dle zadávací dokumentace_x000d_
-veškeré náklady na dodávku a provedení jsou obsaženy v jednotkové ceně_x000d_
_x000d_
</t>
  </si>
  <si>
    <t>"rozsah a spec_viz SO 01_D.1.1b_01, TZ" 990,0+70,0</t>
  </si>
  <si>
    <t>"viz v.č.02" 570,0+70,0</t>
  </si>
  <si>
    <t>"viz v.č.03" 60,0+370,0</t>
  </si>
  <si>
    <t>"viz v.č.04" 110,0+20,0</t>
  </si>
  <si>
    <t>"viz v.č.05" 50,0+10,0</t>
  </si>
  <si>
    <t>"ostatní drobné související prvky_bude vykázáno v dílenské dokumentaci" 0,15*2320,0</t>
  </si>
  <si>
    <t>340</t>
  </si>
  <si>
    <t>726862837</t>
  </si>
  <si>
    <t>"1.PP" 160,0</t>
  </si>
  <si>
    <t>"1.NP" 1220,0+80,0</t>
  </si>
  <si>
    <t>"2.NP" 820,0+70,0</t>
  </si>
  <si>
    <t>"3.NP" 110,0+10,0</t>
  </si>
  <si>
    <t>"ostatní drobné související prvky_bude vykázáno v dílenské dokumentaci" 0,15*2470,0</t>
  </si>
  <si>
    <t>341</t>
  </si>
  <si>
    <t>767392802</t>
  </si>
  <si>
    <t>Demontáž krytin střech z plechů vlnitých šroubovaných</t>
  </si>
  <si>
    <t>-39999450</t>
  </si>
  <si>
    <t>"skladba_BS6" (1,482*3,3)+(8,05*2,3)</t>
  </si>
  <si>
    <t>342</t>
  </si>
  <si>
    <t>767861N01</t>
  </si>
  <si>
    <t>D-27 - D+M Rychloběžná průmyslová spirálová vrata, dvouplášťové izolované lamely, elektrický pohon, 4000x3770mm</t>
  </si>
  <si>
    <t>-1745380773</t>
  </si>
  <si>
    <t>343</t>
  </si>
  <si>
    <t>767861N02</t>
  </si>
  <si>
    <t>Dh-1 - D+M AL prosklená stěna 3360x2570mm, s dveřmi 1800x1970mm prosklenými, třída bezpečnosti dveří 3, dveře včetně rámu</t>
  </si>
  <si>
    <t>-1057428185</t>
  </si>
  <si>
    <t>344</t>
  </si>
  <si>
    <t>767861N03</t>
  </si>
  <si>
    <t>Dh-2 - D+M AL prosklená stěna 3360x2570mm, s dveřmi 1800x1970mm prosklenými, dveře včetně rámu</t>
  </si>
  <si>
    <t>1602805274</t>
  </si>
  <si>
    <t>345</t>
  </si>
  <si>
    <t>767861N04</t>
  </si>
  <si>
    <t>Z-01 - D+M Ocelová zárubeň YHt 125 do cihelného zdiva, 800x1970mm</t>
  </si>
  <si>
    <t>-896614578</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</si>
  <si>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zárubní.</t>
  </si>
  <si>
    <t>346</t>
  </si>
  <si>
    <t>767861N05</t>
  </si>
  <si>
    <t>Z-02 - D+M Ocelová zárubeň YHt 125 do cihelného zdiva, 800x1970mm, PO - EW 30 DP3-C</t>
  </si>
  <si>
    <t>-989727537</t>
  </si>
  <si>
    <t>347</t>
  </si>
  <si>
    <t>767861N06</t>
  </si>
  <si>
    <t>-1854759154</t>
  </si>
  <si>
    <t>348</t>
  </si>
  <si>
    <t>767861N07</t>
  </si>
  <si>
    <t>Z-03 - D+M Ocelová zárubeň YHt 125 do cihelného zdiva, 800x1970mm, PO - EI 30 DP3 (bytové dveře)</t>
  </si>
  <si>
    <t>1947793743</t>
  </si>
  <si>
    <t>349</t>
  </si>
  <si>
    <t>767861N08</t>
  </si>
  <si>
    <t>Z-04 - D+M Ocelová zárubeň YHt 100 do cihelného zdiva, 800x1970mm</t>
  </si>
  <si>
    <t>110902023</t>
  </si>
  <si>
    <t>350</t>
  </si>
  <si>
    <t>767861N09</t>
  </si>
  <si>
    <t>1819766006</t>
  </si>
  <si>
    <t>351</t>
  </si>
  <si>
    <t>767861N10</t>
  </si>
  <si>
    <t>Z-05 - D+M Ocelová zárubeň YHt 125 do cihelného zdiva, 900x1100mm</t>
  </si>
  <si>
    <t>595338697</t>
  </si>
  <si>
    <t>352</t>
  </si>
  <si>
    <t>767861N11</t>
  </si>
  <si>
    <t>Z-05 - D+M Ocelová zárubeň YHt 125 do cihelného zdiva, 900x1970mm</t>
  </si>
  <si>
    <t>690062198</t>
  </si>
  <si>
    <t>353</t>
  </si>
  <si>
    <t>767861N12</t>
  </si>
  <si>
    <t>Z-06 - D+M Ocelová zárubeň YHt 125 do cihelného zdiva, 900x1970mm, PO - EW 30 DP3-C</t>
  </si>
  <si>
    <t>-583294199</t>
  </si>
  <si>
    <t>354</t>
  </si>
  <si>
    <t>767861N13</t>
  </si>
  <si>
    <t>-1233462591</t>
  </si>
  <si>
    <t>355</t>
  </si>
  <si>
    <t>767861N14</t>
  </si>
  <si>
    <t>Z-07 - D+M Ocelová zárubeň YHt 125 do cihelného zdiva, 1000x1970mm</t>
  </si>
  <si>
    <t>609703452</t>
  </si>
  <si>
    <t>356</t>
  </si>
  <si>
    <t>767861N15</t>
  </si>
  <si>
    <t>Z-08 - D+M Ocelová zárubeň YHt 125 do cihelného zdiva, 700x1970mm</t>
  </si>
  <si>
    <t>119635800</t>
  </si>
  <si>
    <t>357</t>
  </si>
  <si>
    <t>767861N16</t>
  </si>
  <si>
    <t>-480420880</t>
  </si>
  <si>
    <t>358</t>
  </si>
  <si>
    <t>767861N17</t>
  </si>
  <si>
    <t>Z-09 - D+M Ocelová zárubeň YHt 125 do cihelného zdiva, 800x1970mm, PO - EW 15 DP3-C</t>
  </si>
  <si>
    <t>-2085275181</t>
  </si>
  <si>
    <t>359</t>
  </si>
  <si>
    <t>767861N18</t>
  </si>
  <si>
    <t>-472069005</t>
  </si>
  <si>
    <t>360</t>
  </si>
  <si>
    <t>767861N19</t>
  </si>
  <si>
    <t>Z-10 - D+M Ocelová zárubeň YHt 125 do cihelného zdiva, 1450x1970mm</t>
  </si>
  <si>
    <t>1224599615</t>
  </si>
  <si>
    <t>361</t>
  </si>
  <si>
    <t>767861N20</t>
  </si>
  <si>
    <t>1896803505</t>
  </si>
  <si>
    <t>362</t>
  </si>
  <si>
    <t>767861N21</t>
  </si>
  <si>
    <t>Z-11 - D+M Ocelová zárubeň YHt 125 do cihelného zdiva, 1450x1970mm, PO - EW 15 DP3-C</t>
  </si>
  <si>
    <t>-43883521</t>
  </si>
  <si>
    <t>363</t>
  </si>
  <si>
    <t>767861N22</t>
  </si>
  <si>
    <t>-106485353</t>
  </si>
  <si>
    <t>364</t>
  </si>
  <si>
    <t>767861N23</t>
  </si>
  <si>
    <t>Z-12 - D+M Ocelová zárubeň YHt 125 do cihelného zdiva, 1450x1970mm, PO - EI 15 DP3-C</t>
  </si>
  <si>
    <t>1491551344</t>
  </si>
  <si>
    <t>365</t>
  </si>
  <si>
    <t>767861N24</t>
  </si>
  <si>
    <t>Z-13 - D+M Ocelová zárubeň YHt 125 do cihelného zdiva, 1450x1970mm, PO - EW 30 DP3-C</t>
  </si>
  <si>
    <t>1288344735</t>
  </si>
  <si>
    <t>366</t>
  </si>
  <si>
    <t>767861N25</t>
  </si>
  <si>
    <t>Z-14 - D+M Ocelová zárubeň YHt 125 do cihelného zdiva, 1450x1970mm, PO - EW 30 DP3-C</t>
  </si>
  <si>
    <t>-1600941477</t>
  </si>
  <si>
    <t>367</t>
  </si>
  <si>
    <t>767861N26</t>
  </si>
  <si>
    <t>Z-15 - D+M Ocelová zárubeň Yht 125 s bočním světlíkem š. 900mm, do cihelného zdiva, 1700x1970mm</t>
  </si>
  <si>
    <t>831998126</t>
  </si>
  <si>
    <t>368</t>
  </si>
  <si>
    <t>767861N27</t>
  </si>
  <si>
    <t>Z-16 - D+M Ocelová zárubeň Yht 125 s nadsvětlíkem v. 600mm do cihelného zdiva, 800x2570mm</t>
  </si>
  <si>
    <t>-1612267793</t>
  </si>
  <si>
    <t>369</t>
  </si>
  <si>
    <t>767861N28</t>
  </si>
  <si>
    <t>299262086</t>
  </si>
  <si>
    <t>370</t>
  </si>
  <si>
    <t>767861N29</t>
  </si>
  <si>
    <t>Z-17 - D+M Ocelová zárubeň Yht 125 do cihelného zdiva, 600x1970mm, PO - EW 15 DP3-C</t>
  </si>
  <si>
    <t>-2013238209</t>
  </si>
  <si>
    <t>371</t>
  </si>
  <si>
    <t>767861N30</t>
  </si>
  <si>
    <t>Z-20 - D+M Ochrana rohů stěn 80/80/1500mm, tl. 15mm, z pryže EPDM</t>
  </si>
  <si>
    <t>-449212580</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</si>
  <si>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zámečnických výrobků.</t>
  </si>
  <si>
    <t>372</t>
  </si>
  <si>
    <t>767861N31</t>
  </si>
  <si>
    <t>Z-21 - D+M Podlahová vpusť pro odvodnění průmyslových objektů, DN100, materiál nerez ocel DIN 1.4301</t>
  </si>
  <si>
    <t>-1577408515</t>
  </si>
  <si>
    <t>373</t>
  </si>
  <si>
    <t>767861N32</t>
  </si>
  <si>
    <t>Z-22 - D+M Podlahový žlab délky 850mm, materiál nerez ocel 2mm. DIN 1,4301, třída zatížení K3 300kg, celkem 12ks</t>
  </si>
  <si>
    <t>-97864187</t>
  </si>
  <si>
    <t>374</t>
  </si>
  <si>
    <t>767861N33</t>
  </si>
  <si>
    <t>Z-23 - D+M Podlahový žlab délky 700mm, materiál nerez ocel 2mm. DIN 1,4301, třída zatížení K3 300kg, celkem 1ks</t>
  </si>
  <si>
    <t>-1845466524</t>
  </si>
  <si>
    <t>375</t>
  </si>
  <si>
    <t>767861N34</t>
  </si>
  <si>
    <t>Z-24 - D+M Revizní dvířka do zdiva, plastová, 300x300mm</t>
  </si>
  <si>
    <t>1636433323</t>
  </si>
  <si>
    <t>376</t>
  </si>
  <si>
    <t>767861N35</t>
  </si>
  <si>
    <t>Z-25 - D+M Revizní dvířka do zdiva, 300x300mm, skrytá dvířka pro obložení keramickým obkladem</t>
  </si>
  <si>
    <t>-684116251</t>
  </si>
  <si>
    <t>377</t>
  </si>
  <si>
    <t>767861N36</t>
  </si>
  <si>
    <t>Z-26 - D+M Sprchová příčka 1000x2030mm, příčka odolná vodě z HPL laminátu tl. 13mm, nosná kce z eloxovaného AL</t>
  </si>
  <si>
    <t>-736474957</t>
  </si>
  <si>
    <t>378</t>
  </si>
  <si>
    <t>767861N37</t>
  </si>
  <si>
    <t>Z-27 - D+M Kabinová stěna, kompaktní HPL deska tl. 12mm, do vlhkých prostor, včetně 1ks dveří 700x1850mm</t>
  </si>
  <si>
    <t>1896221366</t>
  </si>
  <si>
    <t>379</t>
  </si>
  <si>
    <t>767861N38</t>
  </si>
  <si>
    <t>Z-28 - D+M Kabinová stěna, kompaktní HPL deska tl. 12mm, do vlhkých prostor, včetně 4ks dveří 700x1850mm</t>
  </si>
  <si>
    <t>306120657</t>
  </si>
  <si>
    <t>380</t>
  </si>
  <si>
    <t>767861N39</t>
  </si>
  <si>
    <t>Z-29 - D+M Kabinová stěna, kompaktní HPL deska tl. 12mm, do vlhkých prostor, včetně 1ks dveří 700x1850mm</t>
  </si>
  <si>
    <t>-214542193</t>
  </si>
  <si>
    <t>381</t>
  </si>
  <si>
    <t>767861N40</t>
  </si>
  <si>
    <t>Z-30 - D+M Kabinová stěna, kompaktní HPL deska tl. 12mm, do vlhkých prostor, včetně 1ks dveří 700x1850mm</t>
  </si>
  <si>
    <t>-31699579</t>
  </si>
  <si>
    <t>382</t>
  </si>
  <si>
    <t>767861N41</t>
  </si>
  <si>
    <t>Z-31 - D+M Kabinová stěna, kompaktní HPL deska tl. 12mm, do vlhkých prostor, včetně 3ks dveří 700x1850mm</t>
  </si>
  <si>
    <t>1306384317</t>
  </si>
  <si>
    <t>383</t>
  </si>
  <si>
    <t>767861N42</t>
  </si>
  <si>
    <t>Z-32 - D+M Pisoárová zástěna 600x1200mm, kompaktní HPL deska tl. 12mm do vlhkých prostor</t>
  </si>
  <si>
    <t>176793015</t>
  </si>
  <si>
    <t>384</t>
  </si>
  <si>
    <t>767861N43</t>
  </si>
  <si>
    <t>Z-33 - D+M Ocelové zábradlí, výšky 900mm, 1ks</t>
  </si>
  <si>
    <t>-639820848</t>
  </si>
  <si>
    <t>385</t>
  </si>
  <si>
    <t>767861N44</t>
  </si>
  <si>
    <t>Z-34 - D+M Nerezové schodišťové zábradlí, výška zábradlí 900mm, 1ks</t>
  </si>
  <si>
    <t>793392014</t>
  </si>
  <si>
    <t>386</t>
  </si>
  <si>
    <t>767861N45</t>
  </si>
  <si>
    <t>Z-35 - D+M Ocelové schodišťové zábradlí, nerezové, výška zábradlí 900mm, 1ks</t>
  </si>
  <si>
    <t>-2043914765</t>
  </si>
  <si>
    <t>387</t>
  </si>
  <si>
    <t>767861N46</t>
  </si>
  <si>
    <t>Z-36 - D+M Schodišťové madlo, nerez trubka prům. 50mm</t>
  </si>
  <si>
    <t>164051902</t>
  </si>
  <si>
    <t>388</t>
  </si>
  <si>
    <t>767861N47</t>
  </si>
  <si>
    <t>Z-37 - D+M Schodišťové madlo, nerez trubka prům. 50mm</t>
  </si>
  <si>
    <t>-2001281970</t>
  </si>
  <si>
    <t>389</t>
  </si>
  <si>
    <t>767861N48</t>
  </si>
  <si>
    <t>Z-38 - D+M Ocelové schodišťové zábradlí, nerezové, výška zábradlí 900mm, 1ks</t>
  </si>
  <si>
    <t>73983082</t>
  </si>
  <si>
    <t>390</t>
  </si>
  <si>
    <t>767861N49</t>
  </si>
  <si>
    <t>Z-39 - D+M Ocelové schodišťové zábradlí, nerezové, výška zábradlí 900mm, 1ks</t>
  </si>
  <si>
    <t>-1591837798</t>
  </si>
  <si>
    <t>391</t>
  </si>
  <si>
    <t>767861N50</t>
  </si>
  <si>
    <t>Z-40 - D+M Ocelové zábradlí, výška 900mm, 1ks</t>
  </si>
  <si>
    <t>1142665383</t>
  </si>
  <si>
    <t>392</t>
  </si>
  <si>
    <t>767861N51</t>
  </si>
  <si>
    <t>Z-41 - D+M Ocelové zábradlí, výška 900mm, 1ks</t>
  </si>
  <si>
    <t>1086743845</t>
  </si>
  <si>
    <t>393</t>
  </si>
  <si>
    <t>767861N52</t>
  </si>
  <si>
    <t>Z-42 - D+M Schodišťové madlo, nerez trubka prům. 50mm, 2ks</t>
  </si>
  <si>
    <t>-451817389</t>
  </si>
  <si>
    <t>394</t>
  </si>
  <si>
    <t>767861N53</t>
  </si>
  <si>
    <t>Z-43 - D+M Větrací žaluzie protidešťová, z AL profilů AlMgSi 0,5, protihmyzová síťka, min tl. profilu 2mm, rozměr 1200x400mm</t>
  </si>
  <si>
    <t>-792469889</t>
  </si>
  <si>
    <t>395</t>
  </si>
  <si>
    <t>767861N54</t>
  </si>
  <si>
    <t>Z-44 - D+M Větrací žaluzie protidešťová, z AL profilů AlMgSi 0,5, min tl. profilu 2mm, rozměr 1000x500mm</t>
  </si>
  <si>
    <t>2081873631</t>
  </si>
  <si>
    <t>396</t>
  </si>
  <si>
    <t>767861N55</t>
  </si>
  <si>
    <t>Z-45 - D+M Větrací žaluzie protidešťová, z AL profilů AlMgSi 0,5, min tl. profilu 2mm, rozměr 900x400mm</t>
  </si>
  <si>
    <t>2139578053</t>
  </si>
  <si>
    <t>397</t>
  </si>
  <si>
    <t>767861N56</t>
  </si>
  <si>
    <t>Z-46 - D+M Větrací žaluzie protidešťová, vyrobeno z AL profilů, se síťkou proti hmyzu, 150x150mm</t>
  </si>
  <si>
    <t>-1518451241</t>
  </si>
  <si>
    <t>398</t>
  </si>
  <si>
    <t>767861N57</t>
  </si>
  <si>
    <t>Z-47 - D+M Venkovní AL žaluzie C-60, elektromotor, kotvení v žaluziové podomítkové schránce, 1800x2100mm</t>
  </si>
  <si>
    <t>1591512340</t>
  </si>
  <si>
    <t>399</t>
  </si>
  <si>
    <t>767861N58</t>
  </si>
  <si>
    <t>Z-48 - D+M Stínící plachta pro venkovní umístění, tkanina odolná proti UV záření, součástí ocelový sloup dl. 3,5m, 8700x2500mm</t>
  </si>
  <si>
    <t>942835989</t>
  </si>
  <si>
    <t>400</t>
  </si>
  <si>
    <t>767861N59</t>
  </si>
  <si>
    <t>Z-49 - D+M Slaňovací bod, včetně hmoždin do stropní kce, pozinkovaná ocel</t>
  </si>
  <si>
    <t>-625860930</t>
  </si>
  <si>
    <t>401</t>
  </si>
  <si>
    <t>767861N60</t>
  </si>
  <si>
    <t>Z-50 - D+M Větrací žaluzie protidešťová, z AL profilů AlMgSi 0,5, protihmyzová síťka, min tl. profilu 2mm, rozměr 2500x500mm</t>
  </si>
  <si>
    <t>678121536</t>
  </si>
  <si>
    <t>402</t>
  </si>
  <si>
    <t>767861N61</t>
  </si>
  <si>
    <t>Z-51 - D+M Ocelový stěnový žebřík, šířka 400mm, ochranný koš, výška žebříku 5388mm, pro převýšení 4500mm</t>
  </si>
  <si>
    <t>5820114</t>
  </si>
  <si>
    <t>403</t>
  </si>
  <si>
    <t>767861N62</t>
  </si>
  <si>
    <t>Z-52 - D+M Ocelový stěnový žebřík, šířka 400mm, výška žebříku 4057mm, pro převýšení 2800mm</t>
  </si>
  <si>
    <t>-468969324</t>
  </si>
  <si>
    <t>404</t>
  </si>
  <si>
    <t>767861N63</t>
  </si>
  <si>
    <t>Z-53 - D+M Větrací žaluzie protidešťová, z AL profilů AlMgSi 0,5, protihmyzová síťka, min tl. profilu 2mm, rozměr 600x600mm</t>
  </si>
  <si>
    <t>737822808</t>
  </si>
  <si>
    <t>405</t>
  </si>
  <si>
    <t>767861N64</t>
  </si>
  <si>
    <t>Z-54 - D+M Ocelové schodišťové zábradlí, nerezové, výška zábradlí 900mm, 1ks</t>
  </si>
  <si>
    <t>-211183434</t>
  </si>
  <si>
    <t>406</t>
  </si>
  <si>
    <t>767861N65</t>
  </si>
  <si>
    <t>Z-55 - D+M Vertikální sušící zařízení požárních hadic, z nerezových jaklů 50/50/3 a trubek prům. 20/2,5mm, elektrický lanový naviják</t>
  </si>
  <si>
    <t>1525768663</t>
  </si>
  <si>
    <t>407</t>
  </si>
  <si>
    <t>767861N66</t>
  </si>
  <si>
    <t>Z-56 - D+M Pororošt, 1460x1950mm, ocelový pozinkovaný, po obvodu nosný profil L80/40/6 - celková délka 7m</t>
  </si>
  <si>
    <t>1881865388</t>
  </si>
  <si>
    <t>408</t>
  </si>
  <si>
    <t>767861N67</t>
  </si>
  <si>
    <t>Z-57 - D+M Fasádní dilatační profil do kontaktního zateplovacího systému, přímý</t>
  </si>
  <si>
    <t>25701951</t>
  </si>
  <si>
    <t>409</t>
  </si>
  <si>
    <t>767861N68</t>
  </si>
  <si>
    <t>Z-58 - D+M Zakrytí dilatace ve stěně a stropu</t>
  </si>
  <si>
    <t>-399516928</t>
  </si>
  <si>
    <t>410</t>
  </si>
  <si>
    <t>767861N69</t>
  </si>
  <si>
    <t>Z-59 - D+M Fasádní dilatační profil do kontaktního zateplovacího systému, koutový</t>
  </si>
  <si>
    <t>-409501440</t>
  </si>
  <si>
    <t>411</t>
  </si>
  <si>
    <t>767861N70</t>
  </si>
  <si>
    <t>Z-60 - D+M Schodišťové madlo, nerezová trubka prům. 50mm, 1ks</t>
  </si>
  <si>
    <t>-386684577</t>
  </si>
  <si>
    <t>412</t>
  </si>
  <si>
    <t>767861N71</t>
  </si>
  <si>
    <t>Z-61 - D+M Zakrytí montážní jámy dřevěnými fošnami tl. 45mm, délky 1000mm, hoblované, délka montážní jámy 6,15m</t>
  </si>
  <si>
    <t>kpl</t>
  </si>
  <si>
    <t>760580607</t>
  </si>
  <si>
    <t>413</t>
  </si>
  <si>
    <t>767861N72</t>
  </si>
  <si>
    <t>Z-62 - D+M Siréna, stožár na sirénu - trubka 80/3 délky 4m</t>
  </si>
  <si>
    <t>-70774895</t>
  </si>
  <si>
    <t>414</t>
  </si>
  <si>
    <t>767861N73</t>
  </si>
  <si>
    <t>Z-63 - D+M Dilatace podlahy, dvousložkový profil - PVC pevné / PVC pružné, výška dilatačního profilu 60mm</t>
  </si>
  <si>
    <t>340234863</t>
  </si>
  <si>
    <t>415</t>
  </si>
  <si>
    <t>767861N74</t>
  </si>
  <si>
    <t>Z-64 - D+M Nerezové úhelníky 70/70/7mm délky 4m, nerez DIN 1,4301, 6ks</t>
  </si>
  <si>
    <t>-636739181</t>
  </si>
  <si>
    <t>416</t>
  </si>
  <si>
    <t>767861N75</t>
  </si>
  <si>
    <t>Z-65 - D+M Číslice pro označení vrat 1 až 6, z eloxovaného AL, výška 500mm, tl. 5mm</t>
  </si>
  <si>
    <t>846715318</t>
  </si>
  <si>
    <t>417</t>
  </si>
  <si>
    <t>767861N76</t>
  </si>
  <si>
    <t>Z-66 - D+M Schodišťové madlo, nerezová trubka prům. 50mm, 1ks</t>
  </si>
  <si>
    <t>-1353994107</t>
  </si>
  <si>
    <t>418</t>
  </si>
  <si>
    <t>767861N77</t>
  </si>
  <si>
    <t>Z-67 - D+M Čistící zóna - rohož, AL profily š. 27mm, 1000x1860mm</t>
  </si>
  <si>
    <t>262730587</t>
  </si>
  <si>
    <t>419</t>
  </si>
  <si>
    <t>767861N78</t>
  </si>
  <si>
    <t>Z-68 - D+M Čistící zóna - rohož vhodná do interieru, AL profily š. 27mm, 2570x2700mm</t>
  </si>
  <si>
    <t>1126238262</t>
  </si>
  <si>
    <t>420</t>
  </si>
  <si>
    <t>767861N79</t>
  </si>
  <si>
    <t>Z-69 - D+M Meziobjektová dilatace pro spáry 140mm, profil z hliníkové slitiny, pružná vložka, výška profilu 14mm</t>
  </si>
  <si>
    <t>-982512265</t>
  </si>
  <si>
    <t>421</t>
  </si>
  <si>
    <t>767861N80</t>
  </si>
  <si>
    <t>Z-70 - D+M Hliníkový dilatační profil do podlahy, vložka z umělého kaučuku, š. dilatace 20mm, profily pro přímé spáry</t>
  </si>
  <si>
    <t>-1937988775</t>
  </si>
  <si>
    <t>422</t>
  </si>
  <si>
    <t>767861N81</t>
  </si>
  <si>
    <t>Z-71 - D+M Bezpečnostní mříž, otevíravá část 900x1970mm, celkový rozměr mříže 1500x1970mm, s integrovaným rozvorovým zámkem</t>
  </si>
  <si>
    <t>597843589</t>
  </si>
  <si>
    <t>423</t>
  </si>
  <si>
    <t>767861N82</t>
  </si>
  <si>
    <t>Z-72 - D+M Vnitřní žaluzie do okenního otvoru 1800x2000mm, hliníková, ovládání mechanické</t>
  </si>
  <si>
    <t>429519009</t>
  </si>
  <si>
    <t>424</t>
  </si>
  <si>
    <t>767861N83</t>
  </si>
  <si>
    <t>Z-73 - D+M Vnitřní žaluzie do okenního otvoru 1200x1600mm, hliníková, ovládání mechanické</t>
  </si>
  <si>
    <t>403976480</t>
  </si>
  <si>
    <t>425</t>
  </si>
  <si>
    <t>767861N84</t>
  </si>
  <si>
    <t>Z-74 - D+M Vnitřní žaluzie do okenního otvoru 2600x1500mm, hliníková, ovládání mechanické</t>
  </si>
  <si>
    <t>-755444666</t>
  </si>
  <si>
    <t>426</t>
  </si>
  <si>
    <t>767861N85</t>
  </si>
  <si>
    <t>Z-75 - D+M Vnitřní žaluzie do okenního otvoru 1100x1500mm, hliníková, ovládání mechanické</t>
  </si>
  <si>
    <t>-1662477077</t>
  </si>
  <si>
    <t>427</t>
  </si>
  <si>
    <t>767861N86</t>
  </si>
  <si>
    <t>Z-76 - D+M Vnitřní žaluzie do okenního otvoru 3000x1600mm, hliníková, ovládání mechanické</t>
  </si>
  <si>
    <t>558670985</t>
  </si>
  <si>
    <t>428</t>
  </si>
  <si>
    <t>767861N87</t>
  </si>
  <si>
    <t>Z-77 - D+M Vnitřní žaluzie do okenního otvoru 2600x2750mm, hliníková, ovládání mechanické</t>
  </si>
  <si>
    <t>396068370</t>
  </si>
  <si>
    <t>429</t>
  </si>
  <si>
    <t>767861N88</t>
  </si>
  <si>
    <t>Z-78 - D+M Vnitřní žaluzie do okenního otvoru 1100x1750mm, hliníková, ovládání mechanické</t>
  </si>
  <si>
    <t>-736594610</t>
  </si>
  <si>
    <t>430</t>
  </si>
  <si>
    <t>767861N89</t>
  </si>
  <si>
    <t>Z-79 - D+M Vnitřní žaluzie do okenního otvoru 1500x2775mm, hliníková, ovládání mechanické</t>
  </si>
  <si>
    <t>-1535875326</t>
  </si>
  <si>
    <t>431</t>
  </si>
  <si>
    <t>767861N90</t>
  </si>
  <si>
    <t>Z-80 - D+M Vnitřní žaluzie do okenního otvoru 1800x2100mm, hliníková, ovládání mechanické</t>
  </si>
  <si>
    <t>-29071878</t>
  </si>
  <si>
    <t>432</t>
  </si>
  <si>
    <t>767861N91</t>
  </si>
  <si>
    <t>D+M Systém krytů přechodu stávajícího a nového zdiva, rohové a přímé lišty</t>
  </si>
  <si>
    <t>-1373289807</t>
  </si>
  <si>
    <t>433</t>
  </si>
  <si>
    <t>767996701</t>
  </si>
  <si>
    <t>Demontáž atypických zámečnických konstrukcí řezáním hmotnosti jednotlivých dílů do 50 kg</t>
  </si>
  <si>
    <t>-1644577806</t>
  </si>
  <si>
    <t>"rozsah a spec_viz SO 01_D.1.1b_09-12, TZ_bude upřesněno při realizaci stavby" 825,0</t>
  </si>
  <si>
    <t>"rozsah a spec_viz SO 01_D.1.1b_02-05,06-08, TZ_bude upřesněno při realizaci stavby" 1350,0</t>
  </si>
  <si>
    <t>434</t>
  </si>
  <si>
    <t>998767202</t>
  </si>
  <si>
    <t xml:space="preserve">Přesun hmot procentní pro zámečnické konstrukce </t>
  </si>
  <si>
    <t>-1073400295</t>
  </si>
  <si>
    <t>771</t>
  </si>
  <si>
    <t>Podlahy z dlaždic</t>
  </si>
  <si>
    <t>435</t>
  </si>
  <si>
    <t>771274123</t>
  </si>
  <si>
    <t>Montáž obkladů stupnic z dlaždic protiskluzných keramických flexibilní lepidlo š do 300 mm</t>
  </si>
  <si>
    <t>519510591</t>
  </si>
  <si>
    <t>(9*1,5)+(6*1,0)+(20*1,2)+(21*1,2)+(11*1,2)</t>
  </si>
  <si>
    <t>436</t>
  </si>
  <si>
    <t>597612R01</t>
  </si>
  <si>
    <t>dlaždice keramické protiskluzové schodišťové - specifikace dle PD a TZ</t>
  </si>
  <si>
    <t>2124501475</t>
  </si>
  <si>
    <t>Poznámka k položce:_x000d_
V jednotkové ceně zahrnuty náklady na veškeré doplňky a příslušenství dle PD a TZ._x000d_
(přechodové, dilatační a ukončovací lišty, ostatní doplňky)_x000d_
---------------------------------------------------------------------</t>
  </si>
  <si>
    <t>81,9*0,315 'Přepočtené koeficientem množství</t>
  </si>
  <si>
    <t>437</t>
  </si>
  <si>
    <t>771274232</t>
  </si>
  <si>
    <t>Montáž obkladů podstupnic z dlaždic hladkých keramických flexibilní lepidlo v do 200 mm</t>
  </si>
  <si>
    <t>2087379452</t>
  </si>
  <si>
    <t>438</t>
  </si>
  <si>
    <t>597612R02</t>
  </si>
  <si>
    <t>dlaždice keramické hladké (podstupnice) - specifikace dle PD a TZ</t>
  </si>
  <si>
    <t>647595943</t>
  </si>
  <si>
    <t>81,9*0,2 'Přepočtené koeficientem množství</t>
  </si>
  <si>
    <t>439</t>
  </si>
  <si>
    <t>771473132</t>
  </si>
  <si>
    <t>Montáž soklíků z dlaždic keramických schodišťových stupňovitých lepených v do 90 mm</t>
  </si>
  <si>
    <t>-1913491215</t>
  </si>
  <si>
    <t>9*(0,172+0,27)*2</t>
  </si>
  <si>
    <t>6*(0,16+0,29)*2</t>
  </si>
  <si>
    <t>(20*(0,147+0,29))+(21*(0,17+0,289))+(11*(0,17+0,289))</t>
  </si>
  <si>
    <t>440</t>
  </si>
  <si>
    <t>597613R11</t>
  </si>
  <si>
    <t>sokl keramický v do 100 mm - specifikace dle PD a TZ</t>
  </si>
  <si>
    <t>691090481</t>
  </si>
  <si>
    <t>36,784*1,1 'Přepočtené koeficientem množství</t>
  </si>
  <si>
    <t>441</t>
  </si>
  <si>
    <t>771494R18</t>
  </si>
  <si>
    <t>Příplatek k vnitřním dlažbám za dodávku a montáž ukončovacích, rohových a koutových profilů</t>
  </si>
  <si>
    <t>899117393</t>
  </si>
  <si>
    <t>Poznámka k položce:_x000d_
Množství/rozsah - VZTAŽEN NA CELKOVOU PLOCHU vnitřních obkladů._x000d_
(specifikace materiálů dle PD a TZ)_x000d_
------------------------------------------------------------------------------------</t>
  </si>
  <si>
    <t>442</t>
  </si>
  <si>
    <t>771574266</t>
  </si>
  <si>
    <t xml:space="preserve">Montáž podlah keramických protiskluzných lepených flexibilním lepidlem </t>
  </si>
  <si>
    <t>-719145129</t>
  </si>
  <si>
    <t>Poznámka k položce:_x000d_
V jednotkové ceně zahrnuty náklady na montáž a spárování souvisejících obvodových soklů v= do 150 mm.</t>
  </si>
  <si>
    <t>"podlahové skladby_NP6_1.NP"(26,4+10,4)</t>
  </si>
  <si>
    <t>"podlahové skladby_NP20_1+2+3.NP" (6,204+8,409+7,32)</t>
  </si>
  <si>
    <t>"výklenky a ostatní plochy_upřesněno při realizaci stavby" 0,1*357,9</t>
  </si>
  <si>
    <t>"BJ_1.NP" -40,48</t>
  </si>
  <si>
    <t>443</t>
  </si>
  <si>
    <t>597612R04</t>
  </si>
  <si>
    <t>dlaždice keramické protiskluzné - dle specifikace PD a TZ</t>
  </si>
  <si>
    <t>-1663383198</t>
  </si>
  <si>
    <t xml:space="preserve">Poznámka k položce:_x000d_
V jednotkové ceně zahrnuty náklady na veškeré doplňky a příslušenství dle PD a TZ._x000d_
(přechodové, dilatační a ukončovací lišty, ostatní doplňky)_x000d_
---------------------------------------------------------------------_x000d_
Jednotková cena zahrnuje dodávku keramických dlažeb vč. souvisejících obvodových soklů v= do 150 mm_x000d_
--------------------------------------------------------------------------------------------------------------------------------_x000d_
1. KERAMICKÁ DLAŽBA 	18 mm_x000d_
KERAMICKÁ DLAŽBA  _x000d_
PROTISKLUZNOST ZA MOKRA R10_x000d_
KOEFICIENT TŘENÍ ZA MOKRA μ ≥ 0,6_x000d_
TŘÍDA ODOLNOSTI PEI3	10 mm_x000d_
_x000d_
</t>
  </si>
  <si>
    <t>353,21*1,15 'Přepočtené koeficientem množství</t>
  </si>
  <si>
    <t>444</t>
  </si>
  <si>
    <t>771577114</t>
  </si>
  <si>
    <t xml:space="preserve">Příplatek k montáž podlah keramických za spárování tmelem </t>
  </si>
  <si>
    <t>1987435170</t>
  </si>
  <si>
    <t>445</t>
  </si>
  <si>
    <t>771121011</t>
  </si>
  <si>
    <t>Nátěr penetrační na podlahu</t>
  </si>
  <si>
    <t>-516861585</t>
  </si>
  <si>
    <t>446</t>
  </si>
  <si>
    <t>771151012</t>
  </si>
  <si>
    <t>Vyrovnání podkladu samonivelační stěrkou pevnosti 20 MPa tl 5 mm</t>
  </si>
  <si>
    <t>1719411756</t>
  </si>
  <si>
    <t>447</t>
  </si>
  <si>
    <t>776142112</t>
  </si>
  <si>
    <t>Vyrovnání schodišťových stupnic š do 300 samonivelační stěrkou min pevnosti 20 MPa tl 5 mm</t>
  </si>
  <si>
    <t>-792909315</t>
  </si>
  <si>
    <t>448</t>
  </si>
  <si>
    <t>776143112</t>
  </si>
  <si>
    <t>Tmelení schodišťových podstupnic v do 200 mm stěrkou tl 5 mm</t>
  </si>
  <si>
    <t>1863132554</t>
  </si>
  <si>
    <t>449</t>
  </si>
  <si>
    <t>998771202</t>
  </si>
  <si>
    <t xml:space="preserve">Přesun hmot procentní pro podlahy z dlaždic </t>
  </si>
  <si>
    <t>-322881936</t>
  </si>
  <si>
    <t>776</t>
  </si>
  <si>
    <t>Podlahy povlakové</t>
  </si>
  <si>
    <t>450</t>
  </si>
  <si>
    <t>776111311</t>
  </si>
  <si>
    <t>Vysátí podkladu povlakových podlah</t>
  </si>
  <si>
    <t>-584018685</t>
  </si>
  <si>
    <t>"nášlapy_povlakové" 286,77+173,91</t>
  </si>
  <si>
    <t>451</t>
  </si>
  <si>
    <t>776121111</t>
  </si>
  <si>
    <t>Vodou ředitelná penetrace savého podkladu povlakových podlah ředěná v poměru 1:3</t>
  </si>
  <si>
    <t>-2120360502</t>
  </si>
  <si>
    <t>452</t>
  </si>
  <si>
    <t>776141122</t>
  </si>
  <si>
    <t>Vyrovnání podkladu povlakových podlah stěrkou pevnosti 30 MPa tl 5 mm</t>
  </si>
  <si>
    <t>648671916</t>
  </si>
  <si>
    <t>453</t>
  </si>
  <si>
    <t>776201811</t>
  </si>
  <si>
    <t>Demontáž lepených povlakových podlah bez podložky ručně</t>
  </si>
  <si>
    <t>-952101491</t>
  </si>
  <si>
    <t>Poznámka k položce:_x000d_
V jednotkové ceně zahrnuty náklady na demontáž souvisejících obvodových soklů.</t>
  </si>
  <si>
    <t>"podlahové skladby_BP13" 123,1</t>
  </si>
  <si>
    <t>454</t>
  </si>
  <si>
    <t>776201812</t>
  </si>
  <si>
    <t>Demontáž lepených povlakových podlah s podložkou ručně</t>
  </si>
  <si>
    <t>1112849450</t>
  </si>
  <si>
    <t>"podlahové skladby_BP12" 59,5</t>
  </si>
  <si>
    <t>"podlahové skladby_BP14" 73,0</t>
  </si>
  <si>
    <t>"BJ_1.NP" -73,0</t>
  </si>
  <si>
    <t>455</t>
  </si>
  <si>
    <t>776211111</t>
  </si>
  <si>
    <t>Lepení textilních pásů</t>
  </si>
  <si>
    <t>-1204060349</t>
  </si>
  <si>
    <t>Poznámka k položce:_x000d_
V jednotkové ceně zahrnuty náklady na montáž souvisejících obvodových soklů v= do 50 mm.</t>
  </si>
  <si>
    <t>"výklenky a ostatní plochy_upřesněno při realizaci stavby" 0,1*260,7</t>
  </si>
  <si>
    <t>456</t>
  </si>
  <si>
    <t>697510R01</t>
  </si>
  <si>
    <t>dodávka povlakové podlahové krytiny - koberce zátěžový s podložkou z recyklované gumy - dle specifikace PD a TZ</t>
  </si>
  <si>
    <t>1739795666</t>
  </si>
  <si>
    <t xml:space="preserve">Poznámka k položce:_x000d_
V jednotkové ceně zahrnuty náklady na veškeré doplňky a příslušenství dle PD a TZ._x000d_
(přechodové, dilatační a ukončovací lišty, ostatní doplňky)_x000d_
---------------------------------------------------------------------_x000d_
Jednotková cena zahrnuje dodávku systémového obvodového soklu v = do 50 mm _x000d_
-------------------------------------------------------------------------------------------------------_x000d_
KOBEREC - ZÁTĚŽOVÝ, CELKOVÁ TL. 5,5 mm  	 	 	 	 _x000d_
-STŘIŽENÝ VLAS VÝŠKY 3 mm, METRÁŽ, ŠÍŘKA ROLE 4 m_x000d_
-VLÁKNO PP, 100%_x000d_
-PODLOŽKA RUBU AB_x000d_
-REAKCE NA OHEŇ: Cfl - s1_x000d_
-KLASIFIKACE POUŽITÍ: TŘÍDA ZÁTĚŽE 32_x000d_
-HODNOTY KROČEJOVÉHO ÚTLUMU: DLW = 24 dB_x000d_
-CELKOVÁ GRAMÁŽ 1890 g/m2_x000d_
PODLOŽKA POD KOBEREC_x000d_
-KOBERCOVÁ PODLOŽKA Z DRCENÉ RECYKLOVANÉ GUMY_x000d_
-TL. 6,75 mm, ROLE_x000d_
-AKUSTICKÁ IZOLACE 26 dB - REAKCE NA OHEŇ: Bfl - s1 - PLNOPLOŠNÉ LEPENÍ_x000d_
</t>
  </si>
  <si>
    <t>286,77*1,15 'Přepočtené koeficientem množství</t>
  </si>
  <si>
    <t>457</t>
  </si>
  <si>
    <t>776222111</t>
  </si>
  <si>
    <t>Lepení pásů z PVC 2-složkovým lepidlem</t>
  </si>
  <si>
    <t>1382154525</t>
  </si>
  <si>
    <t>Poznámka k položce:_x000d_
V jednotkové ceně zahrnuty náklady na :_x000d_
- spoj podlah svařováním_x000d_
-montáž souvisejících obvodových soklů v= do 50 mm._x000d_
------------------------------------------------------------------</t>
  </si>
  <si>
    <t>"výklenky a ostatní plochy_upřesněno při realizaci stavby" 0,1*158,1</t>
  </si>
  <si>
    <t>458</t>
  </si>
  <si>
    <t>284110R01</t>
  </si>
  <si>
    <t>dodávka povlakové podlahové krytiny - PVC - specifikace dle PD a TZ</t>
  </si>
  <si>
    <t>-1015255968</t>
  </si>
  <si>
    <t xml:space="preserve">Poznámka k položce:_x000d_
V jednotkové ceně zahrnuty náklady na veškeré doplňky a příslušenství dle PD a TZ._x000d_
(přechodové, dilatační a ukončovací lišty, ostatní doplňky)_x000d_
---------------------------------------------------------------------_x000d_
Jednotková cena zahrnuje dodávku systémového obvodového soklu v = do 50 mm _x000d_
------------------------------------------------------------------------------------------------------------_x000d_
. HETEROGENNÍ VINYL 	 	 _x000d_
AKUSTICKÉ HETEROGENNÍ PVC (VINYL) V ROLÍCH BEZ FTALÁTŮ_x000d_
-CELKOVÁ TLOUŠŤKA: 2,6MM_x000d_
-TLOUŠŤKA NÁŠLAPNÉ VRSTVY: 0,7MM_x000d_
-ŠÍŘKA ROLE: 2,0M_x000d_
-POVRCHOVÁ ÚPRAVA: PUR_x000d_
-KROČEJOVÁ NEPRŮZVUČNOST DLE EN ISO 717-2: DLW 15 dB_x000d_
-HLUKOVÁ REDUKCE V PROSTORU DLE NF S 31-074: LN,E,W &lt;65 DB, TŘÍDA A_x000d_
-ABSORBCE HLUKU DLE EN ISO 354: AW=+- 0,05_x000d_
-ODOLNOST VŮČI BODOVÉMU ZATÍŽENÍ PRŮMĚRNÁ HODNOTA DLE ISO 24343-1 0,05mm_x000d_
-PROTIKLUZNOST DLE DIN: R 9_x000d_
-ODOLNOST VŮČI OTĚRU DLE EN 660-2: SKUPINA T - TŘÍDY ZÁTĚŽE: 34/42_x000d_
-ROZMĚROVÁ STÁLOST DLE ISO 23999/ EN424: &lt; 0,1%_x000d_
-CELKOVÉ EMISE TVOC ZA 28DNÍ: &lt;100 µG/m3_x000d_
-REAKCE NA OHEŇ DLE EN 13501-1: Bƒl - S1_x000d_
-SVĚTLOSTÁLOST BAREV DLE ISO 105-B02-METODA 3 - HODNOTA 7_x000d_
</t>
  </si>
  <si>
    <t>173,91*1,15 'Přepočtené koeficientem množství</t>
  </si>
  <si>
    <t>459</t>
  </si>
  <si>
    <t>998776202</t>
  </si>
  <si>
    <t xml:space="preserve">Přesun hmot procentní pro podlahy povlakové </t>
  </si>
  <si>
    <t>-405760049</t>
  </si>
  <si>
    <t>777</t>
  </si>
  <si>
    <t>Podlahy lité</t>
  </si>
  <si>
    <t>460</t>
  </si>
  <si>
    <t>777511R00</t>
  </si>
  <si>
    <t>Epoxidový podlahový stěrkový systém tl. 10 mm včetně přípravy podkladu _ specifikace dle PD a TZ</t>
  </si>
  <si>
    <t>819085968</t>
  </si>
  <si>
    <t xml:space="preserve">Poznámka k položce:_x000d_
Kompletní systémová dodávka a provedení dle specifikace PD a TZ včetně všech přímo souvisejících prací a dodávek._x000d_
-----------------------------------------------------------------------------------------------------------------------------------------------_x000d_
-NÁŠLAPNÁ VRSTVA - EPOXIDOVÁ STĚRKA - SUTERÉN 	10 mm_x000d_
-PROTISKLUZNOST POVRCHU - POSYP KŘEMIČITÝM PÍSKEM (KORUNDEM)_x000d_
-JEDNOKOMPONENTNÍ TENKOVRSTVÝ PUR NÁTĚR MECHANICKÁ A CHEMICKÁ ODOLNOST_x000d_
-PODKLAD - ZÁKLADNÍ NÁTĚR V SYSTÉMU VÝROBCE_x000d_
 ÚPRAVA POVRCHU_x000d_
 POVRCH ZBROUSIT, NE BROKOVAT, VLHKOST POVRCHU MAX 5%, ATD..._x000d_
------------------------------------------------------------------------------------------------------------------_x000d_
_x000d_
</t>
  </si>
  <si>
    <t>"výklenky a ostatní plochy_upřesněno při realizaci stavby" 0,1*45,8</t>
  </si>
  <si>
    <t>"vytažení na svislé kce_bude upřesněno při realizaci stavby" 0,15*45,8</t>
  </si>
  <si>
    <t>461</t>
  </si>
  <si>
    <t>777511R01</t>
  </si>
  <si>
    <t>EPOXID / CEMENTOVÁ PODLAHOVÁ STĚRKA včetně přípravy podkladu _ specifikace dle PD a TZ</t>
  </si>
  <si>
    <t>-1572847950</t>
  </si>
  <si>
    <t xml:space="preserve">Poznámka k položce:_x000d_
Kompletní systémová dodávka a provedení dle specifikace PD a TZ včetně všech přímo souvisejících prací a dodávek._x000d_
-----------------------------------------------------------------------------------------------------------------------------------------------_x000d_
EPOXID / CEMENTOVÁ PODLAHOVÁ STĚRKA  	 	 _x000d_
-IMPREGNACE POVRCHU_x000d_
-STĚRKOVÁ HMOTA + PLNIVO KŘEMIČITÝ PÍSEK ZRNITOSTI 0,1-0,3 mm, 2KOMPONENTNÍ_x000d_
VÍCEÚČELOVÉ POJIVO NA BÁZI EPOXIDOVÉ PRYSKYŘICE, PROTISKLUZNOST - DVOJNÁSOBNÝ JEDNOKOMPONENTNÍ PENETRAČNÍ NÁTĚR NA BETON_x000d_
_x000d_
_x000d_
</t>
  </si>
  <si>
    <t>"výklenky a ostatní plochy_upřesněno při realizaci stavby" 0,1*123,0</t>
  </si>
  <si>
    <t>"vytažení na svislé kce_bude upřesněno při realizaci stavby" 0,15*123,0</t>
  </si>
  <si>
    <t>462</t>
  </si>
  <si>
    <t>777991921</t>
  </si>
  <si>
    <t xml:space="preserve">Výztužná vložka podlah ze skelné tkaniny oka 40/40 mm </t>
  </si>
  <si>
    <t>-1553585430</t>
  </si>
  <si>
    <t>463</t>
  </si>
  <si>
    <t>998777202</t>
  </si>
  <si>
    <t>Přesun hmot procentní pro podlahy lité</t>
  </si>
  <si>
    <t>1964198700</t>
  </si>
  <si>
    <t>781</t>
  </si>
  <si>
    <t>Dokončovací práce - obklady</t>
  </si>
  <si>
    <t>464</t>
  </si>
  <si>
    <t>781414112</t>
  </si>
  <si>
    <t>Montáž obkladaček vnitřních keramických pravoúhlých lepených flexibilním lepidlem</t>
  </si>
  <si>
    <t>-1475297094</t>
  </si>
  <si>
    <t>"1.NP" (3,77*16,02)+(2,05*24,05)+(1,5*4,99)</t>
  </si>
  <si>
    <t>"2.NP" (2,05*115,194)+(0,6*10,135)+(1,5*7,89)</t>
  </si>
  <si>
    <t xml:space="preserve">"3.NP"  (2,05*20,52)</t>
  </si>
  <si>
    <t>465</t>
  </si>
  <si>
    <t>597610R22</t>
  </si>
  <si>
    <t>dodávka vnitřních obkládaček keramických - specifikace dle PD a TZ</t>
  </si>
  <si>
    <t>1196219477</t>
  </si>
  <si>
    <t xml:space="preserve">Poznámka k položce:_x000d_
V jednotkové ceně zahrnuty náklady na veškeré doplňky a příslušenství dle PD a TZ._x000d_
(listely, dekory - specifikované v PD) _x000d_
---------------------------------------------------------------------_x000d_
</t>
  </si>
  <si>
    <t>424,202*1,1 'Přepočtené koeficientem množství</t>
  </si>
  <si>
    <t>466</t>
  </si>
  <si>
    <t>781469196</t>
  </si>
  <si>
    <t xml:space="preserve">Příplatek k montáži obkladů vnitřních za spáry tmelem </t>
  </si>
  <si>
    <t>263592860</t>
  </si>
  <si>
    <t>467</t>
  </si>
  <si>
    <t>781494R15</t>
  </si>
  <si>
    <t>Příplatek k vnitřním obladům za dodávku a montáž ukončovacích, rohových a koutových profilů</t>
  </si>
  <si>
    <t>1357367152</t>
  </si>
  <si>
    <t>468</t>
  </si>
  <si>
    <t>781495115</t>
  </si>
  <si>
    <t>Spárování vnitřních obkladů silikonem</t>
  </si>
  <si>
    <t>-1826960977</t>
  </si>
  <si>
    <t>469</t>
  </si>
  <si>
    <t>781774119</t>
  </si>
  <si>
    <t xml:space="preserve">Montáž obkladů vnějších z keramických pásků  lepených flexibilním lepidlem</t>
  </si>
  <si>
    <t>427154924</t>
  </si>
  <si>
    <t>470</t>
  </si>
  <si>
    <t>59761R30</t>
  </si>
  <si>
    <t xml:space="preserve">dodávka _ vnějších obkladů _ keramické pásky dle specifikace </t>
  </si>
  <si>
    <t>-9043868</t>
  </si>
  <si>
    <t xml:space="preserve">Poznámka k položce:_x000d_
V jednotkové ceně zahrnuty náklady na veškeré doplňky a příslušenství dle PD a TZ._x000d_
------------------------------------------------------------------------------------------------------_x000d_
- KERAMICKÝ PÁSEK NEGLAZOVANÝ 250x120x10 	10 mm_x000d_
- SPÁROVACÍ HMOTA PRO LÍCOVÉ ZDIVO, MALTOVÁ SMĚS NA BÁZI CEMENTU _x000d_
_x000d_
</t>
  </si>
  <si>
    <t>429,175*1,15 'Přepočtené koeficientem množství</t>
  </si>
  <si>
    <t>471</t>
  </si>
  <si>
    <t>781779196</t>
  </si>
  <si>
    <t xml:space="preserve">Příplatek k montáži obkladů vnějších za spárování tmelem </t>
  </si>
  <si>
    <t>285693173</t>
  </si>
  <si>
    <t>472</t>
  </si>
  <si>
    <t>781494R16</t>
  </si>
  <si>
    <t>Příplatek k vnějším obladům za dodávku a montáž ukončovacích, rohových a koutových profilů</t>
  </si>
  <si>
    <t>802928235</t>
  </si>
  <si>
    <t>473</t>
  </si>
  <si>
    <t>998781202</t>
  </si>
  <si>
    <t>Přesun hmot procentní pro obklady keramické</t>
  </si>
  <si>
    <t>369649695</t>
  </si>
  <si>
    <t>783</t>
  </si>
  <si>
    <t>Dokončovací práce - nátěry</t>
  </si>
  <si>
    <t>474</t>
  </si>
  <si>
    <t>783826605</t>
  </si>
  <si>
    <t>Hydrofobizační impregnace betonových povrchů</t>
  </si>
  <si>
    <t>172137578</t>
  </si>
  <si>
    <t>475</t>
  </si>
  <si>
    <t>783923171</t>
  </si>
  <si>
    <t>Penetrační nátěr hrubých betonových podlah</t>
  </si>
  <si>
    <t>-1150962523</t>
  </si>
  <si>
    <t>"podlahové skladby_NP16_2.NP" 15,5*2</t>
  </si>
  <si>
    <t>"podlahové skladby_NP17b_3.NP" 5,805*2</t>
  </si>
  <si>
    <t>476</t>
  </si>
  <si>
    <t>783947R01</t>
  </si>
  <si>
    <t xml:space="preserve">PUR protiskluzný nátěrový systém včetně přípravy podkladu _ specifikace dle PD a TZ </t>
  </si>
  <si>
    <t>-891853358</t>
  </si>
  <si>
    <t xml:space="preserve">Poznámka k položce:_x000d_
Kompletní systémová dodávka a provedení dle specifikace PD a TZ včetně všech přímo souvisejících prací a dodávek._x000d_
-----------------------------------------------------------------------------------------------------------------------------------------------_x000d_
-PROTISKLUZNOST POVRCHU - POSYP KŘEMIČITÝM PÍSKEM (KORUNDEM)_x000d_
-JEDNOKOMPONENTNÍ TENKOVRSTVÝ PUR NÁTĚR MECHANICKÁ A CHEMICKÁ ODOLNOST_x000d_
-PODKLAD - ZÁKLADNÍ NÁTĚR V SYSTÉMU VÝROBCE_x000d_
 ÚPRAVA POVRCHU_x000d_
 POVRCH ZBROUSIT, NE BROKOVAT, VLHKOST POVRCHU MAX 5%, ATD..._x000d_
_x000d_
</t>
  </si>
  <si>
    <t>"podlahové skladby_NP4_1.NP" 5,535</t>
  </si>
  <si>
    <t>"výklenky a ostatní plochy_upřesněno při realizaci stavby" 0,1*284,8</t>
  </si>
  <si>
    <t>"vytažení na svislé kce_bude upřesněno při realizaci stavby" 0,15*284,8</t>
  </si>
  <si>
    <t>784</t>
  </si>
  <si>
    <t>Dokončovací práce - malby a tapety</t>
  </si>
  <si>
    <t>477</t>
  </si>
  <si>
    <t>784181105</t>
  </si>
  <si>
    <t>Základní akrylátová jednonásobná penetrace podkladu v místnostech výšky bez rozlišení</t>
  </si>
  <si>
    <t>-115931119</t>
  </si>
  <si>
    <t>478</t>
  </si>
  <si>
    <t>784221105</t>
  </si>
  <si>
    <t>Dvojnásobné bílé malby ze směsí za sucha dobře otěruvzdorných v místnostech výšky bez rozlišení</t>
  </si>
  <si>
    <t>-1521863917</t>
  </si>
  <si>
    <t>479</t>
  </si>
  <si>
    <t>784321031</t>
  </si>
  <si>
    <t>Dvojnásobné omyvatelné bílé malby v místnosti výšky do 3,80 m</t>
  </si>
  <si>
    <t>1689413684</t>
  </si>
  <si>
    <t>N00</t>
  </si>
  <si>
    <t>Nepojmenované, ostatní práce a dodávky</t>
  </si>
  <si>
    <t>480</t>
  </si>
  <si>
    <t>N00_015R02</t>
  </si>
  <si>
    <t xml:space="preserve">Příplatek k hydroizolačnímu souvrství spodní stavby _ za provedení veškerých detailů a (D+M) systémových prostupů/průchodek </t>
  </si>
  <si>
    <t>512</t>
  </si>
  <si>
    <t>353351059</t>
  </si>
  <si>
    <t xml:space="preserve">Poznámka k položce:_x000d_
Kompletní dodávka a provedení dle specifikace PD (SOUPIS DETAILŮ) a TZ + systémové technologické postupy včetně systémových průchodek a utěsnění_x000d_
-------------------------------------------------------------------------------------------------------------------------------------------------------------------------------------------_x000d_
</t>
  </si>
  <si>
    <t>"rozsah a specifikace _ plocha HI souvrstvý" 505,181+253,85</t>
  </si>
  <si>
    <t>481</t>
  </si>
  <si>
    <t>N00_015R04</t>
  </si>
  <si>
    <t xml:space="preserve">Příplatek k povlakovým krytinám střech _ za provedení veškerých detailů a (D+M) systémových prostupů/průchodek </t>
  </si>
  <si>
    <t>-1637272273</t>
  </si>
  <si>
    <t xml:space="preserve">Poznámka k položce:_x000d_
Kompletní dodávka a provedení dle specifikace PD (SOUPIS DETAILŮ) a TZ + systémové technologické postupy _x000d_
----------------------------------------------------------------------------------------------------------------------------------------_x000d_
</t>
  </si>
  <si>
    <t>"rozsah a specifikace _ plocha střešního pláště"220,496+(757,152+166,888)</t>
  </si>
  <si>
    <t>482</t>
  </si>
  <si>
    <t>N00_015R05</t>
  </si>
  <si>
    <t xml:space="preserve">POLOŽKA NEOBSAZENA_NENACEŇOVAT </t>
  </si>
  <si>
    <t>987571075</t>
  </si>
  <si>
    <t>483</t>
  </si>
  <si>
    <t>N00_015R07</t>
  </si>
  <si>
    <t>Dodávka a montáž kompletního systémového řešení _ prostupy základovými konstrukcemi</t>
  </si>
  <si>
    <t>soubor</t>
  </si>
  <si>
    <t>1735179065</t>
  </si>
  <si>
    <t xml:space="preserve">Poznámka k položce:_x000d_
Kompletní provedení dle specifikace PD a TZ včetně všech přímo souvisejících prací/činností a dodávek/doplňků a příslušenství_x000d_
--------------------------------------------------------------------------------------------------------------------------------------------------------_x000d_
UPŘESNĚNÍ A SPECIFIKACE / rozsah  _ viz v.č. D.1.1b_14_x000d_
-prostup_PS06 = 19 kus_x000d_
-prostup_PS06a = 4 kus_x000d_
-prostup_PS07 = 2 kus_x000d_
-prostup_PS10 = 1 kus_x000d_
-prostup_PT07 = 2 kus_x000d_
-prostup_PT20 = 4 kus_x000d_
-prostup_PT27 = 12 kus_x000d_
-prostup_PT28 = 15 kus_x000d_
-prostup_PT29 = 2 kus_x000d_
-------------------------------</t>
  </si>
  <si>
    <t>Ostatní</t>
  </si>
  <si>
    <t>OST5</t>
  </si>
  <si>
    <t>Ostatní práce a konstrukce</t>
  </si>
  <si>
    <t>484</t>
  </si>
  <si>
    <t>OST5_R01</t>
  </si>
  <si>
    <t xml:space="preserve">Demontáže a likvidace _ vnějších stříšek </t>
  </si>
  <si>
    <t>-1330329075</t>
  </si>
  <si>
    <t>Poznámka k položce:_x000d_
Kompletní provedení + přesuny + likvidace dle specifikace PD a TZ včetně všech přímo souvisejících prací a dodávek/činností._x000d_
-------------------------------------------------------------------------------------------------------------------------------------------------------</t>
  </si>
  <si>
    <t>"rozsah a spec_viz SO 01_D.1.1b_09-12, TZ" 0,5*(2,8+23,1)</t>
  </si>
  <si>
    <t>485</t>
  </si>
  <si>
    <t>OST5_R11</t>
  </si>
  <si>
    <t>D+M _ vnější schodiště z betonových prefa prvků/dílců</t>
  </si>
  <si>
    <t>1903577171</t>
  </si>
  <si>
    <t>Poznámka k položce:_x000d_
Kompletní systémová dodávka a provedení dle specifikace PD a TZ včetně všech přímo souvisejících prací/dodávek/konstrukcí/činností_x000d_
------------------------------------------------------------------------------------------------------------------------------------------------------------------</t>
  </si>
  <si>
    <t>486</t>
  </si>
  <si>
    <t>OST5_R12</t>
  </si>
  <si>
    <t xml:space="preserve">D+M _ vnitřní obložení prvků a konstrukcí _ dle specifikace </t>
  </si>
  <si>
    <t>-1287680827</t>
  </si>
  <si>
    <t>"obložení konstrukcí a prvků_LP1-LP12" 1,0</t>
  </si>
  <si>
    <t>487</t>
  </si>
  <si>
    <t>OST5_R13</t>
  </si>
  <si>
    <t xml:space="preserve">D+M _ meziobjektová dilatace včetně vyplnění </t>
  </si>
  <si>
    <t>-457038203</t>
  </si>
  <si>
    <t>1,0</t>
  </si>
  <si>
    <t>OST9</t>
  </si>
  <si>
    <t>Záchytný systém proti pádu</t>
  </si>
  <si>
    <t>488</t>
  </si>
  <si>
    <t>OST9_R01.1</t>
  </si>
  <si>
    <t>Kotevní bod _ SAFEX COMBI</t>
  </si>
  <si>
    <t>-30505471</t>
  </si>
  <si>
    <t>489</t>
  </si>
  <si>
    <t>OST9_R02</t>
  </si>
  <si>
    <t>Kotevní bod _ VARIANT</t>
  </si>
  <si>
    <t>1210760769</t>
  </si>
  <si>
    <t>490</t>
  </si>
  <si>
    <t>OST9_R03</t>
  </si>
  <si>
    <t>Rohový prvek _ GEH 90</t>
  </si>
  <si>
    <t>-528141943</t>
  </si>
  <si>
    <t>491</t>
  </si>
  <si>
    <t>OST9_R04</t>
  </si>
  <si>
    <t xml:space="preserve">Průběžný prvek _ GZH </t>
  </si>
  <si>
    <t>362261046</t>
  </si>
  <si>
    <t>492</t>
  </si>
  <si>
    <t>OST9_R05</t>
  </si>
  <si>
    <t>Koncový prvek _ GES 4</t>
  </si>
  <si>
    <t>1328895194</t>
  </si>
  <si>
    <t>493</t>
  </si>
  <si>
    <t>OST9_R06</t>
  </si>
  <si>
    <t xml:space="preserve">Nerez lano prům. 8 mm </t>
  </si>
  <si>
    <t>-1979641026</t>
  </si>
  <si>
    <t>494</t>
  </si>
  <si>
    <t>OST9_R07</t>
  </si>
  <si>
    <t>Přípravné práce, zkoušky, inspekce, předání systému do užívání, kompletní předávací dokumentace</t>
  </si>
  <si>
    <t>460836879</t>
  </si>
  <si>
    <t>495</t>
  </si>
  <si>
    <t>OST9_R08</t>
  </si>
  <si>
    <t xml:space="preserve">Kompletní montážní práce a přesun hmot + ubytování + doprava </t>
  </si>
  <si>
    <t>1059996386</t>
  </si>
  <si>
    <t>496</t>
  </si>
  <si>
    <t>043134000</t>
  </si>
  <si>
    <t>Zkoušky statické zatěžovací zhutnění pláně</t>
  </si>
  <si>
    <t>237438148</t>
  </si>
  <si>
    <t>ZOST_VR01</t>
  </si>
  <si>
    <t>Dodatečné informace_02</t>
  </si>
  <si>
    <t>497</t>
  </si>
  <si>
    <t>766860N01</t>
  </si>
  <si>
    <t>D-01 - D+M Dveře vnitřní, plné, materiál odlehčená DTD, včetně dřevěného prahu, 600x1970mm, PO - EW 15 DP3-C</t>
  </si>
  <si>
    <t>-1006138477</t>
  </si>
  <si>
    <t>498</t>
  </si>
  <si>
    <t>941221112</t>
  </si>
  <si>
    <t>Montáž lešení řadového rámového těžkého zatížení do 300 kg/m2 š do 1,2 m v do 25 m</t>
  </si>
  <si>
    <t>1059081750</t>
  </si>
  <si>
    <t>"odměřeno elektronicky" (1303,28+271,33)</t>
  </si>
  <si>
    <t>"přesahy_odsouhlasení v dílenské dokumentaci" 0,15*(1574,61)</t>
  </si>
  <si>
    <t>499</t>
  </si>
  <si>
    <t>941221211</t>
  </si>
  <si>
    <t>Příplatek k lešení řadovému rámovému těžkému š 1,2 m v do 25 m za první a ZKD den použití</t>
  </si>
  <si>
    <t>-1035668297</t>
  </si>
  <si>
    <t>1810,802*90 'Přepočtené koeficientem množství</t>
  </si>
  <si>
    <t>500</t>
  </si>
  <si>
    <t>941221812</t>
  </si>
  <si>
    <t>Demontáž lešení řadového rámového těžkého zatížení do 300 kg/m2 š do 1,2 m v do 25 m</t>
  </si>
  <si>
    <t>2016702065</t>
  </si>
  <si>
    <t>501</t>
  </si>
  <si>
    <t>944511111</t>
  </si>
  <si>
    <t>Montáž ochranné sítě z textilie z umělých vláken</t>
  </si>
  <si>
    <t>-1898504505</t>
  </si>
  <si>
    <t>502</t>
  </si>
  <si>
    <t>944511211</t>
  </si>
  <si>
    <t>Příplatek k ochranné síti za první a ZKD den použití</t>
  </si>
  <si>
    <t>-1847005314</t>
  </si>
  <si>
    <t>503</t>
  </si>
  <si>
    <t>944511811</t>
  </si>
  <si>
    <t>Demontáž ochranné sítě z textilie z umělých vláken</t>
  </si>
  <si>
    <t>113660033</t>
  </si>
  <si>
    <t>ZOST_VR03</t>
  </si>
  <si>
    <t>Dodatečné informace_03</t>
  </si>
  <si>
    <t>504</t>
  </si>
  <si>
    <t>766860N17</t>
  </si>
  <si>
    <t>D-17 - D+M Dveře vnitřní jednokřídlé, plné, materiál odlehčená DTD, dřevěný práh, 800x1970mm, PO - EW 30 DP3-C</t>
  </si>
  <si>
    <t>156710723</t>
  </si>
  <si>
    <t>D.1.2 - Stavebně konstrukční řešení</t>
  </si>
  <si>
    <t>274321411</t>
  </si>
  <si>
    <t>Základové konstrukce ze ŽB tř. C 20/25 XC2</t>
  </si>
  <si>
    <t>-1632226166</t>
  </si>
  <si>
    <t>"rozsah a specifikace_SO 01_v.č. D.1.2c_01,TZ" 115,0</t>
  </si>
  <si>
    <t>(odměřeno elektronicky_bude upřesněno v dílenské dokumentaci)</t>
  </si>
  <si>
    <t>274351121</t>
  </si>
  <si>
    <t>Zřízení bednění základových konstrukcí rovného</t>
  </si>
  <si>
    <t>862628357</t>
  </si>
  <si>
    <t>"rozsah a specifikace_SO 01_v.č. D.1.2c_01,TZ" 383,3</t>
  </si>
  <si>
    <t>(bude upřesněno v dílenské dokumentaci)</t>
  </si>
  <si>
    <t>274351122</t>
  </si>
  <si>
    <t>Odstranění bednění základových konstrukcí rovného</t>
  </si>
  <si>
    <t>-1240747048</t>
  </si>
  <si>
    <t>274361821</t>
  </si>
  <si>
    <t>Výztuž základových konstrukcí betonářskou ocelí 10 505 (R)</t>
  </si>
  <si>
    <t>1404862401</t>
  </si>
  <si>
    <t>"rozsah a specifikace_SO 01_v.č. D.1.2c_01,TZ" 6,515</t>
  </si>
  <si>
    <t>"prvky a ostatní výztuž_vykázáno v dílenské dokumentaci-předpoklad" 0,1*6,515</t>
  </si>
  <si>
    <t>279113143</t>
  </si>
  <si>
    <t>Základová zeď tl do 250 mm z tvárnic ztraceného bednění včetně výplně z betonu tř. C 20/25 XC2</t>
  </si>
  <si>
    <t>-1176994907</t>
  </si>
  <si>
    <t>"rozsah a specifikace_SO 01_v.č. D.1.2c_01,TZ" 48,34</t>
  </si>
  <si>
    <t>279113145</t>
  </si>
  <si>
    <t>Základová zeď tl do 400 mm z tvárnic ztraceného bednění včetně výplně z betonu tř. C 20/25 XC2</t>
  </si>
  <si>
    <t>-243135795</t>
  </si>
  <si>
    <t>"rozsah a specifikace_SO 01_v.č. D.1.2c_01,TZ" 60,41</t>
  </si>
  <si>
    <t>279113152</t>
  </si>
  <si>
    <t>Základová zeď tl do 200 mm z tvárnic ztraceného bednění včetně výplně z betonu tř. C 30/37</t>
  </si>
  <si>
    <t>909645427</t>
  </si>
  <si>
    <t>"rozsah a specifikace_SO 01_v.č. D.1.2c_12,TZ" (7,05*3,05)</t>
  </si>
  <si>
    <t>279361821.1</t>
  </si>
  <si>
    <t>Výztuž základových zdí nosných ze ztraceného bednění , betonářskou ocelí 10 505</t>
  </si>
  <si>
    <t>2051786672</t>
  </si>
  <si>
    <t>"rozsah a specifikace_SO 01_v.č. D.1.2c_12,TZ" (7,05*3,05)*15/1000</t>
  </si>
  <si>
    <t>"rozsah a specifikace_SO 01_v.č. D.1.2c_01,TZ" (48,34+60,41)*15/1000</t>
  </si>
  <si>
    <t>(předpoklad_bude upřesněno v dílenské dokumentaci)</t>
  </si>
  <si>
    <t>380321442</t>
  </si>
  <si>
    <t>Kompletní konstrukce ze ŽB tř. C 25/30 XC2</t>
  </si>
  <si>
    <t>-1461636382</t>
  </si>
  <si>
    <t>"rozsah a specifikace_SO 01_v.č. D.1.2c_15-16,TZ" 7,0</t>
  </si>
  <si>
    <t>380326132</t>
  </si>
  <si>
    <t>Kompletní konstrukce ze ŽB se zvýšenými nároky na prostředí tř. C 30/37 XA2, XC2</t>
  </si>
  <si>
    <t>1956118948</t>
  </si>
  <si>
    <t>"rozsah a specifikace_SO 01_v.č. D.1.2c_13-14,TZ" 36,8</t>
  </si>
  <si>
    <t>380356231</t>
  </si>
  <si>
    <t>Bednění kompletních konstrukcí neomítaných ploch rovinných zřízení</t>
  </si>
  <si>
    <t>1021403845</t>
  </si>
  <si>
    <t xml:space="preserve">"rozsah a specifikace_SO 01_v.č. D.1.2c_13-14,TZ"  245,3</t>
  </si>
  <si>
    <t>"rozsah a specifikace_SO 01_v.č. D.1.2c_15-16,TZ" 46,66</t>
  </si>
  <si>
    <t>380356232</t>
  </si>
  <si>
    <t>Bednění kompletních konstrukcí neomítaných ploch rovinných odstranění</t>
  </si>
  <si>
    <t>-1542361983</t>
  </si>
  <si>
    <t>380361006</t>
  </si>
  <si>
    <t>Výztuž kompletních konstrukcí z betonářské oceli 10 505</t>
  </si>
  <si>
    <t>94094827</t>
  </si>
  <si>
    <t>"rozsah a specifikace_SO 01_v.č. D.1.2c_13-14,TZ" 1,945</t>
  </si>
  <si>
    <t>"rozsah a specifikace_SO 01_v.č. D.1.2c_15-16,TZ" 0,675</t>
  </si>
  <si>
    <t>"prvky a ostatní výztuž_vykázáno v dílenské dokumentaci-předpoklad" 0,1*2,62</t>
  </si>
  <si>
    <t>380361011</t>
  </si>
  <si>
    <t>Výztuž kompletních konstrukcí ze svařovaných sítí KARI</t>
  </si>
  <si>
    <t>-1114988529</t>
  </si>
  <si>
    <t>"rozsah a specifikace_SO 01_v.č. D.1.2c_13-14,TZ" 0,02</t>
  </si>
  <si>
    <t>"prvky a ostatní výztuž_vykázáno v dílenské dokumentaci-předpoklad" 0,1*0,02</t>
  </si>
  <si>
    <t>411121254</t>
  </si>
  <si>
    <t>Montáž prefabrikovaných ŽB stropů ze stropních desek dl do 3300 mm</t>
  </si>
  <si>
    <t>-1802250745</t>
  </si>
  <si>
    <t>"rozsah a specifikace_SO 01_v.č. D.1.2c_09-10,TZ" 1,0</t>
  </si>
  <si>
    <t>59341133</t>
  </si>
  <si>
    <t>deska stropní plná PZD 3290x590x140mm</t>
  </si>
  <si>
    <t>-580347968</t>
  </si>
  <si>
    <t>411321313</t>
  </si>
  <si>
    <t>Stropy deskové ze ŽB tř. C 16/20 XC1</t>
  </si>
  <si>
    <t>-211187846</t>
  </si>
  <si>
    <t>"rozsah a specifikace_SO 01_v.č. D.1.2c_02-03,TZ" (12,45*5,1*0,15)</t>
  </si>
  <si>
    <t xml:space="preserve">"rozsah a specifikace_SO 01_v.č. D.1.2c_06-07,TZ"  (9,1*0,1)+(5,9*0,125)+(4,3*0,125)+(106,1*0,15)</t>
  </si>
  <si>
    <t>"rozsah a specifikace_SO 01_v.č. D.1.2c_08,TZ" (19,32*(0,1+0,15))</t>
  </si>
  <si>
    <t>411321515</t>
  </si>
  <si>
    <t>Stropy deskové ze ŽB tř. C 20/25 XC1</t>
  </si>
  <si>
    <t>812841985</t>
  </si>
  <si>
    <t>"rozsah a specifikace_SO 01_v.č. D.1.2c_04-05,TZ" (70,0*0,1)+(55*0,15)+(11*0,15)</t>
  </si>
  <si>
    <t>(136,0*0,125)</t>
  </si>
  <si>
    <t>411351011</t>
  </si>
  <si>
    <t>Zřízení bednění stropů deskových bez podpěrné kce</t>
  </si>
  <si>
    <t>-471846195</t>
  </si>
  <si>
    <t>"rozsah a specifikace_SO 01_v.č. D.1.2c_02-03,TZ" (12,45+5,1)</t>
  </si>
  <si>
    <t>"rozsah a specifikace_SO 01_v.č. D.1.2c_04-05,TZ" (70,0+55,0+11,0)</t>
  </si>
  <si>
    <t xml:space="preserve">"rozsah a specifikace_SO 01_v.č. D.1.2c_06-07,TZ"  (9,1+5,9+4,3)</t>
  </si>
  <si>
    <t>"rozsah a specifikace_SO 01_v.č. D.1.2c_08,TZ" 19,32</t>
  </si>
  <si>
    <t>411351012</t>
  </si>
  <si>
    <t>Odstranění bednění stropů deskových bez podpěrné kce</t>
  </si>
  <si>
    <t>-2134870500</t>
  </si>
  <si>
    <t>411354203.1</t>
  </si>
  <si>
    <t>Bednění stropů ztracené z hraněných trapézových vln 40/160/0,75</t>
  </si>
  <si>
    <t>502963350</t>
  </si>
  <si>
    <t>Poznámka k položce:_x000d_
Kompletní dodávky a provedení dle specifikace PD a TZ včetně všech přímo souvisejících prací, dodávek _ prvků a činností_x000d_
---------------------------------------------------------------------------------------------------------------------------------------------------_x000d_
(JC OBSAHUJE VEŠKERÉ ZTRATNÉ/PŘESAHY a jinde nespecifikované prvky a doplňky)</t>
  </si>
  <si>
    <t>"rozsah a specifikace_SO 01_v.č. D.1.2c_09-10,TZ" 43,0</t>
  </si>
  <si>
    <t>411354209.1</t>
  </si>
  <si>
    <t>Bednění stropů ztracené z hraněných trapézových vln 40/160/1,0</t>
  </si>
  <si>
    <t>-219986101</t>
  </si>
  <si>
    <t>"rozsah a specifikace_SO 01_v.č. D.1.2c_02-03,TZ" 51,0</t>
  </si>
  <si>
    <t xml:space="preserve"> "rozsah a specifikace_SO 01_v.č. D.1.2c_04-05,TZ" 77,0</t>
  </si>
  <si>
    <t xml:space="preserve">"rozsah a specifikace_SO 01_v.č. D.1.2c_06-07,TZ"  9,1</t>
  </si>
  <si>
    <t>411354219.1</t>
  </si>
  <si>
    <t>Bednění stropů ztracené z hraněných trapézových vln 85/280/1,0</t>
  </si>
  <si>
    <t>-1479797256</t>
  </si>
  <si>
    <t>"rozsah a specifikace_SO 01_v.č. D.1.2c_04-05,TZ" 62,2+35,3</t>
  </si>
  <si>
    <t xml:space="preserve">"rozsah a specifikace_SO 01_v.č. D.1.2c_06-07,TZ"  63,0</t>
  </si>
  <si>
    <t>411354229.1</t>
  </si>
  <si>
    <t>Bednění stropů ztracené z hraněných trapézových vln 100/275/1,13</t>
  </si>
  <si>
    <t>-1910865911</t>
  </si>
  <si>
    <t xml:space="preserve">"rozsah a specifikace_SO 01_v.č. D.1.2c_06-07,TZ"  34,0</t>
  </si>
  <si>
    <t>411354333</t>
  </si>
  <si>
    <t xml:space="preserve">Zřízení podpěrné konstrukce stropů (výšky do 6 m) </t>
  </si>
  <si>
    <t>1255465977</t>
  </si>
  <si>
    <t>411354334</t>
  </si>
  <si>
    <t xml:space="preserve">Odstranění podpěrné konstrukce stropů ( výšky do 6 m) </t>
  </si>
  <si>
    <t>6491220</t>
  </si>
  <si>
    <t>411361821</t>
  </si>
  <si>
    <t>Výztuž stropů betonářskou ocelí 10 505</t>
  </si>
  <si>
    <t>63712094</t>
  </si>
  <si>
    <t>"rozsah a specifikace_SO 01_v.č. D.1.2c_02-03,TZ_kce deskové+SCH" 0,425</t>
  </si>
  <si>
    <t>"rozsah a specifikace_SO 01_v.č. D.1.2c_04-05,TZ" 0,645</t>
  </si>
  <si>
    <t xml:space="preserve">"rozsah a specifikace_SO 01_v.č. D.1.2c_06-07,TZ"  0,165</t>
  </si>
  <si>
    <t>"rozsah a specifikace_SO 01_v.č. D.1.2c_08,TZ" 0,13</t>
  </si>
  <si>
    <t>"prvky a ostatní výztuž_vykázáno v dílenské dokumentaci-předpoklad" 0,1*1,365</t>
  </si>
  <si>
    <t>411362021</t>
  </si>
  <si>
    <t>Výztuž stropů svařovanými sítěmi Kari</t>
  </si>
  <si>
    <t>850124878</t>
  </si>
  <si>
    <t>"rozsah a specifikace_SO 01_v.č. D.1.2c_02-03,TZ" 0,14</t>
  </si>
  <si>
    <t>"rozsah a specifikace_SO 01_v.č. D.1.2c_04-05,TZ" 0,180</t>
  </si>
  <si>
    <t>"rozsah a specifikace_SO 01_v.č. D.1.2c_08,TZ" 0,02</t>
  </si>
  <si>
    <t>"prvky a ostatní výztuž_vykázáno v dílenské dokumentaci-předpoklad" 0,1*0,34</t>
  </si>
  <si>
    <t>413232221</t>
  </si>
  <si>
    <t>Zazdívka a obezdívka ocelových nosníků v do 300 mm</t>
  </si>
  <si>
    <t>-629336229</t>
  </si>
  <si>
    <t>417321414</t>
  </si>
  <si>
    <t>Ztužující pásy a věnce ze ŽB tř. C 20/25 XC1</t>
  </si>
  <si>
    <t>-999526539</t>
  </si>
  <si>
    <t xml:space="preserve">"rozsah a specifikace_SO 01_v.č. D.1.2c_18,TZ" </t>
  </si>
  <si>
    <t>"viz prvky V1-V9" 10,22</t>
  </si>
  <si>
    <t>417351115</t>
  </si>
  <si>
    <t>Zřízení bednění ztužujících věnců</t>
  </si>
  <si>
    <t>30491452</t>
  </si>
  <si>
    <t>417351116</t>
  </si>
  <si>
    <t>Odstranění bednění ztužujících věnců</t>
  </si>
  <si>
    <t>945211153</t>
  </si>
  <si>
    <t>417361821</t>
  </si>
  <si>
    <t>Výztuž ztužujících pásů a věnců betonářskou ocelí 10 505</t>
  </si>
  <si>
    <t>596255736</t>
  </si>
  <si>
    <t>"rozsah a specifikace_SO 01_v.č. D.1.2c_18,TZ" 1,586</t>
  </si>
  <si>
    <t>"prvky a ostatní výztuž_vykázáno v dílenské dokumentaci-předpoklad" 0,1*1,586</t>
  </si>
  <si>
    <t>430321313</t>
  </si>
  <si>
    <t>Schodišťová konstrukce a rampa ze ŽB tř. C 16/20 XC1</t>
  </si>
  <si>
    <t>-340003425</t>
  </si>
  <si>
    <t xml:space="preserve"> "rozsah a specifikace_SO 01_v.č. D.1.2c_02-03,TZ" (1,55*1,5*0,45)</t>
  </si>
  <si>
    <t>"rozsah a specifikace_SO 01_v.č. D.1.2c_09-10,TZ" (43,0*0,3)+1,45</t>
  </si>
  <si>
    <t>430321616</t>
  </si>
  <si>
    <t>Schodišťová konstrukce a rampa ze ŽB tř. C 30/37</t>
  </si>
  <si>
    <t>625039436</t>
  </si>
  <si>
    <t>"rozsah a specifikace_SO 01_v.č. D.1.2c_12,TZ" (3,3*1,21*0,15)+(0,665*0,435*0,15)+(1,75*1,21*0,4)</t>
  </si>
  <si>
    <t>430361821</t>
  </si>
  <si>
    <t>Výztuž schodišťové konstrukce betonářskou ocelí 10 505</t>
  </si>
  <si>
    <t>2074797375</t>
  </si>
  <si>
    <t>"rozsah a specifikace_SO 01_v.č. D.1.2c_12,TZ" 0,23</t>
  </si>
  <si>
    <t>"prvky a ostatní výztuž_vykázáno v dílenské dokumentaci-předpoklad" 0,1*0,23</t>
  </si>
  <si>
    <t>430362021</t>
  </si>
  <si>
    <t>Výztuž schodišťové konstrukce svařovanými sítěmi Kari</t>
  </si>
  <si>
    <t>-1913963798</t>
  </si>
  <si>
    <t>"rozsah a specifikace_SO 01_v.č. D.1.2c_09-10,TZ" 0,26</t>
  </si>
  <si>
    <t>"prvky a ostatní výztuž_vykázáno v dílenské dokumentaci-předpoklad" 0,1*0,26</t>
  </si>
  <si>
    <t>431351121</t>
  </si>
  <si>
    <t>Zřízení bednění podest a schodišť přímočarých v do 4 m</t>
  </si>
  <si>
    <t>-516756465</t>
  </si>
  <si>
    <t>"rozsah a specifikace_SO 01_v.č. D.1.2c_02-03,TZ" (1,55*1,5)</t>
  </si>
  <si>
    <t>"rozsah a specifikace_SO 01_v.č. D.1.2c_12,TZ" (3,3*1,21)+(0,665*0,435)+(1,75*1,21)</t>
  </si>
  <si>
    <t>431351122</t>
  </si>
  <si>
    <t>Odstranění bednění podest a schodišť přímočarých v do 4 m</t>
  </si>
  <si>
    <t>-1685227449</t>
  </si>
  <si>
    <t>434351141</t>
  </si>
  <si>
    <t>Zřízení bednění stupňů přímočarých schodišť</t>
  </si>
  <si>
    <t>1094593711</t>
  </si>
  <si>
    <t>"rozsah a specifikace_SO 01_v.č. D.1.2c_02-03,TZ" (5*1,5*0,2)</t>
  </si>
  <si>
    <t>"rozsah a specifikace_SO 01_v.č. D.1.2c_09-10,TZ" (6+13+9+10+10)*1,2*0,2</t>
  </si>
  <si>
    <t>"rozsah a specifikace_SO 01_v.č. D.1.2c_12,TZ" 6*1,2*0,2</t>
  </si>
  <si>
    <t>434351142</t>
  </si>
  <si>
    <t>Odstranění bednění stupňů přímočarých schodišť</t>
  </si>
  <si>
    <t>-1578356303</t>
  </si>
  <si>
    <t>973031325</t>
  </si>
  <si>
    <t>Vysekání kapes ve zdivu cihelném pl do 0,10 m2 hl do 300 mm</t>
  </si>
  <si>
    <t>1925174108</t>
  </si>
  <si>
    <t>"rozsah a specifikace_SO 01_v.č. D.1.2c_02-03,TZ" 16,0</t>
  </si>
  <si>
    <t>"rozsah a specifikace_SO 01_v.č. D.1.2c_04-05,TZ" 38,0</t>
  </si>
  <si>
    <t>"rozsah a specifikace_SO 01_v.č. D.1.2c_06-07,TZ" 32,0</t>
  </si>
  <si>
    <t>"rozsah a specifikace_SO 01_v.č. D.1.2c_11,TZ" 10,0</t>
  </si>
  <si>
    <t>997013154</t>
  </si>
  <si>
    <t>Vnitrostaveništní doprava suti a vybouraných hmot s omezením mechanizace</t>
  </si>
  <si>
    <t>305134707</t>
  </si>
  <si>
    <t>-438405248</t>
  </si>
  <si>
    <t>-796581879</t>
  </si>
  <si>
    <t>816491305</t>
  </si>
  <si>
    <t>2,976*10 'Přepočtené koeficientem množství</t>
  </si>
  <si>
    <t>111652771</t>
  </si>
  <si>
    <t>998012022</t>
  </si>
  <si>
    <t xml:space="preserve">Přesun hmot pro konstrukce monolitické </t>
  </si>
  <si>
    <t>-1589616838</t>
  </si>
  <si>
    <t>-1370832903</t>
  </si>
  <si>
    <t xml:space="preserve">Poznámka k položce:_x000d_
Specifikace / rozsah provedení - viz TZ:_x000d_
--------------------------------------------------------_x000d_
JC OBSAHUJE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-příslušná podlití kotevních a osazovacích prvků nesmrštitelnou hmotou / zálivkou _x000d_
-------------------------------------------------------------------------------------------------------_x000d_
JC OBSAHUJE:_x000d_
-dílenská dokumentace vč. statického přepočtu_x000d_
-ostatní nespecifikované práce a dodávky, které bezprostředně souvisí s provedení _x000d_
předmětného prvku/konstrukce dle zadávací dokumentace_x000d_
-veškeré náklady na dodávku a provedení jsou obsaženy v jednotkové ceně_x000d_
_x000d_
</t>
  </si>
  <si>
    <t>"rozsah a specifikace_SO 01_v.č. D.1.2c_02-03,TZ" 1010,0+70,0+220,0</t>
  </si>
  <si>
    <t>"rozsah a specifikace_SO 01_v.č. D.1.2c_04-05,TZ" 230,0+10380,0+130,0+480,0</t>
  </si>
  <si>
    <t xml:space="preserve">"rozsah a specifikace_SO 01_v.č. D.1.2c_06-07,TZ"  4260,0+80,0+260,0</t>
  </si>
  <si>
    <t>"rozsah a specifikace_SO 01_v.č. D.1.2c_08,TZ" 450,0+30,0</t>
  </si>
  <si>
    <t>"rozsah a specifikace_SO 01_v.č. D.1.2c_09-10,TZ" 2540,0</t>
  </si>
  <si>
    <t>"rozsah a specifikace_SO 01_v.č. D.1.2c_11,TZ" 470,0</t>
  </si>
  <si>
    <t xml:space="preserve">"rozsah a specifikace_SO 01_v.č. D.1.2c_13-14,TZ"  15,0</t>
  </si>
  <si>
    <t xml:space="preserve">"rozsah a specifikace_SO 01_v.č. D.1.2c_17,TZ _ viz prvky Z1-Z3" 300,0+170,0+15,0+360,0+10,0+180,0+5,0 </t>
  </si>
  <si>
    <t>"ostatní drobné související prvky_bude vykázáno v dílenské dokumentaci" 0,15*21665,0</t>
  </si>
  <si>
    <t>N00_115R01</t>
  </si>
  <si>
    <t xml:space="preserve">Doplňkové a pomocné, jinde nespecifikované, dodávky a prvky potřebné k provedení ŽB konstrukcí </t>
  </si>
  <si>
    <t>1016406500</t>
  </si>
  <si>
    <t xml:space="preserve">Poznámka k položce:_x000d_
Kompletní dodávka a provedení dle specifikace PD a technologických postupů_x000d_
--------------------------------------------------------------------------------------------_x000d_
-ostatní systémové pomocné doplňky a příslušenství_VIZ DÍLENSKÁ DOMUNETACE_x000d_
</t>
  </si>
  <si>
    <t>"bude naceněno dle technologických postupů a odborných zkušeností zhotovitele"</t>
  </si>
  <si>
    <t>"objem a rozsah vztažen na objemové množství ŽB kcí" (21,503*0,2)+7,0+36,8+32,454+33,9+10,22+15,396+1,489</t>
  </si>
  <si>
    <t>D.1.3 - Požárně bezpečnostní řešení</t>
  </si>
  <si>
    <t xml:space="preserve">    OST-01 - Požárně bezpečnostní řešení </t>
  </si>
  <si>
    <t>OST-01</t>
  </si>
  <si>
    <t xml:space="preserve">Požárně bezpečnostní řešení </t>
  </si>
  <si>
    <t>795666P02</t>
  </si>
  <si>
    <t>Dodávka a sazení/umístění přenosných hasicích přístrojů - práškový (6 kg) s hasicí schodpností min 21A</t>
  </si>
  <si>
    <t>-1924963158</t>
  </si>
  <si>
    <t>"kompletní provedení dle specifikace PD a TZ vč. všech souvisejících prací dodávek, příslušenství a komponentů"</t>
  </si>
  <si>
    <t>"specifikace viz PBŘ" 15,0</t>
  </si>
  <si>
    <t>795666P03</t>
  </si>
  <si>
    <t>D+M Bezpečnostní a informativní tabulky</t>
  </si>
  <si>
    <t>1772783475</t>
  </si>
  <si>
    <t xml:space="preserve">Poznámka k položce:_x000d_
Upřesnění:_x000d_
-označení únikových cest_x000d_
-označení hasebných prostředků_x000d_
-ostatní bezpečnostní tabulky_x000d_
</t>
  </si>
  <si>
    <t>"kompletní provedení dle specifikace PD a TZ vč. všech souvisejících prací dodávek, příslušenství a komponentů dle výpisu"</t>
  </si>
  <si>
    <t xml:space="preserve">"specifikace viz PBŘ" </t>
  </si>
  <si>
    <t xml:space="preserve">"vysměrování úniku, únikových východů a cest" </t>
  </si>
  <si>
    <t xml:space="preserve">"označení umístění hasebních prostředků" </t>
  </si>
  <si>
    <t xml:space="preserve">"ostatní-jiné" </t>
  </si>
  <si>
    <t>11,0+15,0+10,0</t>
  </si>
  <si>
    <t>795666P04</t>
  </si>
  <si>
    <t>D+M utěsnění prostupů a průrazů _ OBSAŽENO V SOUPISECH TECHNIKY PROSTŘEDÍ STAVEB _ NENACEŇOVAT !!</t>
  </si>
  <si>
    <t>-756392079</t>
  </si>
  <si>
    <t>Úroveň 4:</t>
  </si>
  <si>
    <t>D.1.4.1 - Vytápění</t>
  </si>
  <si>
    <t xml:space="preserve">    97 - Prorážení otvorů a ostatní bourací práce</t>
  </si>
  <si>
    <t xml:space="preserve">    727 - Zdravotechnika - požární ochrana</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</si>
  <si>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</si>
  <si>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</si>
  <si>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</si>
  <si>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</si>
  <si>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310235241</t>
  </si>
  <si>
    <t>Zazdívka otvorů pl do 0,0225 m2 ve zdivu nadzákladovém cihlami pálenými tl do 300 mm</t>
  </si>
  <si>
    <t>573863373</t>
  </si>
  <si>
    <t>310235251</t>
  </si>
  <si>
    <t>Zazdívka otvorů pl do 0,0225 m2 ve zdivu nadzákladovém cihlami pálenými tl do 450 mm</t>
  </si>
  <si>
    <t>-1848985837</t>
  </si>
  <si>
    <t>310235261</t>
  </si>
  <si>
    <t>Zazdívka otvorů pl do 0,0225 m2 ve zdivu nadzákladovém cihlami pálenými tl do 600 mm</t>
  </si>
  <si>
    <t>1765958431</t>
  </si>
  <si>
    <t>411386611</t>
  </si>
  <si>
    <t>Zabetonování prostupů v instalačních šachtách ze suchých směsí pl do 0,09 m2 ve stropech</t>
  </si>
  <si>
    <t>-1286421602</t>
  </si>
  <si>
    <t>611315221</t>
  </si>
  <si>
    <t>Vápenná štuková omítka malých ploch do 0,09 m2 na stropech</t>
  </si>
  <si>
    <t>-308904173</t>
  </si>
  <si>
    <t>612315201</t>
  </si>
  <si>
    <t>Vápenná hrubá omítka malých ploch do 0,09 m2 na stěnách</t>
  </si>
  <si>
    <t>-1442082667</t>
  </si>
  <si>
    <t>971035251</t>
  </si>
  <si>
    <t>Vybourání otvorů ve zdivu cihelném pl do 0,0225 m2 na MC tl do 450 mm</t>
  </si>
  <si>
    <t>-1298098034</t>
  </si>
  <si>
    <t>971035261</t>
  </si>
  <si>
    <t>Vybourání otvorů ve zdivu cihelném pl do 0,0225 m2 na MC tl do 600 mm</t>
  </si>
  <si>
    <t>389946921</t>
  </si>
  <si>
    <t>Prorážení otvorů a ostatní bourací práce</t>
  </si>
  <si>
    <t>952902031</t>
  </si>
  <si>
    <t>Čištění budov omytí hladkých podlah</t>
  </si>
  <si>
    <t>101969141</t>
  </si>
  <si>
    <t>971035241</t>
  </si>
  <si>
    <t>Vybourání otvorů ve zdivu cihelném pl do 0,0225 m2 na MC tl do 300 mm</t>
  </si>
  <si>
    <t>543855036</t>
  </si>
  <si>
    <t>972012211</t>
  </si>
  <si>
    <t>Vybourání výplní otvorů z lehkých betonů v prefabrikovaných stropech tl přes 120 mm pl 0,09 m2</t>
  </si>
  <si>
    <t>-971279266</t>
  </si>
  <si>
    <t>2058763421</t>
  </si>
  <si>
    <t>997013219</t>
  </si>
  <si>
    <t>Příplatek k vnitrostaveništní dopravě suti a vybouraných hmot za zvětšenou dopravu suti ZKD 10 m</t>
  </si>
  <si>
    <t>-1647012394</t>
  </si>
  <si>
    <t>997013802</t>
  </si>
  <si>
    <t>Poplatek za uložení stavebního železobetonového odpadu na skládce (skládkovné)</t>
  </si>
  <si>
    <t>-1602863156</t>
  </si>
  <si>
    <t>997211111</t>
  </si>
  <si>
    <t>Svislá doprava suti na v 3,5 m</t>
  </si>
  <si>
    <t>1713819693</t>
  </si>
  <si>
    <t>997211511</t>
  </si>
  <si>
    <t>Vodorovná doprava suti po suchu na vzdálenost do 1 km</t>
  </si>
  <si>
    <t>-25477182</t>
  </si>
  <si>
    <t>997211519</t>
  </si>
  <si>
    <t>Příplatek ZKD 1 km u vodorovné dopravy suti</t>
  </si>
  <si>
    <t>1301907290</t>
  </si>
  <si>
    <t>-808932688</t>
  </si>
  <si>
    <t>713463121</t>
  </si>
  <si>
    <t>Montáž izolace tepelné potrubí potrubními pouzdry bez úpravy uchycenými sponami 1x</t>
  </si>
  <si>
    <t>-768576294</t>
  </si>
  <si>
    <t>7134108</t>
  </si>
  <si>
    <t xml:space="preserve">Odstanění izolace tepelné </t>
  </si>
  <si>
    <t>-597071437</t>
  </si>
  <si>
    <t>63154820</t>
  </si>
  <si>
    <t>pouzdro izolační potrubní ohebné s jednostrannou Al fólií max. 400/100 °C 18/25 mm</t>
  </si>
  <si>
    <t>-1312945619</t>
  </si>
  <si>
    <t>63154821</t>
  </si>
  <si>
    <t>pouzdro izolační potrubní ohebné s jednostrannou Al fólií max. 400/100 °C 22/25 mm</t>
  </si>
  <si>
    <t>164058408</t>
  </si>
  <si>
    <t>63154822</t>
  </si>
  <si>
    <t>pouzdro izolační potrubní ohebné s jednostrannou Al fólií max. 400/100 °C 28/25 mm</t>
  </si>
  <si>
    <t>1933862114</t>
  </si>
  <si>
    <t>63154823</t>
  </si>
  <si>
    <t>pouzdro izolační potrubní ohebné s jednostrannou Al fólií max. 400/100 °C 35/25 mm</t>
  </si>
  <si>
    <t>-1962860146</t>
  </si>
  <si>
    <t>63154824</t>
  </si>
  <si>
    <t>pouzdro izolační potrubní ohebné s jednostrannou Al fólií max. 400/100 °C 42/25 mm</t>
  </si>
  <si>
    <t>-1104858311</t>
  </si>
  <si>
    <t>63154841</t>
  </si>
  <si>
    <t>pouzdro izolační potrubní ohebné s jednostrannou Al fólií max. 400/100 °C 54/30 mm</t>
  </si>
  <si>
    <t>-1133196610</t>
  </si>
  <si>
    <t>63154577</t>
  </si>
  <si>
    <t>pouzdro izolační potrubní s jednostrannou Al fólií max. 250/100 °C 76/40 mm</t>
  </si>
  <si>
    <t>-1996089348</t>
  </si>
  <si>
    <t>998713203</t>
  </si>
  <si>
    <t>Přesun hmot procentní pro izolace tepelné v objektech v do 24 m</t>
  </si>
  <si>
    <t>-957176323</t>
  </si>
  <si>
    <t>727</t>
  </si>
  <si>
    <t>Zdravotechnika - požární ochrana</t>
  </si>
  <si>
    <t>7271114</t>
  </si>
  <si>
    <t>Protipožární tmel</t>
  </si>
  <si>
    <t>485098587</t>
  </si>
  <si>
    <t>732</t>
  </si>
  <si>
    <t>Ústřední vytápění - strojovny</t>
  </si>
  <si>
    <t>Dmtž a zp mtž stávající předávací stanice vč.přemístění a odzkoušení</t>
  </si>
  <si>
    <t>-159449548</t>
  </si>
  <si>
    <t>Demontáž a zpětná montáž rozvaděče MaR vč. nového propojení a potřebné kabeláže a zprovoznění.</t>
  </si>
  <si>
    <t>1409578836</t>
  </si>
  <si>
    <t>733</t>
  </si>
  <si>
    <t>Ústřední vytápění - rozvodné potrubí</t>
  </si>
  <si>
    <t>733121122</t>
  </si>
  <si>
    <t>Potrubí ocelové hladké bezešvé běžné nízkotlaké D 76x3,2</t>
  </si>
  <si>
    <t>2076541361</t>
  </si>
  <si>
    <t>733110808</t>
  </si>
  <si>
    <t>Demontáž potrubí ocelového závitového do DN 50</t>
  </si>
  <si>
    <t>-1730601783</t>
  </si>
  <si>
    <t>7331901</t>
  </si>
  <si>
    <t>Topná zkouška</t>
  </si>
  <si>
    <t>-1395820636</t>
  </si>
  <si>
    <t>733190108</t>
  </si>
  <si>
    <t>Zkouška těsnosti potrubí ocelové závitové do DN 50</t>
  </si>
  <si>
    <t>1099805415</t>
  </si>
  <si>
    <t>733190225</t>
  </si>
  <si>
    <t>Zkouška těsnosti potrubí ocelové hladké přes D 60,3x2,9 do D 89x5,0</t>
  </si>
  <si>
    <t>415510099</t>
  </si>
  <si>
    <t>733223301</t>
  </si>
  <si>
    <t>Potrubí měděné spojované lisováním 15x1 ÚT</t>
  </si>
  <si>
    <t>-1996130054</t>
  </si>
  <si>
    <t>733223302</t>
  </si>
  <si>
    <t>Potrubí měděné spojované lisováním 18x1 ÚT</t>
  </si>
  <si>
    <t>-1287669096</t>
  </si>
  <si>
    <t>733223303</t>
  </si>
  <si>
    <t>Potrubí měděné spojované lisováním 22x1 ÚT</t>
  </si>
  <si>
    <t>908900513</t>
  </si>
  <si>
    <t>733223304</t>
  </si>
  <si>
    <t>Potrubí měděné spojované lisováním 28x1 ÚT</t>
  </si>
  <si>
    <t>-687156627</t>
  </si>
  <si>
    <t>733223305</t>
  </si>
  <si>
    <t xml:space="preserve">Potrubí měděné spojované lisováním  35x1,5 ÚT </t>
  </si>
  <si>
    <t>1137161899</t>
  </si>
  <si>
    <t>733223306</t>
  </si>
  <si>
    <t xml:space="preserve">Potrubí měděné spojované lisováním  42x1,5 ÚT</t>
  </si>
  <si>
    <t>-1776430069</t>
  </si>
  <si>
    <t>733223307</t>
  </si>
  <si>
    <t>Potrubí měděné spojované lisováním 54x2 ÚT</t>
  </si>
  <si>
    <t>-1202727177</t>
  </si>
  <si>
    <t>733223305.1</t>
  </si>
  <si>
    <t xml:space="preserve">Potrubí měděné DN 32 ÚT - chránička </t>
  </si>
  <si>
    <t>-424130410</t>
  </si>
  <si>
    <t>733223306.1</t>
  </si>
  <si>
    <t>1161822715</t>
  </si>
  <si>
    <t>723150368</t>
  </si>
  <si>
    <t>Chránička D 76x3,2 mm</t>
  </si>
  <si>
    <t>-1811320504</t>
  </si>
  <si>
    <t>5516</t>
  </si>
  <si>
    <t>přechod potrubí ocel 76x3,2/měď 54x2</t>
  </si>
  <si>
    <t>-7908219</t>
  </si>
  <si>
    <t>998733203</t>
  </si>
  <si>
    <t>Přesun hmot procentní pro rozvody potrubí v objektech v do 24 m</t>
  </si>
  <si>
    <t>975701063</t>
  </si>
  <si>
    <t>734</t>
  </si>
  <si>
    <t>Ústřední vytápění - armatury</t>
  </si>
  <si>
    <t>722224115</t>
  </si>
  <si>
    <t>Kohout plnicí nebo vypouštěcí G 1/2 PN 10 s jedním závitem</t>
  </si>
  <si>
    <t>CS ÚRS 2014 01</t>
  </si>
  <si>
    <t>1928565449</t>
  </si>
  <si>
    <t>734209113</t>
  </si>
  <si>
    <t>Montáž armatury závitové s dvěma závity G 1/2</t>
  </si>
  <si>
    <t>2126677662</t>
  </si>
  <si>
    <t>553</t>
  </si>
  <si>
    <t xml:space="preserve">Dvojregulační ventil DN15 přímý </t>
  </si>
  <si>
    <t>2085893581</t>
  </si>
  <si>
    <t>5531</t>
  </si>
  <si>
    <t xml:space="preserve">Radiátorové šroubení přímé, uzavíráním a vyp. DN15 </t>
  </si>
  <si>
    <t>-451236392</t>
  </si>
  <si>
    <t>55114104</t>
  </si>
  <si>
    <t>kohout kulový 2x vnější závit páčka PN 42 T 185°C 1/2" červený</t>
  </si>
  <si>
    <t>795329928</t>
  </si>
  <si>
    <t>734209114</t>
  </si>
  <si>
    <t>Montáž armatury závitové s dvěma závity G 3/4</t>
  </si>
  <si>
    <t>-796294428</t>
  </si>
  <si>
    <t>55114102</t>
  </si>
  <si>
    <t>kohout kulový 2x vnější závit páčka PN 42 T 185°C 3/4" červený</t>
  </si>
  <si>
    <t>556277965</t>
  </si>
  <si>
    <t>734209115</t>
  </si>
  <si>
    <t>Montáž armatury závitové s dvěma závity G 1</t>
  </si>
  <si>
    <t>-1668520104</t>
  </si>
  <si>
    <t>551141280</t>
  </si>
  <si>
    <t>kulový kohout, PN 35, T 185 C, chromovaný R250D 1" červený</t>
  </si>
  <si>
    <t>-46356418</t>
  </si>
  <si>
    <t>734209116</t>
  </si>
  <si>
    <t>Montáž armatury závitové s dvěma závity G 5/4</t>
  </si>
  <si>
    <t>-1775321315</t>
  </si>
  <si>
    <t>55114130</t>
  </si>
  <si>
    <t>kohout kulový PN 35 T 185°C chromovaný 1"1/4 červený</t>
  </si>
  <si>
    <t>1812946845</t>
  </si>
  <si>
    <t>734211119</t>
  </si>
  <si>
    <t>Ventil závitový odvzdušňovací G 3/8 PN 14 do 120°C automatický</t>
  </si>
  <si>
    <t>CS ÚRS 2017 02</t>
  </si>
  <si>
    <t>-1287771631</t>
  </si>
  <si>
    <t>73422168</t>
  </si>
  <si>
    <t>Termostatická hlavice pro veřejné budovy s vest. čidlem - mtž a dodávka</t>
  </si>
  <si>
    <t>-2033701989</t>
  </si>
  <si>
    <t>zednická výpomoc</t>
  </si>
  <si>
    <t>1173747689</t>
  </si>
  <si>
    <t>998734203</t>
  </si>
  <si>
    <t>Přesun hmot procentní pro armatury v objektech v do 24 m</t>
  </si>
  <si>
    <t>-1833877397</t>
  </si>
  <si>
    <t>735</t>
  </si>
  <si>
    <t>Ústřední vytápění - otopná tělesa</t>
  </si>
  <si>
    <t>735000912</t>
  </si>
  <si>
    <t>Vyregulování termost.ventilů a šroubení</t>
  </si>
  <si>
    <t>-328559334</t>
  </si>
  <si>
    <t>7351518</t>
  </si>
  <si>
    <t xml:space="preserve">Demontáž otopného tělesa </t>
  </si>
  <si>
    <t>965100181</t>
  </si>
  <si>
    <t>7351592101</t>
  </si>
  <si>
    <t>Montáž otopných těles panelových délky do 1140 mm</t>
  </si>
  <si>
    <t>1103677763</t>
  </si>
  <si>
    <t>7351592201</t>
  </si>
  <si>
    <t>Montáž otopných těles panelových délky do 1500 mm</t>
  </si>
  <si>
    <t>-1971163098</t>
  </si>
  <si>
    <t>7351593301</t>
  </si>
  <si>
    <t>Montáž otopných těles panelových délky do 1980 mm</t>
  </si>
  <si>
    <t>199591721</t>
  </si>
  <si>
    <t>KRD.11040060500010</t>
  </si>
  <si>
    <t>těleso otopné deskové s bočním připojením typ11 V400 L600 mm</t>
  </si>
  <si>
    <t>-897837584</t>
  </si>
  <si>
    <t>KRD.11060040500010</t>
  </si>
  <si>
    <t>těleso otopné deskové s bočním připojením typ11 V600 L400 mm</t>
  </si>
  <si>
    <t>-1525099599</t>
  </si>
  <si>
    <t>KRD.11060050500010</t>
  </si>
  <si>
    <t>těleso otopné deskové s bočním připojením typ11 V600 L500 mm</t>
  </si>
  <si>
    <t>1380437715</t>
  </si>
  <si>
    <t>KRD.11060080500010</t>
  </si>
  <si>
    <t>těleso otopné deskové s bočním připojením typ11 V600 L800 mm</t>
  </si>
  <si>
    <t>-1661256037</t>
  </si>
  <si>
    <t>KRD.11060100500010</t>
  </si>
  <si>
    <t>těleso otopné deskové s bočním připojením typ11 V600L1000 mm</t>
  </si>
  <si>
    <t>1475253845</t>
  </si>
  <si>
    <t>KRD.2105004050001</t>
  </si>
  <si>
    <t>těleso otopné deskové s bočním připojením typ21 V400 L1000 mm</t>
  </si>
  <si>
    <t>-1857074595</t>
  </si>
  <si>
    <t>KRD.21050180500010</t>
  </si>
  <si>
    <t>těleso otopné deskové s bočním připojením typ21 V500L1800 mm</t>
  </si>
  <si>
    <t>2007109626</t>
  </si>
  <si>
    <t>KRD.21060040500010</t>
  </si>
  <si>
    <t>těleso otopné deskové s bočním připojením typ21 V600 L400 mm</t>
  </si>
  <si>
    <t>-930487652</t>
  </si>
  <si>
    <t>KRD.21060050500010</t>
  </si>
  <si>
    <t>těleso otopné deskové s bočním připojením typ21 V600 L500 mm</t>
  </si>
  <si>
    <t>-1045905886</t>
  </si>
  <si>
    <t>KRD.21060090500010</t>
  </si>
  <si>
    <t>těleso otopné deskové s bočním připojením typ21 V600 L900 mm</t>
  </si>
  <si>
    <t>-1288157236</t>
  </si>
  <si>
    <t>KRD.21060100500010</t>
  </si>
  <si>
    <t>těleso otopné deskové s bočním připojením typ21 V600L1000 mm</t>
  </si>
  <si>
    <t>-332729906</t>
  </si>
  <si>
    <t>KRD.21060160500010</t>
  </si>
  <si>
    <t>těleso otopné deskové s bočním připojením typ21 V600L1600 mm</t>
  </si>
  <si>
    <t>1347781404</t>
  </si>
  <si>
    <t>KRD.21090040500010</t>
  </si>
  <si>
    <t>těleso otopné deskové s bočním připojením typ21 V900 L400 mm</t>
  </si>
  <si>
    <t>1496371621</t>
  </si>
  <si>
    <t>KRD.21090050500010</t>
  </si>
  <si>
    <t>těleso otopné deskové s bočním připojením typ21 V900 L500 mm</t>
  </si>
  <si>
    <t>1380991262</t>
  </si>
  <si>
    <t>KRD.21090080500010</t>
  </si>
  <si>
    <t>těleso otopné deskové s bočním připojením typ21 V900 L800 mm</t>
  </si>
  <si>
    <t>136342950</t>
  </si>
  <si>
    <t>KRD.21090100500010</t>
  </si>
  <si>
    <t>těleso otopné deskové s bočním připojením typ21 V900L1000 mm</t>
  </si>
  <si>
    <t>-1137938815</t>
  </si>
  <si>
    <t>KRD.22050100500010</t>
  </si>
  <si>
    <t>těleso otopné deskové s bočním připojením typ22 V500L1000 mm</t>
  </si>
  <si>
    <t>1689636217</t>
  </si>
  <si>
    <t>KRD.22050140500010</t>
  </si>
  <si>
    <t>těleso otopné deskové s bočním připojením typ22 V500L1400 mm</t>
  </si>
  <si>
    <t>-1585978389</t>
  </si>
  <si>
    <t>KRD.22060100500010</t>
  </si>
  <si>
    <t>těleso otopné deskové s bočním připojením typ22 V600L1000 mm</t>
  </si>
  <si>
    <t>1199935450</t>
  </si>
  <si>
    <t>KRD.22060140500010</t>
  </si>
  <si>
    <t>těleso otopné deskové s bočním připojením typ22 V600L1400 mm</t>
  </si>
  <si>
    <t>-1009579660</t>
  </si>
  <si>
    <t>KRD.22090070500010</t>
  </si>
  <si>
    <t>těleso otopné deskové s bočním připojením typ22 V900 L700 mm</t>
  </si>
  <si>
    <t>1016702646</t>
  </si>
  <si>
    <t>KRD.22090090500010</t>
  </si>
  <si>
    <t>těleso otopné deskové s bočním připojením typ22 V900 L900 mm</t>
  </si>
  <si>
    <t>-2097044869</t>
  </si>
  <si>
    <t>KRD.22090120500010</t>
  </si>
  <si>
    <t>těleso otopné deskové s bočním připojením typ22 V900L1200 mm</t>
  </si>
  <si>
    <t>-424902823</t>
  </si>
  <si>
    <t>KRD.33050160500010</t>
  </si>
  <si>
    <t>těleso otopné deskové s bočním připojením typ33 V500L1600 mm</t>
  </si>
  <si>
    <t>895110807</t>
  </si>
  <si>
    <t>KRD.33050180500010</t>
  </si>
  <si>
    <t>těleso otopné deskové s bočním připojením typ33 V500L1800 mm</t>
  </si>
  <si>
    <t>-894042880</t>
  </si>
  <si>
    <t>KRD.33090080500010</t>
  </si>
  <si>
    <t>těleso otopné deskové s bočním připojením typ33 V900 L800 mm</t>
  </si>
  <si>
    <t>-1441393227</t>
  </si>
  <si>
    <t>KRD.33090090500010</t>
  </si>
  <si>
    <t>těleso otopné deskové s bočním připojením typ33 V900 L900 mm</t>
  </si>
  <si>
    <t>-1126060933</t>
  </si>
  <si>
    <t>735191905</t>
  </si>
  <si>
    <t>Odvzdušnění otopných těles</t>
  </si>
  <si>
    <t>1352508497</t>
  </si>
  <si>
    <t>998735203</t>
  </si>
  <si>
    <t>Přesun hmot procentní pro otopná tělesa v objektech v do 24 m</t>
  </si>
  <si>
    <t>-1140215156</t>
  </si>
  <si>
    <t>7836145511</t>
  </si>
  <si>
    <t>Základní dvojnásobný syntetický nátěr potrubí DN do 50 mm</t>
  </si>
  <si>
    <t>-203042290</t>
  </si>
  <si>
    <t>7836145611</t>
  </si>
  <si>
    <t>Základnídvojnásobný syntetický nátěr potrubí DN do 100 mm</t>
  </si>
  <si>
    <t>-2015389035</t>
  </si>
  <si>
    <t>7836176131</t>
  </si>
  <si>
    <t>Krycí dvojnásobný syntetický samozákladující nátěr potrubí DN do 50 mm 1x email</t>
  </si>
  <si>
    <t>846488438</t>
  </si>
  <si>
    <t>Úroveň 5:</t>
  </si>
  <si>
    <t>D.1.4._ZTI - Zdravotně technické instalace</t>
  </si>
  <si>
    <t xml:space="preserve">    8 - Venkovní kanalizace</t>
  </si>
  <si>
    <t xml:space="preserve">    722 - Zdravotechnika - vnitřní vodovod</t>
  </si>
  <si>
    <t xml:space="preserve">    725 - Zdravotechnika - zařizovací předměty</t>
  </si>
  <si>
    <t xml:space="preserve">    726 - Zdravotechnika - předstěnové instalace</t>
  </si>
  <si>
    <t>121112111</t>
  </si>
  <si>
    <t>Sejmutí ornice tl vrstvy do 150 mm ručně s vodorovným přemístěním do 50 m</t>
  </si>
  <si>
    <t>468402146</t>
  </si>
  <si>
    <t>132201101</t>
  </si>
  <si>
    <t>Hloubení rýh š do 600 mm v hornině tř. 3 objemu do 100 m3</t>
  </si>
  <si>
    <t>833686147</t>
  </si>
  <si>
    <t>132201109</t>
  </si>
  <si>
    <t>Příplatek za lepivost k hloubení rýh š do 600 mm v hornině tř. 3</t>
  </si>
  <si>
    <t>-1127454456</t>
  </si>
  <si>
    <t>151101101</t>
  </si>
  <si>
    <t>Zřízení příložného pažení a rozepření stěn rýh hl do 2 m</t>
  </si>
  <si>
    <t>1779524515</t>
  </si>
  <si>
    <t>151101111</t>
  </si>
  <si>
    <t>Odstranění příložného pažení a rozepření stěn rýh hl do 2 m</t>
  </si>
  <si>
    <t>-338634194</t>
  </si>
  <si>
    <t>161101101</t>
  </si>
  <si>
    <t>Svislé přemístění výkopku z horniny tř. 1 až 4 hl výkopu do 2,5 m</t>
  </si>
  <si>
    <t>-1248823440</t>
  </si>
  <si>
    <t>162201201</t>
  </si>
  <si>
    <t>Vodorovné přemístění do 10 m nošením výkopku z horniny tř. 1 až 4</t>
  </si>
  <si>
    <t>739759157</t>
  </si>
  <si>
    <t>1799901041</t>
  </si>
  <si>
    <t>1555338259</t>
  </si>
  <si>
    <t>1712012111</t>
  </si>
  <si>
    <t>Poplatek za uložení stavebního odpadu - zeminy a kameniva na skládce bez rozlišení</t>
  </si>
  <si>
    <t>832213158</t>
  </si>
  <si>
    <t>-372772883</t>
  </si>
  <si>
    <t>346244371</t>
  </si>
  <si>
    <t>Zazdívka o tl 140 mm rýh, nik nebo kapes z cihel pálených</t>
  </si>
  <si>
    <t>1162639475</t>
  </si>
  <si>
    <t>-826951794</t>
  </si>
  <si>
    <t>451573111</t>
  </si>
  <si>
    <t>Lože pod potrubí otevřený výkop ze štěrkopísku</t>
  </si>
  <si>
    <t>-1722702179</t>
  </si>
  <si>
    <t>-1869860050</t>
  </si>
  <si>
    <t>460710075</t>
  </si>
  <si>
    <t>Vyplnění a začištění rýh v betonových podlahách a mazaninách hloubky do 7 cm a šířky do 15 cm</t>
  </si>
  <si>
    <t>644035329</t>
  </si>
  <si>
    <t>852977087</t>
  </si>
  <si>
    <t>612453551</t>
  </si>
  <si>
    <t>Omítka rýh š do 150 mm ve stěnách MC hlazená ocelovým hladítkem</t>
  </si>
  <si>
    <t>-2142748556</t>
  </si>
  <si>
    <t>972054241</t>
  </si>
  <si>
    <t>Vybourání otvorů v ŽB stropech nebo klenbách pl do 0,09 m2 tl do 150 mm</t>
  </si>
  <si>
    <t>-674697599</t>
  </si>
  <si>
    <t>1167756028</t>
  </si>
  <si>
    <t>971024481</t>
  </si>
  <si>
    <t>Vybourání otvorů ve zdivu kamenném pl do 0,25 m2 na MV nebo MVC tl do 900 mm</t>
  </si>
  <si>
    <t>2112068026</t>
  </si>
  <si>
    <t>436979839</t>
  </si>
  <si>
    <t>-568921117</t>
  </si>
  <si>
    <t>974031164</t>
  </si>
  <si>
    <t>Vysekání rýh ve zdivu cihelném hl do 150 mm š do 150 mm</t>
  </si>
  <si>
    <t>-51264042</t>
  </si>
  <si>
    <t>974042587</t>
  </si>
  <si>
    <t>Vysekání rýh v dlažbě betonové nebo jiné monolitické hl do 250 mm š do 300 mm</t>
  </si>
  <si>
    <t>1497470680</t>
  </si>
  <si>
    <t>-1471289877</t>
  </si>
  <si>
    <t>-323716541</t>
  </si>
  <si>
    <t>-1613758895</t>
  </si>
  <si>
    <t>-1165909118</t>
  </si>
  <si>
    <t>534847245</t>
  </si>
  <si>
    <t>-697351353</t>
  </si>
  <si>
    <t>-623396927</t>
  </si>
  <si>
    <t>Venkovní kanalizace</t>
  </si>
  <si>
    <t>721173401</t>
  </si>
  <si>
    <t>Potrubí kanalizační z PVC SN 4 svodné DN 110</t>
  </si>
  <si>
    <t>-99466241</t>
  </si>
  <si>
    <t>721173402</t>
  </si>
  <si>
    <t>Potrubí kanalizační z PVC SN 4 svodné DN 125</t>
  </si>
  <si>
    <t>764977249</t>
  </si>
  <si>
    <t>721173403</t>
  </si>
  <si>
    <t>Potrubí kanalizační z PVC SN 4 svodné DN 160</t>
  </si>
  <si>
    <t>1657566130</t>
  </si>
  <si>
    <t>721173404</t>
  </si>
  <si>
    <t>Potrubí kanalizační z PVC SN 4 svodné DN 200</t>
  </si>
  <si>
    <t>1302904343</t>
  </si>
  <si>
    <t>721290112</t>
  </si>
  <si>
    <t>Zkouška těsnosti potrubí kanalizace vodou do DN 200</t>
  </si>
  <si>
    <t>1419986377</t>
  </si>
  <si>
    <t>7715914</t>
  </si>
  <si>
    <t>Betonové liniové odvodnění zpevněných ploch DN 150 pro pojezd nákladních vozidel D400, l=2,5m š.=0,2m vč. betonové vpusti</t>
  </si>
  <si>
    <t>-589513580</t>
  </si>
  <si>
    <t>89422111</t>
  </si>
  <si>
    <t xml:space="preserve">Šachty kanalizační  DN 600 vč.  poklopu D400 - dod.+mtž (Litinový poklop DN600 D400, Betonový roznášecí prstenec DN680, Korugovaná šachtová roura PP DN600, Šachtové dno DN600  vč. těsnění)</t>
  </si>
  <si>
    <t>481067970</t>
  </si>
  <si>
    <t>895</t>
  </si>
  <si>
    <t>Napojení nové kanalizace do stáv. bet šachty DN 1000</t>
  </si>
  <si>
    <t>792763019</t>
  </si>
  <si>
    <t>1402186961</t>
  </si>
  <si>
    <t>-1281418901</t>
  </si>
  <si>
    <t>28377103</t>
  </si>
  <si>
    <t>izolace tepelná potrubí z pěnového polyetylenu 22 x 9 mm</t>
  </si>
  <si>
    <t>596961478</t>
  </si>
  <si>
    <t>28377045</t>
  </si>
  <si>
    <t>izolace tepelná potrubí z pěnového polyetylenu 22 x 20 mm</t>
  </si>
  <si>
    <t>-1746239010</t>
  </si>
  <si>
    <t>28377111</t>
  </si>
  <si>
    <t>izolace tepelná potrubí z pěnového polyetylenu 28 x 9 mm</t>
  </si>
  <si>
    <t>159600602</t>
  </si>
  <si>
    <t>28377048</t>
  </si>
  <si>
    <t>izolace tepelná potrubí z pěnového polyetylenu 28 x 20 mm</t>
  </si>
  <si>
    <t>-1656047173</t>
  </si>
  <si>
    <t>28377051</t>
  </si>
  <si>
    <t>izolace tepelná potrubí z pěnového polyetylenu 32 x 9 mm</t>
  </si>
  <si>
    <t>2106200028</t>
  </si>
  <si>
    <t>28377053</t>
  </si>
  <si>
    <t>izolace tepelná potrubí z pěnového polyetylenu 32 x 20 mm</t>
  </si>
  <si>
    <t>-1088517072</t>
  </si>
  <si>
    <t>28377057</t>
  </si>
  <si>
    <t>izolace tepelná potrubí z pěnového polyetylenu 40 x 9 mm</t>
  </si>
  <si>
    <t>-122541100</t>
  </si>
  <si>
    <t>28377063</t>
  </si>
  <si>
    <t>izolace tepelná potrubí z pěnového polyetylenu 45 x 25 mm</t>
  </si>
  <si>
    <t>-1853221235</t>
  </si>
  <si>
    <t>28377121</t>
  </si>
  <si>
    <t>izolace tepelná potrubí z pěnového polyetylenu 54 x 9 mm</t>
  </si>
  <si>
    <t>-1116680684</t>
  </si>
  <si>
    <t>28377065</t>
  </si>
  <si>
    <t>izolace tepelná potrubí z pěnového polyetylenu 54 x 25 mm</t>
  </si>
  <si>
    <t>27056290</t>
  </si>
  <si>
    <t>28377070</t>
  </si>
  <si>
    <t>izolace tepelná potrubí z pěnového polyetylenu 76 x 9 mm</t>
  </si>
  <si>
    <t>-1271131419</t>
  </si>
  <si>
    <t>Přesun hmot procentní pro izolace tepelné v objektech v do 12 m</t>
  </si>
  <si>
    <t>-2029874384</t>
  </si>
  <si>
    <t>Protipožární manžeta pro prostup potrubí nad DN 50 vč. minerální vlny</t>
  </si>
  <si>
    <t>-969529074</t>
  </si>
  <si>
    <t>7211408</t>
  </si>
  <si>
    <t xml:space="preserve">Demontáž potrubí </t>
  </si>
  <si>
    <t>-42201463</t>
  </si>
  <si>
    <t>-2117549371</t>
  </si>
  <si>
    <t>-791445976</t>
  </si>
  <si>
    <t>-651976590</t>
  </si>
  <si>
    <t>721174025</t>
  </si>
  <si>
    <t>Potrubí kanalizační z PP odpadní DN 110</t>
  </si>
  <si>
    <t>-640200050</t>
  </si>
  <si>
    <t>721174026</t>
  </si>
  <si>
    <t>Potrubí kanalizační z PP odpadní DN 125</t>
  </si>
  <si>
    <t>299003924</t>
  </si>
  <si>
    <t>721174042</t>
  </si>
  <si>
    <t>Potrubí kanalizační z PP připojovací DN 40</t>
  </si>
  <si>
    <t>967195583</t>
  </si>
  <si>
    <t>721174043</t>
  </si>
  <si>
    <t>Potrubí kanalizační z PP připojovací DN 50</t>
  </si>
  <si>
    <t>22439061</t>
  </si>
  <si>
    <t>721174044</t>
  </si>
  <si>
    <t>Potrubí kanalizační z PP připojovací DN 75</t>
  </si>
  <si>
    <t>1565836008</t>
  </si>
  <si>
    <t>721175032</t>
  </si>
  <si>
    <t>Potrubí kanalizační plastové dešťové odhlučněné dvouvrstvé DN 100</t>
  </si>
  <si>
    <t>-1999777947</t>
  </si>
  <si>
    <t>721194104</t>
  </si>
  <si>
    <t>Vyvedení a upevnění odpadních výpustek DN 40</t>
  </si>
  <si>
    <t>118757975</t>
  </si>
  <si>
    <t>721194105</t>
  </si>
  <si>
    <t>Vyvedení a upevnění odpadních výpustek DN 50</t>
  </si>
  <si>
    <t>-538719425</t>
  </si>
  <si>
    <t>721194109</t>
  </si>
  <si>
    <t>Vyvedení a upevnění odpadních výpustek DN 100</t>
  </si>
  <si>
    <t>-504282440</t>
  </si>
  <si>
    <t>721211421</t>
  </si>
  <si>
    <t>Vpusť podlahová se svislým odtokem DN 50/75/110 mřížka nerez 115x115</t>
  </si>
  <si>
    <t>-1610594871</t>
  </si>
  <si>
    <t>721212121</t>
  </si>
  <si>
    <t>Odtokový sprchový žlab délky 700 mm s krycím roštem a zápachovou uzávěrkou nerezový š=100 , DN 50</t>
  </si>
  <si>
    <t>-476484203</t>
  </si>
  <si>
    <t>721212126</t>
  </si>
  <si>
    <t>Odtokový sprchový žlab délky 950 mm s krycím roštem a zápachovou uzávěrkou nerezový DN50, š=100</t>
  </si>
  <si>
    <t>1009607640</t>
  </si>
  <si>
    <t>72123321</t>
  </si>
  <si>
    <t>Vyhřívaný dešťový vtok DN 100 s manžetou pro napojení PE folie + nástavec s asfaltovou manžetou</t>
  </si>
  <si>
    <t>1224400469</t>
  </si>
  <si>
    <t>721242105</t>
  </si>
  <si>
    <t>Lapač střešních splavenin z PP se zápachovou klapkou a lapacím košem DN 110</t>
  </si>
  <si>
    <t>-2049878656</t>
  </si>
  <si>
    <t>721273153</t>
  </si>
  <si>
    <t>Hlavice ventilační polypropylen PP DN 110</t>
  </si>
  <si>
    <t>496732552</t>
  </si>
  <si>
    <t>721274121</t>
  </si>
  <si>
    <t>Přivzdušňovací ventil vnitřní odpadních potrubí do DN 50</t>
  </si>
  <si>
    <t>-1371579497</t>
  </si>
  <si>
    <t>721274122</t>
  </si>
  <si>
    <t>Přivzdušňovací ventil vnitřní odpadních potrubí DN 70</t>
  </si>
  <si>
    <t>-1817434803</t>
  </si>
  <si>
    <t>721274123</t>
  </si>
  <si>
    <t>Přivzdušňovací ventil vnitřní odpadních potrubí DN 100</t>
  </si>
  <si>
    <t>-2099901110</t>
  </si>
  <si>
    <t>-1537764131</t>
  </si>
  <si>
    <t>7217</t>
  </si>
  <si>
    <t xml:space="preserve">Vyspravení stáv. průrazu střechou </t>
  </si>
  <si>
    <t>404611625</t>
  </si>
  <si>
    <t>817718222</t>
  </si>
  <si>
    <t>896</t>
  </si>
  <si>
    <t>Bezpečnostní přepad DN 100 s manžetou pro napojení PE + folie nástavec s asfaltovou manžetou</t>
  </si>
  <si>
    <t>160741142</t>
  </si>
  <si>
    <t>998721202</t>
  </si>
  <si>
    <t>Přesun hmot procentní pro vnitřní kanalizace v objektech v do 12 m</t>
  </si>
  <si>
    <t>-1791763131</t>
  </si>
  <si>
    <t>722</t>
  </si>
  <si>
    <t>Zdravotechnika - vnitřní vodovod</t>
  </si>
  <si>
    <t>Protipožární tmel pro prostup potrubí do DN 50</t>
  </si>
  <si>
    <t>-1057522143</t>
  </si>
  <si>
    <t>722130804</t>
  </si>
  <si>
    <t>Demontáž potrubí ocelové pozinkované závitové do DN 65</t>
  </si>
  <si>
    <t>-729856738</t>
  </si>
  <si>
    <t xml:space="preserve">Regul.armatura automatická na cirkulaci -  1/2" AB-Tjust</t>
  </si>
  <si>
    <t>-256309192</t>
  </si>
  <si>
    <t>Zkrácení stáv. vod přípojky DN50 vč. přemístění do VS</t>
  </si>
  <si>
    <t>-83975665</t>
  </si>
  <si>
    <t>722174022</t>
  </si>
  <si>
    <t>Potrubí vodovodní plastové PPR svar polyfuze PN 20 D 20 x 3,4 mm</t>
  </si>
  <si>
    <t>-1577094081</t>
  </si>
  <si>
    <t>722174023</t>
  </si>
  <si>
    <t>Potrubí vodovodní plastové PPR svar polyfuze PN 20 D 25 x 4,2 mm</t>
  </si>
  <si>
    <t>-595564062</t>
  </si>
  <si>
    <t>722174024</t>
  </si>
  <si>
    <t>Potrubí vodovodní plastové PPR svar polyfuze PN 20 D 32 x5,4 mm</t>
  </si>
  <si>
    <t>-494064685</t>
  </si>
  <si>
    <t>722174025</t>
  </si>
  <si>
    <t>Potrubí vodovodní plastové PPR svar polyfuze PN 20 D 40 x 6,7 mm</t>
  </si>
  <si>
    <t>-1204199899</t>
  </si>
  <si>
    <t>722174026</t>
  </si>
  <si>
    <t>Potrubí vodovodní plastové PPR svar polyfuze PN 20 D 50 x 8,4 mm</t>
  </si>
  <si>
    <t>554314254</t>
  </si>
  <si>
    <t>7221740271</t>
  </si>
  <si>
    <t xml:space="preserve">Potrubí vodovodní plastové PPR svar polyfuze PN 20 D 75 </t>
  </si>
  <si>
    <t>-1359363031</t>
  </si>
  <si>
    <t>722190901</t>
  </si>
  <si>
    <t>Uzavření nebo otevření vodovodního potrubí při opravách</t>
  </si>
  <si>
    <t>-419457155</t>
  </si>
  <si>
    <t>722222</t>
  </si>
  <si>
    <t xml:space="preserve">Revize hydrantových skříní </t>
  </si>
  <si>
    <t>1500154862</t>
  </si>
  <si>
    <t>-2049864549</t>
  </si>
  <si>
    <t>722231076</t>
  </si>
  <si>
    <t>Ventil zpětný mosazný G 6/4 PN 10 do 110°C se dvěma závity</t>
  </si>
  <si>
    <t>-2093355659</t>
  </si>
  <si>
    <t>722231078</t>
  </si>
  <si>
    <t>Ventil zpětný mosazný G 2 1/2 PN 10 do 110°C se dvěma závity</t>
  </si>
  <si>
    <t>-454556146</t>
  </si>
  <si>
    <t>722232047</t>
  </si>
  <si>
    <t>Kohout kulový přímý G 6/4 PN 42 do 185°C vnitřní závit</t>
  </si>
  <si>
    <t>1624410401</t>
  </si>
  <si>
    <t>722232048</t>
  </si>
  <si>
    <t>Kohout kulový přímý G 2 PN 42 do 185°C vnitřní závit</t>
  </si>
  <si>
    <t>1721283781</t>
  </si>
  <si>
    <t>722232049</t>
  </si>
  <si>
    <t>Kohout kulový přímý G 2 1/2 PN 42 do 185°C vnitřní závit</t>
  </si>
  <si>
    <t>-1959186072</t>
  </si>
  <si>
    <t>722240122</t>
  </si>
  <si>
    <t>Kohout kulový plastový PPR DN 20</t>
  </si>
  <si>
    <t>-386803317</t>
  </si>
  <si>
    <t>722240123</t>
  </si>
  <si>
    <t>Kohout kulový plastový PPR DN 25</t>
  </si>
  <si>
    <t>-972366741</t>
  </si>
  <si>
    <t>722240124</t>
  </si>
  <si>
    <t>Kohout kulový plastový PPR DN 32</t>
  </si>
  <si>
    <t>-1049309400</t>
  </si>
  <si>
    <t>722240126</t>
  </si>
  <si>
    <t>Kohout kulový plastový PPR DN 50</t>
  </si>
  <si>
    <t>2084835578</t>
  </si>
  <si>
    <t>722250133</t>
  </si>
  <si>
    <t>Hydrantový systém s tvarově stálou hadicí D 25 x 30 m celoplechový</t>
  </si>
  <si>
    <t>-1385012835</t>
  </si>
  <si>
    <t>722260923</t>
  </si>
  <si>
    <t>Zpětná montáž vodoměrů závitových G 1</t>
  </si>
  <si>
    <t>1405555232</t>
  </si>
  <si>
    <t>436342541</t>
  </si>
  <si>
    <t>vodoměr impulzní závitový 1", Qn6,3m3/h</t>
  </si>
  <si>
    <t>1140419098</t>
  </si>
  <si>
    <t>722260924</t>
  </si>
  <si>
    <t>Zpětná montáž vodoměrů závitových G 5/4</t>
  </si>
  <si>
    <t>-1177377153</t>
  </si>
  <si>
    <t>436342561</t>
  </si>
  <si>
    <t xml:space="preserve">vodoměr impulzní závitový  1 1/4", Qn 10m3/h</t>
  </si>
  <si>
    <t>1076778468</t>
  </si>
  <si>
    <t>722290229</t>
  </si>
  <si>
    <t>Zkouška těsnosti vodovodního potrubí závitového do DN 100</t>
  </si>
  <si>
    <t>-1061663412</t>
  </si>
  <si>
    <t>722290234</t>
  </si>
  <si>
    <t>Proplach a dezinfekce vodovodního potrubí do DN 80</t>
  </si>
  <si>
    <t>1750479588</t>
  </si>
  <si>
    <t>734211</t>
  </si>
  <si>
    <t>plnící místo cisteren s rychlospojkou B75</t>
  </si>
  <si>
    <t>-695551606</t>
  </si>
  <si>
    <t>767995103</t>
  </si>
  <si>
    <t>Montáž atypických zámečnických konstrukcí hmotnosti do 20 kg</t>
  </si>
  <si>
    <t>1208247788</t>
  </si>
  <si>
    <t>132313300</t>
  </si>
  <si>
    <t>tyč ocelová L rovnoramenná, zn.oceli 11375 30x30x4 mm</t>
  </si>
  <si>
    <t>889927797</t>
  </si>
  <si>
    <t>132248000</t>
  </si>
  <si>
    <t>tyč ocelová plochá, zn.oceli S235JR (11 375) 30x5 mm</t>
  </si>
  <si>
    <t>-2134792845</t>
  </si>
  <si>
    <t>-1308580425</t>
  </si>
  <si>
    <t>998722202</t>
  </si>
  <si>
    <t>Přesun hmot procentní pro vnitřní vodovod v objektech v do 12 m</t>
  </si>
  <si>
    <t>1230924517</t>
  </si>
  <si>
    <t>725</t>
  </si>
  <si>
    <t>Zdravotechnika - zařizovací předměty</t>
  </si>
  <si>
    <t>725112022</t>
  </si>
  <si>
    <t xml:space="preserve">Klozet keramický závěsný na nosné stěny s hlubokým splachováním </t>
  </si>
  <si>
    <t>1941654656</t>
  </si>
  <si>
    <t>7251</t>
  </si>
  <si>
    <t>Demontáž zařizovacích předmětů</t>
  </si>
  <si>
    <t xml:space="preserve">hod </t>
  </si>
  <si>
    <t>-1454020327</t>
  </si>
  <si>
    <t>725121525</t>
  </si>
  <si>
    <t>Pisoárový záchodek automatický s radarovým senzorem</t>
  </si>
  <si>
    <t>535403568</t>
  </si>
  <si>
    <t>725211618</t>
  </si>
  <si>
    <t>Umyvadlo keramické bílé šířky 750 mm s krytem na sifon připevněné na stěnu šrouby</t>
  </si>
  <si>
    <t>470968973</t>
  </si>
  <si>
    <t>72524452</t>
  </si>
  <si>
    <t>Zástěna mezi sprchovými kouty l=1m, v=2m</t>
  </si>
  <si>
    <t>1046515324</t>
  </si>
  <si>
    <t>72531112</t>
  </si>
  <si>
    <t xml:space="preserve">Dřez jednoduchý nerezový se zápachovou uzávěrkou s odkapávací plochou 800x500mm </t>
  </si>
  <si>
    <t>2110774193</t>
  </si>
  <si>
    <t>72531113</t>
  </si>
  <si>
    <t>Dřez dvojitý nerezový se zápachovou uzávěrkou 1480x800</t>
  </si>
  <si>
    <t>2130376252</t>
  </si>
  <si>
    <t>725331111</t>
  </si>
  <si>
    <t>Výlevka bez výtokových armatur keramická se sklopnou plastovou mřížkou 500 mm</t>
  </si>
  <si>
    <t>-1033809263</t>
  </si>
  <si>
    <t>725813111</t>
  </si>
  <si>
    <t>Ventil rohový bez připojovací trubičky nebo flexi hadičky G 1/2</t>
  </si>
  <si>
    <t>-373781086</t>
  </si>
  <si>
    <t>28654321</t>
  </si>
  <si>
    <t>koleno nástěnné PPR D 20x1/2"</t>
  </si>
  <si>
    <t>-1994759747</t>
  </si>
  <si>
    <t>725813112</t>
  </si>
  <si>
    <t xml:space="preserve">Ventil rohový pračkový,   G 1/2</t>
  </si>
  <si>
    <t>120322465</t>
  </si>
  <si>
    <t>725821326</t>
  </si>
  <si>
    <t>Baterie dřezová stojánková páková s otáčivým kulatým ústím a délkou ramínka 265 mm</t>
  </si>
  <si>
    <t>-2044542195</t>
  </si>
  <si>
    <t>725822612</t>
  </si>
  <si>
    <t>Baterie umyvadlová stojánková páková s výpustí</t>
  </si>
  <si>
    <t>36221754</t>
  </si>
  <si>
    <t>725831313</t>
  </si>
  <si>
    <t>Baterie vanová nástěnná páková s příslušenstvím a pohyblivým držákem</t>
  </si>
  <si>
    <t>-703470577</t>
  </si>
  <si>
    <t>725841311</t>
  </si>
  <si>
    <t>Baterie sprchová nástěnná pákové</t>
  </si>
  <si>
    <t>269450716</t>
  </si>
  <si>
    <t>725841354</t>
  </si>
  <si>
    <t>Baterie sprchová automatická s termostatickým ventilem s nastavením max. teploty a sprchovou růžicí antivandal podomítková</t>
  </si>
  <si>
    <t>-955932541</t>
  </si>
  <si>
    <t>725980123</t>
  </si>
  <si>
    <t>Dvířka 30/30</t>
  </si>
  <si>
    <t>1865631416</t>
  </si>
  <si>
    <t>998725202</t>
  </si>
  <si>
    <t>Přesun hmot procentní pro zařizovací předměty v objektech v do 12 m</t>
  </si>
  <si>
    <t>-2106683619</t>
  </si>
  <si>
    <t>726</t>
  </si>
  <si>
    <t>Zdravotechnika - předstěnové instalace</t>
  </si>
  <si>
    <t>72611103</t>
  </si>
  <si>
    <t>Montážní prvek Geberit duofix pro závěsné WC vč. tlačítka - dodávka + mtž</t>
  </si>
  <si>
    <t>684641856</t>
  </si>
  <si>
    <t>998726212</t>
  </si>
  <si>
    <t>Přesun hmot procentní pro instalační prefabrikáty v objektech v do 12 m</t>
  </si>
  <si>
    <t>1438359138</t>
  </si>
  <si>
    <t>D.1.4._STL - Stlačený vzduch</t>
  </si>
  <si>
    <t>OST - Stlačený vzduch</t>
  </si>
  <si>
    <t>OST</t>
  </si>
  <si>
    <t>73233</t>
  </si>
  <si>
    <t>Kompresor bezolejový 10bar, s nádobou 50 litrů a možnosti regulace tlaku - mtž a dodávka</t>
  </si>
  <si>
    <t>1699873552</t>
  </si>
  <si>
    <t>7221740</t>
  </si>
  <si>
    <t>Potrubí vodovodní plastové PPR CT D 50</t>
  </si>
  <si>
    <t>713811915</t>
  </si>
  <si>
    <t>72217402</t>
  </si>
  <si>
    <t>Potrubí vodovodní plastové PPR CT D25</t>
  </si>
  <si>
    <t>1239692578</t>
  </si>
  <si>
    <t>722290226</t>
  </si>
  <si>
    <t xml:space="preserve">Zkouška těsnosti vodovodního potrubí  do DN 50</t>
  </si>
  <si>
    <t>-785766195</t>
  </si>
  <si>
    <t>-1143370755</t>
  </si>
  <si>
    <t>-1985268714</t>
  </si>
  <si>
    <t>-908993371</t>
  </si>
  <si>
    <t>480536513</t>
  </si>
  <si>
    <t>D.1.4.3 - Silnoproudá elektrotechnika</t>
  </si>
  <si>
    <t>D1 - MONTÁŽ ELEKTROINSTALACE</t>
  </si>
  <si>
    <t>D2 - MONTÁŽ ROZVODNICE</t>
  </si>
  <si>
    <t>D3 - MONTÁŽ BLESK</t>
  </si>
  <si>
    <t>D4 - ZEMNÍ PRÁCE</t>
  </si>
  <si>
    <t>OST - Ostatní</t>
  </si>
  <si>
    <t>D1</t>
  </si>
  <si>
    <t>MONTÁŽ ELEKTROINSTALACE</t>
  </si>
  <si>
    <t>Pol36</t>
  </si>
  <si>
    <t>Zásuvka 230V/16A dvojitá</t>
  </si>
  <si>
    <t>Pol37</t>
  </si>
  <si>
    <t>Zásuvka 230V/16A + 3.st.p.o. dvojitá</t>
  </si>
  <si>
    <t>Pol38</t>
  </si>
  <si>
    <t>Zásuvka 230V/16A jednonásobná</t>
  </si>
  <si>
    <t>Pol39</t>
  </si>
  <si>
    <t>Zásuvka 230V/16A jednonásobná + 3.st.p.o.</t>
  </si>
  <si>
    <t>Pol40</t>
  </si>
  <si>
    <t>Zásuvka 230V/16A jednonásobná IP44</t>
  </si>
  <si>
    <t>Pol41</t>
  </si>
  <si>
    <t>Zásuvka 16A/400V</t>
  </si>
  <si>
    <t>Pol42</t>
  </si>
  <si>
    <t>Zásuvka 32A/400V</t>
  </si>
  <si>
    <t>Pol43</t>
  </si>
  <si>
    <t>Zásuvka 125A/400V</t>
  </si>
  <si>
    <t>Pol44</t>
  </si>
  <si>
    <t>Jednopólový spínač</t>
  </si>
  <si>
    <t>Pol45</t>
  </si>
  <si>
    <t>Jednopólový spínač IP44</t>
  </si>
  <si>
    <t>Pol46</t>
  </si>
  <si>
    <t>Velkoplošné tlačítko</t>
  </si>
  <si>
    <t>Pol47</t>
  </si>
  <si>
    <t>Sériový přepínač</t>
  </si>
  <si>
    <t>Pol48</t>
  </si>
  <si>
    <t>Střídavý přepínač</t>
  </si>
  <si>
    <t>Pol49</t>
  </si>
  <si>
    <t>Střídavý přepínač dvojitý</t>
  </si>
  <si>
    <t>Pol50</t>
  </si>
  <si>
    <t>Střídavý přepínač IP44</t>
  </si>
  <si>
    <t>Pol51</t>
  </si>
  <si>
    <t>Sériový přepínač IP44</t>
  </si>
  <si>
    <t>Pol52</t>
  </si>
  <si>
    <t>Žaluziový přepínač</t>
  </si>
  <si>
    <t>Pol53</t>
  </si>
  <si>
    <t>Krabice přístrojová KP</t>
  </si>
  <si>
    <t>Pol54</t>
  </si>
  <si>
    <t>Krabice rozvodná KR</t>
  </si>
  <si>
    <t>Pol55</t>
  </si>
  <si>
    <t>Vícenásobný rámeček - 4x</t>
  </si>
  <si>
    <t>Pol56</t>
  </si>
  <si>
    <t>Vícenásobný rámeček - 3x</t>
  </si>
  <si>
    <t>Pol57</t>
  </si>
  <si>
    <t>Vícenásobný rámeček - 2x</t>
  </si>
  <si>
    <t>Pol58</t>
  </si>
  <si>
    <t>Sporáková přípojka</t>
  </si>
  <si>
    <t>Pol59</t>
  </si>
  <si>
    <t>Tlačítko Total stop, Central stop se sklíčkem a kladívkem</t>
  </si>
  <si>
    <t>Pol60</t>
  </si>
  <si>
    <t>Přepínač 1-0-2 3+N, 125A, ve skříni WST6060210, IP55</t>
  </si>
  <si>
    <t>Pol61</t>
  </si>
  <si>
    <t>Parapetní kanál 70x110 plechový, vč.víka, spojovacích, rohových, koncových dílů a příslušenství</t>
  </si>
  <si>
    <t>Pol62</t>
  </si>
  <si>
    <t>Přístrojová krabice KP do parapetního žlabu</t>
  </si>
  <si>
    <t>Pol63</t>
  </si>
  <si>
    <t>Krycí rámeček</t>
  </si>
  <si>
    <t>Pol64</t>
  </si>
  <si>
    <t>Zásuvka 16A/230V dvojnásobná přímá</t>
  </si>
  <si>
    <t>Pol65</t>
  </si>
  <si>
    <t>Modul akustické přepěťové ochrany USM-A</t>
  </si>
  <si>
    <t>Pol66</t>
  </si>
  <si>
    <t>Pohybové čidlo IP44</t>
  </si>
  <si>
    <t>Pol67</t>
  </si>
  <si>
    <t>Kabel CYKY 3Ox1,5</t>
  </si>
  <si>
    <t>Pol68</t>
  </si>
  <si>
    <t>Kabel CYKY 3Jx1,5</t>
  </si>
  <si>
    <t>Pol69</t>
  </si>
  <si>
    <t>Kabel CYKY 5Jx1,5</t>
  </si>
  <si>
    <t>Pol70</t>
  </si>
  <si>
    <t>Kabel CYKY 3Jx2,5</t>
  </si>
  <si>
    <t>Pol71</t>
  </si>
  <si>
    <t>Kabel CYKY 7Jx1,5</t>
  </si>
  <si>
    <t>Pol72</t>
  </si>
  <si>
    <t>Kabel CYKY 5Jx2,5</t>
  </si>
  <si>
    <t>Pol73</t>
  </si>
  <si>
    <t>Vodič CYA 6 zelenožlutý</t>
  </si>
  <si>
    <t>Pol74</t>
  </si>
  <si>
    <t>Vodič CYA 16 zelenožlutý</t>
  </si>
  <si>
    <t>Pol75</t>
  </si>
  <si>
    <t>Svorkovnice OP v krabici</t>
  </si>
  <si>
    <t>Pol76</t>
  </si>
  <si>
    <t>Vodič CYA 25 zelenožlutý</t>
  </si>
  <si>
    <t>Pol77</t>
  </si>
  <si>
    <t>Kabel CYKY 5Jx10</t>
  </si>
  <si>
    <t>Pol78</t>
  </si>
  <si>
    <t>Kabel CYKY 5Jx16</t>
  </si>
  <si>
    <t>Pol79</t>
  </si>
  <si>
    <t>Kabel CYKY 3Jx10</t>
  </si>
  <si>
    <t>Pol80</t>
  </si>
  <si>
    <t>Kabel CYKY 5Jx35</t>
  </si>
  <si>
    <t>Pol81</t>
  </si>
  <si>
    <t>Kabel CXKH-V 3x1,5</t>
  </si>
  <si>
    <t>Pol82</t>
  </si>
  <si>
    <t>Kabel AYKY 4Jx70</t>
  </si>
  <si>
    <t>Pol83</t>
  </si>
  <si>
    <t>Frostop Black 18W/m</t>
  </si>
  <si>
    <t>Pol84</t>
  </si>
  <si>
    <t>Fixace Frostop Black</t>
  </si>
  <si>
    <t>Pol85</t>
  </si>
  <si>
    <t>Sada spojka+koncovka Ce20-01</t>
  </si>
  <si>
    <t>Pol86</t>
  </si>
  <si>
    <t>Krabice JB16-02</t>
  </si>
  <si>
    <t>Pol87</t>
  </si>
  <si>
    <t>Skelná páska</t>
  </si>
  <si>
    <t>Pol88</t>
  </si>
  <si>
    <t>AL páska ATE-18</t>
  </si>
  <si>
    <t>Pol89</t>
  </si>
  <si>
    <t>Zřízení kabelových tras (sekání, zapravení, hrubý úklid)</t>
  </si>
  <si>
    <t>Pol90</t>
  </si>
  <si>
    <t>Sekání kapes a průrazů</t>
  </si>
  <si>
    <t>Pol91</t>
  </si>
  <si>
    <t>Drážka v podlaze vč.zapravení, hrubý úklid</t>
  </si>
  <si>
    <t>Pol92</t>
  </si>
  <si>
    <t>Ochranná trubka z PE</t>
  </si>
  <si>
    <t>Pol93</t>
  </si>
  <si>
    <t>Svodič T1+T2 100kA v krabici z IP67</t>
  </si>
  <si>
    <t>Pol94</t>
  </si>
  <si>
    <t>Kabelová spona pro vedení do podhledu</t>
  </si>
  <si>
    <t>Pol95</t>
  </si>
  <si>
    <t>Protipožární ucpávky EI60</t>
  </si>
  <si>
    <t>Pol96</t>
  </si>
  <si>
    <t>Protipožární štítek</t>
  </si>
  <si>
    <t>Pol97</t>
  </si>
  <si>
    <t>Motorgenerátor</t>
  </si>
  <si>
    <t>Poznámka k položce:_x000d_
Motorgenerátor 55kVA/44kW STBY, 400V,50Hz, In=79A, ovládací panel EMCP4.1, výstupní 3-pólový jistič, předehřev, startovací baterie, nabíječka baterií, dvouplášťová palivová nádrž, kapota s útlumem 63dB/7m při 75% zatížení, rozvaděč převzetí zátěže s řídícím systémem a silovými prvky v AC3, doprava a složení na předem připravený stavební základ, přípojení na elektroinstalaci, oživení, zkoušky, zaškolení obsluhy, CE certifikát, kompletní dokumentace a návody v ČJ</t>
  </si>
  <si>
    <t>Pol98</t>
  </si>
  <si>
    <t>Kabelový propoj mezi DA a motorgenerátorem</t>
  </si>
  <si>
    <t>Pol99</t>
  </si>
  <si>
    <t>Fluorescenční štítek s piktogramem nepodsvětlený</t>
  </si>
  <si>
    <t>Pol100</t>
  </si>
  <si>
    <t>Svítidlo A vč.příslušenství AQF2 63W, HF, 6300lm</t>
  </si>
  <si>
    <t>Pol101</t>
  </si>
  <si>
    <t>Svítidlo ANO vč.příslušenství AQF2 63W, HF, 6300lm, 1hodina</t>
  </si>
  <si>
    <t>Pol102</t>
  </si>
  <si>
    <t>Svítidlo B vč.zdrojů -ekv. Exx LED 6400 HF L840</t>
  </si>
  <si>
    <t>Pol103</t>
  </si>
  <si>
    <t>Svítidlo C vč.příslušenství B2, HF, Q600, 3800lm, mont.box</t>
  </si>
  <si>
    <t>Pol104</t>
  </si>
  <si>
    <t>Svítidlo D vč.příslušenství Kat, HF, 2000lm, IP65</t>
  </si>
  <si>
    <t>Pol105</t>
  </si>
  <si>
    <t>Svítidlo DNO vč.příslušenství Kat, HF, 2000lm, IP65, 1hodina</t>
  </si>
  <si>
    <t>Pol106</t>
  </si>
  <si>
    <t>Svítidlo E vč.příslušenství Kat, HF, 1000lm, IP65 s čidlem</t>
  </si>
  <si>
    <t>Pol107</t>
  </si>
  <si>
    <t>Svítidlo ENO vč.příslušenství Kat, HF, 1000lm, IP65 s čidlem,1h</t>
  </si>
  <si>
    <t>Pol108</t>
  </si>
  <si>
    <t>Svítidlo F vč.příslušenství LED Fit, HF, 4500lm, IP66, konzola</t>
  </si>
  <si>
    <t>Pol109</t>
  </si>
  <si>
    <t>Svítidlo C vč.příslušenství B2, HF, Q600, 3800lm</t>
  </si>
  <si>
    <t>Pol110</t>
  </si>
  <si>
    <t>Svítidlo I vč.zdrojů - LED pod kuchyňskou linku s vl.vypínačem</t>
  </si>
  <si>
    <t>Pol111</t>
  </si>
  <si>
    <t>Svítidlo E vč.zdrojů LED Kat, HF, 1000lm, IP65, červená fólie</t>
  </si>
  <si>
    <t>Pol112</t>
  </si>
  <si>
    <t>Svítidlo - LED pásek v AL profilu,trafo,vč.příslušenství, 2,0m</t>
  </si>
  <si>
    <t>Pol113</t>
  </si>
  <si>
    <t>Svítidlo nouzové nástěnné 1h pro ozn. has.přístroje,lékárničky</t>
  </si>
  <si>
    <t>Pol114</t>
  </si>
  <si>
    <t>Svítidlo nouzové závěsné 1hodina s piktogramem</t>
  </si>
  <si>
    <t>Pol115</t>
  </si>
  <si>
    <t>Svítidlo nouzové antipanic 1hodina přisazené</t>
  </si>
  <si>
    <t>Pol116</t>
  </si>
  <si>
    <t>Demontáž stávající elektroinstalace + 15%</t>
  </si>
  <si>
    <t>Pol9</t>
  </si>
  <si>
    <t>Kabelová pancéřová plastová chránička 63</t>
  </si>
  <si>
    <t>Pol117</t>
  </si>
  <si>
    <t>Likvidace odpadů vč.přesunu, dopravy a skládkovného</t>
  </si>
  <si>
    <t>D2</t>
  </si>
  <si>
    <t>MONTÁŽ ROZVODNICE</t>
  </si>
  <si>
    <t>Pol118</t>
  </si>
  <si>
    <t>Elektroměrová rozvodnice RE vč.usazení a montáže 590x610x250mm, "Z", vč.příslušenství</t>
  </si>
  <si>
    <t>Pol119</t>
  </si>
  <si>
    <t>Rozvodnice R1 vč.usazení a montáže 590x2105x210mm, "Z", vč.příslušenství</t>
  </si>
  <si>
    <t>Pol120</t>
  </si>
  <si>
    <t>Rozvodnice R2 vč.usazení a montáže 590x1845x210mm, "Z", vč.příslušenství</t>
  </si>
  <si>
    <t>Pol121</t>
  </si>
  <si>
    <t>Rozvodnice R3 vč.usazení a montáže 590x1160x160mm, "Z", vč.příslušenství</t>
  </si>
  <si>
    <t>Pol122</t>
  </si>
  <si>
    <t>Zásuvková skříň ZS vč.usazení a montáže WST600x600x210mm, "P", vč.příslušenství</t>
  </si>
  <si>
    <t>Pol123</t>
  </si>
  <si>
    <t>Zásuvka vestavná 32A/400V/5P, IP44</t>
  </si>
  <si>
    <t>Pol124</t>
  </si>
  <si>
    <t>Zásuvka vestavná 16A/400V/5P, IP44</t>
  </si>
  <si>
    <t>Pol125</t>
  </si>
  <si>
    <t>Zásuvka vestavná 16A/230V, IP44</t>
  </si>
  <si>
    <t>Pol126</t>
  </si>
  <si>
    <t>Kombinovaný svodič přepětí SPC 25/3+1</t>
  </si>
  <si>
    <t>Pol127</t>
  </si>
  <si>
    <t>Jistič C32/1</t>
  </si>
  <si>
    <t>Pol128</t>
  </si>
  <si>
    <t>Jistič C16/1</t>
  </si>
  <si>
    <t>Pol129</t>
  </si>
  <si>
    <t>Jistič C10/1</t>
  </si>
  <si>
    <t>Pol130</t>
  </si>
  <si>
    <t>Jistič B6/1</t>
  </si>
  <si>
    <t>Pol131</t>
  </si>
  <si>
    <t>Jistič s chráničem B16/003</t>
  </si>
  <si>
    <t>Pol132</t>
  </si>
  <si>
    <t>Jistič s chráničem C10/003</t>
  </si>
  <si>
    <t>Pol133</t>
  </si>
  <si>
    <t>Jistič s chráničem C16/003</t>
  </si>
  <si>
    <t>Pol134</t>
  </si>
  <si>
    <t>Proudový chránič 40/4/003</t>
  </si>
  <si>
    <t>Pol135</t>
  </si>
  <si>
    <t>Proudový chránič 40/2/003-G</t>
  </si>
  <si>
    <t>Pol136</t>
  </si>
  <si>
    <t>Proudový chránič 25/2/003-G</t>
  </si>
  <si>
    <t>Pol137</t>
  </si>
  <si>
    <t>Jistič B10/1</t>
  </si>
  <si>
    <t>Pol138</t>
  </si>
  <si>
    <t>Jistič B16/1</t>
  </si>
  <si>
    <t>Pol139</t>
  </si>
  <si>
    <t>Jistič B16/3</t>
  </si>
  <si>
    <t>Pol140</t>
  </si>
  <si>
    <t>Jistič B32/3</t>
  </si>
  <si>
    <t>Pol141</t>
  </si>
  <si>
    <t>Jistič C16/3</t>
  </si>
  <si>
    <t>Pol142</t>
  </si>
  <si>
    <t>Vypínač A40/3</t>
  </si>
  <si>
    <t>Pol143</t>
  </si>
  <si>
    <t>Vypínač A100/3</t>
  </si>
  <si>
    <t>Pol144</t>
  </si>
  <si>
    <t>EMDR 10 vč.čidel teplotněvlhkostních</t>
  </si>
  <si>
    <t>Pol145</t>
  </si>
  <si>
    <t>Jistič B50/3</t>
  </si>
  <si>
    <t>Pol146</t>
  </si>
  <si>
    <t>Přepínač 1-0 modulový</t>
  </si>
  <si>
    <t>Pol147</t>
  </si>
  <si>
    <t>Vypínač A 3x100A + v.c.</t>
  </si>
  <si>
    <t>Pol148</t>
  </si>
  <si>
    <t>Vypínač A63/3</t>
  </si>
  <si>
    <t>Pol149</t>
  </si>
  <si>
    <t>Jistič C10/3</t>
  </si>
  <si>
    <t>Pol150</t>
  </si>
  <si>
    <t>Jistič C20/3</t>
  </si>
  <si>
    <t>Pol151</t>
  </si>
  <si>
    <t>Stykač R25</t>
  </si>
  <si>
    <t>Pol152</t>
  </si>
  <si>
    <t>Stykač R20</t>
  </si>
  <si>
    <t>Pol153</t>
  </si>
  <si>
    <t>Spínací hodiny V97 digi</t>
  </si>
  <si>
    <t>Pol154</t>
  </si>
  <si>
    <t>Jistič B80/3</t>
  </si>
  <si>
    <t>Pol155</t>
  </si>
  <si>
    <t>Proudový chránič 25/4/003-G</t>
  </si>
  <si>
    <t>Pol156</t>
  </si>
  <si>
    <t>Proudový chránič 25/4/003</t>
  </si>
  <si>
    <t>Pol157</t>
  </si>
  <si>
    <t>Impulsní relé LQ6</t>
  </si>
  <si>
    <t>Pol158</t>
  </si>
  <si>
    <t>Pojistka výkonová 125A</t>
  </si>
  <si>
    <t>D3</t>
  </si>
  <si>
    <t>MONTÁŽ BLESK</t>
  </si>
  <si>
    <t>Pol159</t>
  </si>
  <si>
    <t>Vodič FeZn 10, vč.propoje do HUP</t>
  </si>
  <si>
    <t>Pol160</t>
  </si>
  <si>
    <t>Zkušební svorka SZD</t>
  </si>
  <si>
    <t>Pol161</t>
  </si>
  <si>
    <t>Svorka křížová SKD</t>
  </si>
  <si>
    <t>Pol162</t>
  </si>
  <si>
    <t>Značkovací štítek</t>
  </si>
  <si>
    <t>Pol163</t>
  </si>
  <si>
    <t>Podpěra vedení na ploché střechy PVPS</t>
  </si>
  <si>
    <t>Pol6</t>
  </si>
  <si>
    <t>Zemnící pásek FeZn 30x4</t>
  </si>
  <si>
    <t>Pol164</t>
  </si>
  <si>
    <t>Zem. práce pro uzemnění (výkop,zához,úprava terénu)</t>
  </si>
  <si>
    <t>Pol165</t>
  </si>
  <si>
    <t>Vodič tvrzený AlMgSi 8</t>
  </si>
  <si>
    <t>Pol166</t>
  </si>
  <si>
    <t>Podpěra vedení pro svod PVZZ</t>
  </si>
  <si>
    <t>Pol167</t>
  </si>
  <si>
    <t>Svorka UNI OP</t>
  </si>
  <si>
    <t>Pol168</t>
  </si>
  <si>
    <t>Svorka spojovací SS</t>
  </si>
  <si>
    <t>Pol169</t>
  </si>
  <si>
    <t>Uzemňovací svorka na potrubí UZP vč.pásku</t>
  </si>
  <si>
    <t>Pol170</t>
  </si>
  <si>
    <t>Demontáž stávající ochrany + 10%</t>
  </si>
  <si>
    <t>Pol171</t>
  </si>
  <si>
    <t>Svorka křížová se středovou destičkou KSSD</t>
  </si>
  <si>
    <t>Pol172</t>
  </si>
  <si>
    <t>Ochranná trubka pancéřová, plastová, netříštivá P29</t>
  </si>
  <si>
    <t>Pol173</t>
  </si>
  <si>
    <t>Vodič tvrzený AlMgSi 8 s poplastováním</t>
  </si>
  <si>
    <t>Pol174</t>
  </si>
  <si>
    <t>Pomocný jímač PJ v=2,0m vč.2xbetonového podstavce</t>
  </si>
  <si>
    <t>Pol175</t>
  </si>
  <si>
    <t>Pomocný jímač PJ v=3,0m vč.2xbetonového podstavce</t>
  </si>
  <si>
    <t>Pol176</t>
  </si>
  <si>
    <t>Podpěra vedení na ploché střechy s upevňovacími otvory PVPSO</t>
  </si>
  <si>
    <t>Pol177</t>
  </si>
  <si>
    <t>Litinová šachta LŠ perforovaná pro SZD</t>
  </si>
  <si>
    <t>D4</t>
  </si>
  <si>
    <t>ZEMNÍ PRÁCE</t>
  </si>
  <si>
    <t>Pol15</t>
  </si>
  <si>
    <t>Vytyčení trasy ved. v zast.prostoru</t>
  </si>
  <si>
    <t>km</t>
  </si>
  <si>
    <t>Pol16</t>
  </si>
  <si>
    <t>Sejmutí drnu</t>
  </si>
  <si>
    <t>Pol17</t>
  </si>
  <si>
    <t>Bourání živičných povrchů do 5cm</t>
  </si>
  <si>
    <t>Pol18</t>
  </si>
  <si>
    <t>Řezání spáry v asfaltu,betonu</t>
  </si>
  <si>
    <t>Pol19</t>
  </si>
  <si>
    <t>Odvoz zeminy</t>
  </si>
  <si>
    <t>Pol20</t>
  </si>
  <si>
    <t>Násyp zeminy</t>
  </si>
  <si>
    <t>Pol22</t>
  </si>
  <si>
    <t>Kabelová rýha š50 hl100</t>
  </si>
  <si>
    <t>Pol23</t>
  </si>
  <si>
    <t>Hutnění zeminy do 20cm</t>
  </si>
  <si>
    <t>Pol24</t>
  </si>
  <si>
    <t>Zřízení kabelového lože bez zakr.35/10cm pís</t>
  </si>
  <si>
    <t>Pol25</t>
  </si>
  <si>
    <t>Zakrytí kab.do 110kV folie PVC 33cm</t>
  </si>
  <si>
    <t>Pol27</t>
  </si>
  <si>
    <t>Zához rýhy š50cm hl100cm</t>
  </si>
  <si>
    <t>Pol28</t>
  </si>
  <si>
    <t>Položení drnu</t>
  </si>
  <si>
    <t>Pol29</t>
  </si>
  <si>
    <t>Osetí povrchu travou</t>
  </si>
  <si>
    <t>Pol30</t>
  </si>
  <si>
    <t>Provizorní úprava terénu</t>
  </si>
  <si>
    <t>Pol31</t>
  </si>
  <si>
    <t>Podkladová vrstva beton</t>
  </si>
  <si>
    <t>Pol178</t>
  </si>
  <si>
    <t>Průraz do zdi beton 45cm</t>
  </si>
  <si>
    <t>Pol33</t>
  </si>
  <si>
    <t>Úprava povrchu asfaltem</t>
  </si>
  <si>
    <t>Pol179</t>
  </si>
  <si>
    <t>Pol180</t>
  </si>
  <si>
    <t>Poplatek za uložení na skládku</t>
  </si>
  <si>
    <t>Pol181</t>
  </si>
  <si>
    <t>Poplatek za likvidaci škodlivého odpadu</t>
  </si>
  <si>
    <t>OST_R01</t>
  </si>
  <si>
    <t xml:space="preserve">Revize a měření </t>
  </si>
  <si>
    <t>1597994241</t>
  </si>
  <si>
    <t>OST_R02</t>
  </si>
  <si>
    <t>Kompletační činnost</t>
  </si>
  <si>
    <t>1006000498</t>
  </si>
  <si>
    <t>OST_R04</t>
  </si>
  <si>
    <t>Přesuny, prořezy, podružné materiály</t>
  </si>
  <si>
    <t>812056977</t>
  </si>
  <si>
    <t>SK - SK</t>
  </si>
  <si>
    <t xml:space="preserve">"1) Uvedené ceny jsou v Kč a nezahrnují DPH, pokud to není uvedeno.    2) veškeré položky na přípomoce, lešení, montážní plošiny, přesuny hmot a suti, uložení suti na skládku, dopravu, montáž, atd... jsou zahrnuty v jednotlivých cenách.  3) součásti prací jsou veškeré zkoušky, potřebná měření, inspekce, uvedení zařízení do provozu, zaškolení obsluhy  4) součástí dodávky je zpracování veškeré dílenské dokumentace a dokumentace skutečného provedení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6)  součástí dodávky jsou veškerá měření jako například vytyčení konstrukcí, kontrolní měření, zaměření skutečného stavu apod.  7) V nabídce musí být zahrnuta realizace díla, včetně koordinace provádění díla s ostatními profesemi.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10) Zhotovitel doplní poskytnuté informace svými vlastními znalostmi a zkušenostmi tak, aby mohl připravit úplnou nabídku a je plnou zhotovitelovou zodpovědností učinit potřebné dotazy, jak to pro tento účel považuje za nutné.  11) Je povinností zhotovitele opatřit si všechny potřebné informace tak, aby mohl předložit pevnou definitivní cenu a kvalifikovanou nabídku, podle které zhotoví stavbu podle požadavků objednatele.   12) Projektant na základě pověření objednatelem bude mít svrchovanou pravomoc při řešení všech záležitostí a případných neshod týkajících se kvality materiálu.               " </t>
  </si>
  <si>
    <t>D1 - Přípojné místo</t>
  </si>
  <si>
    <t>D2 - Rozvaděče</t>
  </si>
  <si>
    <t>D3 - Propojovací kabely</t>
  </si>
  <si>
    <t>D4 - Ostatní</t>
  </si>
  <si>
    <t>D5 - Aktivní prvky</t>
  </si>
  <si>
    <t>D6 - Telekomunikační materiál</t>
  </si>
  <si>
    <t>D7 - AV Technika</t>
  </si>
  <si>
    <t>D8 - Ostatní</t>
  </si>
  <si>
    <t>Přípojné místo</t>
  </si>
  <si>
    <t>1.1</t>
  </si>
  <si>
    <t>Keystone modul RJ-45 nestíněný, Cat. 6</t>
  </si>
  <si>
    <t>1.2</t>
  </si>
  <si>
    <t>maska nosná, 2x pozice keystone</t>
  </si>
  <si>
    <t>1.3</t>
  </si>
  <si>
    <t>kryt zásuvky pro nosné masky</t>
  </si>
  <si>
    <t>1.4</t>
  </si>
  <si>
    <t>rámeček zásuvky jednonásobný</t>
  </si>
  <si>
    <t>Rozvaděče</t>
  </si>
  <si>
    <t>2.1</t>
  </si>
  <si>
    <t>Stojanový rozvaděč 19", 42U, 800x800, Perforované dveře</t>
  </si>
  <si>
    <t>2.2</t>
  </si>
  <si>
    <t>Patchpanel 50 port, 1U, kat. 3</t>
  </si>
  <si>
    <t>2.3</t>
  </si>
  <si>
    <t>Ventilační jednotka, 4x ventilátor, termostat, 1U</t>
  </si>
  <si>
    <t>2.4</t>
  </si>
  <si>
    <t>Patchpanel 24 port, 1U, kat. 6</t>
  </si>
  <si>
    <t>2.5</t>
  </si>
  <si>
    <t>19" Organizér, plastový kanál, 2U</t>
  </si>
  <si>
    <t>2.6</t>
  </si>
  <si>
    <t>19" Organizér, plastový kanál, 1U</t>
  </si>
  <si>
    <t>2.7</t>
  </si>
  <si>
    <t>19" Polička 450mm, 1U, nosnost 30kg, černá</t>
  </si>
  <si>
    <t>2.8</t>
  </si>
  <si>
    <t>19" Napájecí panel, přepěťová ochrana, 5x230V, 1U</t>
  </si>
  <si>
    <t>Propojovací kabely</t>
  </si>
  <si>
    <t>3.1</t>
  </si>
  <si>
    <t xml:space="preserve">propojovací kabel RJ45/RJ45, U/UTP,  1m, kat. 6, šedá</t>
  </si>
  <si>
    <t>3.2</t>
  </si>
  <si>
    <t xml:space="preserve">propojovací kabel RJ45/RJ45, U/UTP,  2m, kat. 6, šedá</t>
  </si>
  <si>
    <t>3.3</t>
  </si>
  <si>
    <t xml:space="preserve">propojovací kabel RJ45/RJ45, U/UTP,  3m, kat. 6, šedá</t>
  </si>
  <si>
    <t>3.4</t>
  </si>
  <si>
    <t xml:space="preserve">propojovací kabel RJ45/RJ45, U/UTP,  5m, kat. 6, šedá</t>
  </si>
  <si>
    <t>4.3</t>
  </si>
  <si>
    <t>Vedení prací, autorský dozor, skutečný stav, mimostaveništní doprava, přesuny, GZS</t>
  </si>
  <si>
    <t>-1873052820</t>
  </si>
  <si>
    <t>5.1</t>
  </si>
  <si>
    <t>UTP instalační kabel Cat.6, LS0H</t>
  </si>
  <si>
    <t>5.2</t>
  </si>
  <si>
    <t>SYKFY 20x2x0,5</t>
  </si>
  <si>
    <t>5.3</t>
  </si>
  <si>
    <t>Kabel CYKY-J 3x2,5</t>
  </si>
  <si>
    <t>5.4</t>
  </si>
  <si>
    <t>Kabel CYA 16</t>
  </si>
  <si>
    <t>D5</t>
  </si>
  <si>
    <t>Aktivní prvky</t>
  </si>
  <si>
    <t>6.1</t>
  </si>
  <si>
    <t>WLAN Controler</t>
  </si>
  <si>
    <t>6.2</t>
  </si>
  <si>
    <t>Anténa 20dBm s integrovaným WiFi 802.11 b/g/n, až 300Mbps, 2.4GHZ, MIMO, funkce AP/Hotspot, 1x LAN, PoE</t>
  </si>
  <si>
    <t>6.3</t>
  </si>
  <si>
    <t>Switch 24port, 2xSFP 1000Mbps, 10/100/1000 R</t>
  </si>
  <si>
    <t>6.5</t>
  </si>
  <si>
    <t>UPS 1500VA, RM, management</t>
  </si>
  <si>
    <t>D6</t>
  </si>
  <si>
    <t>Telekomunikační materiál</t>
  </si>
  <si>
    <t>7.1</t>
  </si>
  <si>
    <t>Telekomunikační skříň MRK10</t>
  </si>
  <si>
    <t>7.2</t>
  </si>
  <si>
    <t>Montážní plech 1+1</t>
  </si>
  <si>
    <t>7.3</t>
  </si>
  <si>
    <t>Lišta rozpojovací</t>
  </si>
  <si>
    <t>7.4</t>
  </si>
  <si>
    <t>Lišta zemnící</t>
  </si>
  <si>
    <t>7.5</t>
  </si>
  <si>
    <t>Zásobník bleskojistek</t>
  </si>
  <si>
    <t>7.6</t>
  </si>
  <si>
    <t>Bleskojistka 6x8, 10kA/10A, 230V</t>
  </si>
  <si>
    <t>D7</t>
  </si>
  <si>
    <t>AV Technika</t>
  </si>
  <si>
    <t>8.1</t>
  </si>
  <si>
    <t>Nástěnné projekční plátno, 200x135cm (16:10), matný povrch, elektricky ovládané, včetně stropního držáku</t>
  </si>
  <si>
    <t>8.2</t>
  </si>
  <si>
    <t>nástěnný reproduktor 20W</t>
  </si>
  <si>
    <t>pár</t>
  </si>
  <si>
    <t>8.3</t>
  </si>
  <si>
    <t>Mixážní pult se zesilovačem, 2x30W, mikrofonní vstup, linkový vstup</t>
  </si>
  <si>
    <t>8.4</t>
  </si>
  <si>
    <t>projektor LCD, svítivost (ANSI) nad 3000 ANSI, kontrast nad 10.000:1, rozlišení WXGA (1280x800), D-Sub, HDMI, LAN, USB, Wi-Fi, repro</t>
  </si>
  <si>
    <t>8.5</t>
  </si>
  <si>
    <t>HDMI kabel, pozlacené konektory, 10m</t>
  </si>
  <si>
    <t>D8</t>
  </si>
  <si>
    <t>9.1</t>
  </si>
  <si>
    <t>Měření vývodů SK kat.6A vč. měř. protokolů</t>
  </si>
  <si>
    <t>9.2</t>
  </si>
  <si>
    <t>Měření metalické kabeláže</t>
  </si>
  <si>
    <t>9.3</t>
  </si>
  <si>
    <t>Práce spojené s přeložením optické datové přípojky Rio media z m.č.207 do m.č.305</t>
  </si>
  <si>
    <t>9.4</t>
  </si>
  <si>
    <t>HZS</t>
  </si>
  <si>
    <t>9.5</t>
  </si>
  <si>
    <t>Spolupráce s ostatními profesemi</t>
  </si>
  <si>
    <t>9.6</t>
  </si>
  <si>
    <t>Oživení systému</t>
  </si>
  <si>
    <t>9.7</t>
  </si>
  <si>
    <t>Revize, zaškolení obsluhy, odzkoušení systému</t>
  </si>
  <si>
    <t>CCTV - CCTV</t>
  </si>
  <si>
    <t>D1 - Hardware CCTV</t>
  </si>
  <si>
    <t>D2 - Kabely</t>
  </si>
  <si>
    <t>D3 - Ostatní</t>
  </si>
  <si>
    <t>Hardware CCTV</t>
  </si>
  <si>
    <t>Venkovní kamera compact D/N, 3Mpx, 2.8-12mm, IR 30m,12VDC/PoE,IP66</t>
  </si>
  <si>
    <t>Záznamové zařízení ,8ch.@3MPx, max. 200Mbps IN, 2xpozice pro HDD, vybavený HDD 2TB,VGA/HDMI, DVD-RW,Triplex, 19" montážní kit</t>
  </si>
  <si>
    <t>LCD 24" 16:9 FullHD, VGA/HDMI, 24/7</t>
  </si>
  <si>
    <t>přídavný HDD 4.0TB, SATA-6G, 7200rpm, SV35.5</t>
  </si>
  <si>
    <t>1.5</t>
  </si>
  <si>
    <t>SW pro prohlížení živého přenosu i pro přehrávání záznamu v rámci LAN - 1x licence (max.5 licencí zároveň)</t>
  </si>
  <si>
    <t>1.6</t>
  </si>
  <si>
    <t>Držák monitoru na zeď</t>
  </si>
  <si>
    <t>1.7</t>
  </si>
  <si>
    <t>Přepěťová ochrana LAN</t>
  </si>
  <si>
    <t>1.8</t>
  </si>
  <si>
    <t>1.9</t>
  </si>
  <si>
    <t>HDMI kabel 2m</t>
  </si>
  <si>
    <t>1.10</t>
  </si>
  <si>
    <t>Kabely</t>
  </si>
  <si>
    <t>U/UTP instalační kabel Cat.6</t>
  </si>
  <si>
    <t>kabel CYA 6mm</t>
  </si>
  <si>
    <t>Jistič 1/6A</t>
  </si>
  <si>
    <t>3.5</t>
  </si>
  <si>
    <t>Revize, měření, zaškolení obsluhy, odzkoušení systému</t>
  </si>
  <si>
    <t>STA - STA</t>
  </si>
  <si>
    <t>D1 - Materiál</t>
  </si>
  <si>
    <t>D2 - Ostatní</t>
  </si>
  <si>
    <t>Materiál</t>
  </si>
  <si>
    <t>Rovaděč STA, plastový, povrchová montáž 200x200x150mm</t>
  </si>
  <si>
    <t xml:space="preserve">Zesilovač  vč. rozbočovače DVB-T2 signálu</t>
  </si>
  <si>
    <t>koncová zásuvkaTV+R 0.5 dB komplet, design zásuvek 230V</t>
  </si>
  <si>
    <t>Koaxiální kabel 75ohm</t>
  </si>
  <si>
    <t>Koaxiální kabel 75ohm - Outdoor</t>
  </si>
  <si>
    <t>F-konektory</t>
  </si>
  <si>
    <t>Stožár STA, pozinkovaný, délka 32m, pr.42mm, vč. kotení ke krovu</t>
  </si>
  <si>
    <t>Výložník, vč. příchytky ke stožáu pr.42mm, pozink</t>
  </si>
  <si>
    <t>kabel CYKY 3x1,5</t>
  </si>
  <si>
    <t>CYA 6</t>
  </si>
  <si>
    <t>1.11</t>
  </si>
  <si>
    <t>Jistič 6A</t>
  </si>
  <si>
    <t>Měření na zásuvkách</t>
  </si>
  <si>
    <t>Práce se stávající přípojkou STA</t>
  </si>
  <si>
    <t>PZTS - PZTS</t>
  </si>
  <si>
    <t>D1 - Hardware PZTS</t>
  </si>
  <si>
    <t>14. - Kabely PZTS</t>
  </si>
  <si>
    <t>17. - Ostatní</t>
  </si>
  <si>
    <t>Hardware PZTS</t>
  </si>
  <si>
    <t>Ústředna až 192 zón a 8 grup v krytu, 1xBUS, s komunikátorem a zdrojem, v krytu s tamperem, stupeň 2</t>
  </si>
  <si>
    <t>LCD klávesnice s displejem 2x20znaků</t>
  </si>
  <si>
    <t>Akumulátor 12V/18Ah</t>
  </si>
  <si>
    <t>Koncentrátor v kovovém krytu pro 8 zón a 4 PGM výstupy</t>
  </si>
  <si>
    <t>PIR čidlo 360°, stropní, stupeň 2, 12m</t>
  </si>
  <si>
    <t>1.5.1</t>
  </si>
  <si>
    <t>PIR čidlo, stropní, stupeň 2, 15m</t>
  </si>
  <si>
    <t>GSM modul (SMS +ring 6xIn) - GSM Komunikátor na mobil</t>
  </si>
  <si>
    <t>Tísňové tlačítko s piktogramem</t>
  </si>
  <si>
    <t>Plastový magnetický kontakt, povrchová montáž, stupeň 3</t>
  </si>
  <si>
    <t>Vratový magnet</t>
  </si>
  <si>
    <t>Siréna plastová, vnitřní, 103dB, bílá</t>
  </si>
  <si>
    <t>Siréna vnější, 105dB, IP66, vč. aku 12V/1,2Ah</t>
  </si>
  <si>
    <t>1.12</t>
  </si>
  <si>
    <t>Rozboč. krabice, 10 svorek, Tamper, Plastová, bílá</t>
  </si>
  <si>
    <t>1.13</t>
  </si>
  <si>
    <t>Záložní zdroj 12V/5A, vč. krytu, tamper</t>
  </si>
  <si>
    <t>1.14</t>
  </si>
  <si>
    <t>Akumulátor 12V/26Ah</t>
  </si>
  <si>
    <t>1.15</t>
  </si>
  <si>
    <t>Požární opticko-kouřový hlásič, 12V, samoresteovací</t>
  </si>
  <si>
    <t>1.16</t>
  </si>
  <si>
    <t>Přepěťová ochrana</t>
  </si>
  <si>
    <t>1.17</t>
  </si>
  <si>
    <t xml:space="preserve">Přenosové zařízení na PCO  - kompatibilní s pultem, vč. antény, koaxiálního kabelu, přepěťové ochrany a objektové studie</t>
  </si>
  <si>
    <t>1.18</t>
  </si>
  <si>
    <t>drobný propojovací a instalační materiál</t>
  </si>
  <si>
    <t>set</t>
  </si>
  <si>
    <t>14.</t>
  </si>
  <si>
    <t>Kabely PZTS</t>
  </si>
  <si>
    <t>Sdělovací stíněný kabel sběrnice 2x1+2x0,5</t>
  </si>
  <si>
    <t>Sdělovací stíněný kabel 2x2x0,5</t>
  </si>
  <si>
    <t>17.</t>
  </si>
  <si>
    <t>MR - MR</t>
  </si>
  <si>
    <t>D1 - Materiál MR</t>
  </si>
  <si>
    <t>Materiál MR</t>
  </si>
  <si>
    <t>Ústředna MR, 100V, 240W,MP3,USB,TUNER, 3 zóny, linkový vstup, 3x mikrofonní vstup</t>
  </si>
  <si>
    <t>Reproduktor 100V/3-9W, stropní</t>
  </si>
  <si>
    <t>Reproduktor 100V/3-9W, nástěnný, bílý</t>
  </si>
  <si>
    <t>Venkovní zvukový projektor, 100V/20W</t>
  </si>
  <si>
    <t>Mikrofon, stolní na husím krku, volba zón</t>
  </si>
  <si>
    <t>CYKY 2x1,5</t>
  </si>
  <si>
    <t>kabelové příchytky</t>
  </si>
  <si>
    <t>CYKY 3x2,5</t>
  </si>
  <si>
    <t>kabel UTP kat. 6</t>
  </si>
  <si>
    <t>Podružný elektroinstalační materiál</t>
  </si>
  <si>
    <t>Oživení systému, revize</t>
  </si>
  <si>
    <t>Zaučí obsluhy</t>
  </si>
  <si>
    <t>DT - DT</t>
  </si>
  <si>
    <t>D1 - Hardware DT</t>
  </si>
  <si>
    <t>. - Kabely DT</t>
  </si>
  <si>
    <t>Hardware DT</t>
  </si>
  <si>
    <t>Tablo DT - barevná kamera, IR přísvit, 4xtlačítko s podsvícením a stříška, pod omítku, sběrnicový, s integrobvanou čtečkou čipů/kart</t>
  </si>
  <si>
    <t>čtečka čipů/karet v krytu</t>
  </si>
  <si>
    <t>napájecí zdroj 12V, na DIN, 6-8 modulů</t>
  </si>
  <si>
    <t>elektrický nizkoodběrový zámek 12V</t>
  </si>
  <si>
    <t>Videomonitor, 7" barevný TFT display, tlačítko ovládání zámku, bílý, montáž na stěnu, sběrnicový</t>
  </si>
  <si>
    <t>Videorozbočovač vč. krabice</t>
  </si>
  <si>
    <t>Videoadaptér vč. krabice</t>
  </si>
  <si>
    <t>Rozboč. krabice, 12 svorek, Tamper, Plastová, bílá</t>
  </si>
  <si>
    <t>.</t>
  </si>
  <si>
    <t>Kabely DT</t>
  </si>
  <si>
    <t>kabel kroucený pár 2x1</t>
  </si>
  <si>
    <t>kabel CYSY 2x1</t>
  </si>
  <si>
    <t>SPS - SPS</t>
  </si>
  <si>
    <t>D1 - Hardware SPS</t>
  </si>
  <si>
    <t>Hardware SPS</t>
  </si>
  <si>
    <t>Rozvaděč systému SPS</t>
  </si>
  <si>
    <t>LCD monitor 26", rozlišení Full HD, 24/7/365, vč. držáku pro instalaci na stěnu</t>
  </si>
  <si>
    <t>Tiskárna - stávající - pouze demontáž a montáž</t>
  </si>
  <si>
    <t>Tlačítko, IP65</t>
  </si>
  <si>
    <t>reproduktory aktivní, 15W, instalace na zeď</t>
  </si>
  <si>
    <t>kabel UTP kat.5e</t>
  </si>
  <si>
    <t>kabel FTP kat.5e</t>
  </si>
  <si>
    <t>kabel FTP kat.5e outdoor</t>
  </si>
  <si>
    <t>kabel CYSY 2x1,5</t>
  </si>
  <si>
    <t>reproduktorová dvojlinka 2x2,5mm2</t>
  </si>
  <si>
    <t>kabel CYKY 3x2,5</t>
  </si>
  <si>
    <t>Zásuvka 2x230V</t>
  </si>
  <si>
    <t>Jistič 16A</t>
  </si>
  <si>
    <t>2.9</t>
  </si>
  <si>
    <t>Drobný elektroinstalační materiál</t>
  </si>
  <si>
    <t>HZS - práce na rozvaděči NN</t>
  </si>
  <si>
    <t>Spolupráce s jinými profesemi</t>
  </si>
  <si>
    <t>KT - KT</t>
  </si>
  <si>
    <t>D1 - Elektroinstalační materiál</t>
  </si>
  <si>
    <t>Elektroinstalační materiál</t>
  </si>
  <si>
    <t>Trubka ohebná PVC volně nebo pod omítkou 16 mm</t>
  </si>
  <si>
    <t>metr</t>
  </si>
  <si>
    <t>Trubka ohebná PVC volně nebo pod omítkou 23 mm</t>
  </si>
  <si>
    <t>Trubka ohebná PVC volně nebo pod omítkou 29 mm</t>
  </si>
  <si>
    <t>Trubka ohebná PVC volně nebo pod omítkou 36 mm</t>
  </si>
  <si>
    <t>Trubka ohebná PVC volně nebo pod omítkou 48 mm</t>
  </si>
  <si>
    <t>Trubka pevná super monoflex 40</t>
  </si>
  <si>
    <t>Krabice univerzální KU 68/2-1901, se šroubky</t>
  </si>
  <si>
    <t>Krabice kruhová odbočná KO97 s víčkem KO97V</t>
  </si>
  <si>
    <t>Skříň rozvodná KT 250 s víkem a šroubky</t>
  </si>
  <si>
    <t>Parapetní kanál spodní díl 70x170 bílý 9001</t>
  </si>
  <si>
    <t>Kryt parapet.kanálu šíře 80 bílý 9001</t>
  </si>
  <si>
    <t>Koncovka 70x170 bílá 9001</t>
  </si>
  <si>
    <t>Kabelový rošt 100/100 M2 galv. Zinek, 2m, vč. příslušenství</t>
  </si>
  <si>
    <t>Kabelové příchytky do betonu pro max. 5kabelů</t>
  </si>
  <si>
    <t>Plastová příchytka KSH 30 vč. šroubu a hmoždinky</t>
  </si>
  <si>
    <t>Stahovací pásek 4mm/200mm</t>
  </si>
  <si>
    <t>Osazení hmoždinky 8 mm cihla</t>
  </si>
  <si>
    <t>Osazení hmoždinky 8 mm beton, tvrz. kámen, železobeton</t>
  </si>
  <si>
    <t>1.19</t>
  </si>
  <si>
    <t>Průraz D=6cm, cihla 30cm</t>
  </si>
  <si>
    <t>1.20</t>
  </si>
  <si>
    <t>Průraz D=6cm, cihla 60cm</t>
  </si>
  <si>
    <t>1.21</t>
  </si>
  <si>
    <t>Průraz D=6cm, cihla 90cm</t>
  </si>
  <si>
    <t>1.22</t>
  </si>
  <si>
    <t>Průraz D=6cm, beton 60cm</t>
  </si>
  <si>
    <t>1.23</t>
  </si>
  <si>
    <t>chránička průrazu vč. začištění</t>
  </si>
  <si>
    <t>1.24</t>
  </si>
  <si>
    <t>Značení trasy trubkového vedení</t>
  </si>
  <si>
    <t>1.25</t>
  </si>
  <si>
    <t>Forma drátová jednostranná do 20 vodičů</t>
  </si>
  <si>
    <t>1.26</t>
  </si>
  <si>
    <t>Vyvázání kabel. svazků formy do 20 vodičů</t>
  </si>
  <si>
    <t>1.27</t>
  </si>
  <si>
    <t>Vysekání kapsy v cihl. zdi, krabice do 100x100x50 mm</t>
  </si>
  <si>
    <t>1.28</t>
  </si>
  <si>
    <t>Vysekání kapsy v cihl. zdi, krabice do 250x200x100 mm</t>
  </si>
  <si>
    <t>1.29</t>
  </si>
  <si>
    <t>Vysekání drážky v betonové zdi do hl. 30 mm, š. do 70 mm</t>
  </si>
  <si>
    <t>1.30</t>
  </si>
  <si>
    <t>Vysekání drážky v cihl. zdi do hl. 30 mm, š. do 70 mm</t>
  </si>
  <si>
    <t>1.31</t>
  </si>
  <si>
    <t>Vysekání drážky v cihl. zdi do hl. 30 mm, š. do 100 mm</t>
  </si>
  <si>
    <t>1.32</t>
  </si>
  <si>
    <t>Omítnutí rýhy, drážka do 50x100 mm, vápenná omítka</t>
  </si>
  <si>
    <t>1.33</t>
  </si>
  <si>
    <t>Omítnutí rýhy, drážka do 100x150 mm, vápenná omítka</t>
  </si>
  <si>
    <t>1.34</t>
  </si>
  <si>
    <t>Koordinace a spolupráce s jinými profesemi</t>
  </si>
  <si>
    <t>1.35</t>
  </si>
  <si>
    <t>Provedení vých. elektrorevize, vyprac. reviz. zprávy</t>
  </si>
  <si>
    <t>1.36</t>
  </si>
  <si>
    <t>1.37</t>
  </si>
  <si>
    <t>Požární ucpávky</t>
  </si>
  <si>
    <t>1.38</t>
  </si>
  <si>
    <t>Úklidové práce</t>
  </si>
  <si>
    <t>1.39</t>
  </si>
  <si>
    <t>Popl.za ulozeni suti</t>
  </si>
  <si>
    <t>1.40</t>
  </si>
  <si>
    <t>Svis doprava suti prve podlazi</t>
  </si>
  <si>
    <t>1.41</t>
  </si>
  <si>
    <t>Odvoz suti na skladku do 1km</t>
  </si>
  <si>
    <t>1.42</t>
  </si>
  <si>
    <t>Odvoz suti na skladku zkd 1km</t>
  </si>
  <si>
    <t>D.1.4.6 - Vzduchotechnika a ochlazování stavby</t>
  </si>
  <si>
    <t>1 - Větrání sanitárních zařízení a šatny v 1.NP</t>
  </si>
  <si>
    <t>2 - Větrání montážní jámy a odsávání výfukových plynů</t>
  </si>
  <si>
    <t>3 - Odsávání sanitárních zařízení v 2.NP</t>
  </si>
  <si>
    <t xml:space="preserve">4 - Odsávací  kuchyněk</t>
  </si>
  <si>
    <t>5 - Chlazení místností</t>
  </si>
  <si>
    <t>6 - Přípravné a přidružené práce</t>
  </si>
  <si>
    <t>Větrání sanitárních zařízení a šatny v 1.NP</t>
  </si>
  <si>
    <t>Pol212</t>
  </si>
  <si>
    <t>Krycí mřížka kruhová plastová se síťkou, referenční typ C-UM-Z-S-100</t>
  </si>
  <si>
    <t>Pol213</t>
  </si>
  <si>
    <t>Kruhové potrubí plastové, průměr 100 mm, délka 1 m</t>
  </si>
  <si>
    <t>75139-8011</t>
  </si>
  <si>
    <t>Montáž větrací mřížky na kruhové potrubí, průměru do 100 mm</t>
  </si>
  <si>
    <t>75152-5081</t>
  </si>
  <si>
    <t>Montáž potrubí kruhového plastového, průměru do 100 mm</t>
  </si>
  <si>
    <t>Pol214</t>
  </si>
  <si>
    <t>Vzduchotechnická větrací jednotka s rekuperačním výměníkem</t>
  </si>
  <si>
    <t xml:space="preserve">Poznámka k položce:_x000d_
Vzduchotechnická větrací jednotka s rekuperačním výměníkem, pro umístění do vnitřního prostředí, parapetní provedení, včetně měření a regulace. Přívod: 500 m3/ h, ?p=200 Pa, odvod: 500 m3/ h, ?p=200 Pa, U=230 V, I=8 A, doporučené jištění 2x10 A,  ref. typ Atrea DUPLEX 500 Multi Eco 10/0, filtr F7, M5, vestavěný elektrický Qmax=1,8 kW, ohřev U=230 V, dopor. jištění společně s jednotkou, hmotnost zařízení 101 kg - dle nabídky Z47878/0</t>
  </si>
  <si>
    <t>75161-1115</t>
  </si>
  <si>
    <t>Montáž vzduchotechnické jednotky s rekuperací tepla</t>
  </si>
  <si>
    <t>Poznámka k položce:_x000d_
Montáž vzduchotechnické jednotky s rekuperací tepla stojaté s výměnou vzduchu do 1000 m3/h (předmětem není napojení na silovou elektroinstalaci, popř. slaboproudou kabelaž. Toto není součástí projektu VZT!)</t>
  </si>
  <si>
    <t>71319-1100R00</t>
  </si>
  <si>
    <t>Položení pryžového pásu tl. 8 mm pro podložení VZT jednotky (materiál v ceně)</t>
  </si>
  <si>
    <t>24102-1100</t>
  </si>
  <si>
    <t>Manipulace s výrobky a zařízením pomocí montážních mechanizmů autojeřábu s osádkou</t>
  </si>
  <si>
    <t>72117-4042</t>
  </si>
  <si>
    <t>Potrubí pro odvod kondenzátu: HT systém připojovací DN32 - dodávka a montáž</t>
  </si>
  <si>
    <t>72129-0111</t>
  </si>
  <si>
    <t>Zkouška těsnosti kanalizace</t>
  </si>
  <si>
    <t>Pol215</t>
  </si>
  <si>
    <t>Termoizolační trubice, referenční typ Mirelon STABIL, vnitřní průměr 32 mm, tl. stěny 20 mm</t>
  </si>
  <si>
    <t>Pol216</t>
  </si>
  <si>
    <t>Samolepící páska, referenční typ Stabil, 40 mm x 1 m</t>
  </si>
  <si>
    <t>71346-3215</t>
  </si>
  <si>
    <t>Montáž izolace tepelné jednovrstvé potrubí a ohybů</t>
  </si>
  <si>
    <t>Pol217</t>
  </si>
  <si>
    <t>Protidešťová žaluzie hliníková s ochranným sítem, pevné lamely, ref. Typ Systemair PZ AL - 280x280-S s upevňovacím rámem do potrubí</t>
  </si>
  <si>
    <t>75139-8051</t>
  </si>
  <si>
    <t>Montáž protidešťové žaluzie na čtyřhranné potrubí, průřezu do 0,15 m2</t>
  </si>
  <si>
    <t>Pol218</t>
  </si>
  <si>
    <t>Kruhový tlumič hluku, vnitřní průměr 200 mm, vnější průměr 300 mm, délka 600 mm</t>
  </si>
  <si>
    <t>Pol219</t>
  </si>
  <si>
    <t>Kruhový tlumič hluku, vnitřní průměr 200 mm, vnější průměr 300 mm, délka 900 mm</t>
  </si>
  <si>
    <t>Pol220</t>
  </si>
  <si>
    <t>Kruhový tlumič hluku, vnitřní průměr 200 mm, vnější průměr 300 mm, délka 1200 mm</t>
  </si>
  <si>
    <t>75134-4112</t>
  </si>
  <si>
    <t>Montáž tlumičů hluku pro kruhové potrubí, průměru do 200 mm</t>
  </si>
  <si>
    <t>Pol221</t>
  </si>
  <si>
    <t>Kovový talířový ventil pro přívod vzduchu, s upevň. Kroužkem, průměr 160 mm</t>
  </si>
  <si>
    <t>Pol222</t>
  </si>
  <si>
    <t>Kovový talířový ventil pro odvod vzduchu, s upevň. Kroužkem, průměr 150 mm</t>
  </si>
  <si>
    <t>75132-2012</t>
  </si>
  <si>
    <t>Montáž talířových ventilů, průměru do 200 mm</t>
  </si>
  <si>
    <t>Pol223</t>
  </si>
  <si>
    <t>Hliníková ohebná hadice jednovrstvá, ref. Typ Semivac SV150/1</t>
  </si>
  <si>
    <t>Pol224</t>
  </si>
  <si>
    <t>Hliníková ohebná hadice jednovrstvá, ref. Typ Semivac SV160/3</t>
  </si>
  <si>
    <t>Pol225</t>
  </si>
  <si>
    <t>Rychloupevň. Páska s kovovou sponou, ref. Typ QIP 215</t>
  </si>
  <si>
    <t>75153-7012</t>
  </si>
  <si>
    <t>Montáž potrubí ohebného neizolovaného, průměru do 200 mm</t>
  </si>
  <si>
    <t>Pol226</t>
  </si>
  <si>
    <t>Stěnová mřížka hliníková RAL 9010, rozměr 500x200, ref. typ Systemair NOVA-L-1-2-500x200-UR-12,5</t>
  </si>
  <si>
    <t>75139-8022</t>
  </si>
  <si>
    <t>Montáž větrací mřížky stěnové čtyřhranné , průřezu do 0,1 m2</t>
  </si>
  <si>
    <t>Pol227</t>
  </si>
  <si>
    <t>Protidešťová stříška s ochranným sítem, ref. Typ RH200A</t>
  </si>
  <si>
    <t>Pol228</t>
  </si>
  <si>
    <t>Střešní nástavec pro průcho spuro potrubí o200, plochá střecha</t>
  </si>
  <si>
    <t>Pol229</t>
  </si>
  <si>
    <t>Protidešťový límec, D=200 mm</t>
  </si>
  <si>
    <t>24078-5116</t>
  </si>
  <si>
    <t>Montáž střešních objímek a průchodek, průměru do 200 mm</t>
  </si>
  <si>
    <t>63466-3114R00</t>
  </si>
  <si>
    <t xml:space="preserve">Utěsnění prostupu střechou  - PUR pěna 750 ml - dodávka a montáž (materiál v ceně), pozn. hydroizolaci proti zatékání zajistí stavba</t>
  </si>
  <si>
    <t>Pol230</t>
  </si>
  <si>
    <t xml:space="preserve">PVC plastové potrubí, ref. Typ Multi-plast:                                                    Kruhové potrubí o150 mm, délka 1 m, ref. Typ MP1100-6/K</t>
  </si>
  <si>
    <t>Pol231</t>
  </si>
  <si>
    <t>Přechod pravoúhlý o150-220x90, ref. Typ MP970/K-C</t>
  </si>
  <si>
    <t>Pol232</t>
  </si>
  <si>
    <t>Oblouk vertikální 90°-220x90, ref. Typ MP960/C</t>
  </si>
  <si>
    <t>Pol233</t>
  </si>
  <si>
    <t>T-kus 220x90, ref. Typ Ventila VP 90x220 HT</t>
  </si>
  <si>
    <t>Pol234</t>
  </si>
  <si>
    <t>Přechodové koleno 90°-220x90-o150, ref. Typ MP961/K-C</t>
  </si>
  <si>
    <t>Pol235</t>
  </si>
  <si>
    <t>Trouba čtyřhranná 220x90, délka 1,5 m, ref, typ MP915/C</t>
  </si>
  <si>
    <t>Pol236</t>
  </si>
  <si>
    <t>Spojka na potrubí 90x220, ref. Typ MP920/C</t>
  </si>
  <si>
    <t>Pol237</t>
  </si>
  <si>
    <t>Oblouk horizontální 90°-90x220, ref. Typ MP950/C</t>
  </si>
  <si>
    <t>Pol238</t>
  </si>
  <si>
    <t>Spona na potrubí 90x220, ref. Typ MP922/C</t>
  </si>
  <si>
    <t>75152-5032</t>
  </si>
  <si>
    <t>Montáž potrubí čtyřhranného plastového, průřezu do 0,03 m2</t>
  </si>
  <si>
    <t>75152-6032</t>
  </si>
  <si>
    <t>Montáž tvarovek do čtyřhranného potrubí, průřezu do 0,03 m2</t>
  </si>
  <si>
    <t>72217-4002</t>
  </si>
  <si>
    <t>Potrubí pro odvod vzdušného kondenzátu PPR D20x2,8</t>
  </si>
  <si>
    <t>Pol239</t>
  </si>
  <si>
    <t>Přechodka dGK D20x1/2"</t>
  </si>
  <si>
    <t>Pol240</t>
  </si>
  <si>
    <t>Podomítkové těleso odtoku, přítok o20-30 mm, odtok DN32</t>
  </si>
  <si>
    <t>72586-9101R0</t>
  </si>
  <si>
    <t>Montáž podomítkové zápachové uzávěrky</t>
  </si>
  <si>
    <t>72117-4042.1</t>
  </si>
  <si>
    <t>HT systém připojovací DN32</t>
  </si>
  <si>
    <t>72111-0951</t>
  </si>
  <si>
    <t>Vsazení odbočky do potrubí DN100</t>
  </si>
  <si>
    <t>72119-4104</t>
  </si>
  <si>
    <t>Vyvedení a upevnění odpadních výpustek</t>
  </si>
  <si>
    <t>72129-0111.1</t>
  </si>
  <si>
    <t>Zkouška těsnosti kanalizace do DN125</t>
  </si>
  <si>
    <t>Pol241</t>
  </si>
  <si>
    <t>Regulační klapka kruhová pro ruční nastavení, ref. typ Systemair Tune-R-150</t>
  </si>
  <si>
    <t>75151-4679</t>
  </si>
  <si>
    <t>Montáž regulační klapky kruhové, bez přírub, průměru do 200 mm</t>
  </si>
  <si>
    <t>Pol242</t>
  </si>
  <si>
    <t>Tepelněizolační pásy z EPDM s AL fólií, ref. Typ Armaflex Duct ALU samolepící, tl. 32 mm</t>
  </si>
  <si>
    <t>71346-1121</t>
  </si>
  <si>
    <t>Pol243</t>
  </si>
  <si>
    <t xml:space="preserve">Potrubí Spiro:                                                                                                    Trouba D=160, l=3 m</t>
  </si>
  <si>
    <t>Pol244</t>
  </si>
  <si>
    <t>Trouba D=200, l=3 m</t>
  </si>
  <si>
    <t>Pol245</t>
  </si>
  <si>
    <t>Spojka vnitřní-vsuvka, d=160</t>
  </si>
  <si>
    <t>Pol246</t>
  </si>
  <si>
    <t>Spojka vnitřní-vsuvka, d=200</t>
  </si>
  <si>
    <t>Pol247</t>
  </si>
  <si>
    <t>Spojka vnější - nátrubek, D=160</t>
  </si>
  <si>
    <t>Pol248</t>
  </si>
  <si>
    <t>Spojka vnější - nátrubek, D=200</t>
  </si>
  <si>
    <t>Pol249</t>
  </si>
  <si>
    <t>Přechod osový, d=200-160</t>
  </si>
  <si>
    <t>Pol250</t>
  </si>
  <si>
    <t>Oblouk segmentový OS90°, d=160</t>
  </si>
  <si>
    <t>Pol251</t>
  </si>
  <si>
    <t>Oblouk segmentový OS90°, d=200</t>
  </si>
  <si>
    <t>Pol252</t>
  </si>
  <si>
    <t>Odbočka jednostranná 90°, d=160-160</t>
  </si>
  <si>
    <t>Pol253</t>
  </si>
  <si>
    <t>Odbočka jednostranná 90°, d=200-160</t>
  </si>
  <si>
    <t>Pol254</t>
  </si>
  <si>
    <t>Trouba D=150, l=3 m</t>
  </si>
  <si>
    <t>Pol255</t>
  </si>
  <si>
    <t>Odbočka jednostranná 90°, d=150-150</t>
  </si>
  <si>
    <t>Pol256</t>
  </si>
  <si>
    <t>Odbočka jednostranná 90°, d=200-150</t>
  </si>
  <si>
    <t>Pol257</t>
  </si>
  <si>
    <t>Koncový kryt pro zaslepení tvarovky o150 s nátrubkem pro odvod kondenzátu G1/2"</t>
  </si>
  <si>
    <t>Pol258</t>
  </si>
  <si>
    <t>Oblouk segmentový OS90°, d=150</t>
  </si>
  <si>
    <t>Pol259</t>
  </si>
  <si>
    <t>Přechod osový, d=200-150</t>
  </si>
  <si>
    <t>Pol260</t>
  </si>
  <si>
    <t>Spojka vnější - nátrubek, D=150</t>
  </si>
  <si>
    <t>Pol204</t>
  </si>
  <si>
    <t>Páska hliníková 50 mm x 50 m</t>
  </si>
  <si>
    <t>75151-1182</t>
  </si>
  <si>
    <t>Montáž potrubí plechového sk.I, kruhového bez přírub, průměru do 200 mm</t>
  </si>
  <si>
    <t>75151-4062</t>
  </si>
  <si>
    <t>Montáž tvarovek do potrubí plechového sk.I, kruhového bez přírub, průměru do 200 mm</t>
  </si>
  <si>
    <t>Pol261</t>
  </si>
  <si>
    <t xml:space="preserve">Potrubí čtyřhranné z pozink. Plechu sk. I s přírubami a těsněním:              Trouba čtyřhranná 280x280/500+ VP</t>
  </si>
  <si>
    <t>Pol262</t>
  </si>
  <si>
    <t>Přechod osový, 280x280-o200/200 se vsuvkou do spiro trouby</t>
  </si>
  <si>
    <t>Pol263</t>
  </si>
  <si>
    <t>Trouba čtyřhranná 250x200/500+ VP</t>
  </si>
  <si>
    <t>Pol264</t>
  </si>
  <si>
    <t>Koleno ostré přechodové s náběhovými plechy 250x200-200x200/R100</t>
  </si>
  <si>
    <t>Pol265</t>
  </si>
  <si>
    <t>Přechod osový, 200x200-o200/250 se vsuvkou do spiro trouby</t>
  </si>
  <si>
    <t>75151-1021</t>
  </si>
  <si>
    <t>Montáž potrubí plechového sk.I, čtyřhranného s přírubou, průřezu do 0,13 m2</t>
  </si>
  <si>
    <t>75151-4013</t>
  </si>
  <si>
    <t xml:space="preserve">Montáž tvarovek do  potrubí plechového sk.I, čtyřhranného s přírubou, průřezu do 0,14 m3</t>
  </si>
  <si>
    <t>24101-3100R00</t>
  </si>
  <si>
    <t>Závěsný, spojovací a těsnící materiál</t>
  </si>
  <si>
    <t>24099-1000R00</t>
  </si>
  <si>
    <t>Montáž příslušenství, nosnosti do 50 kg</t>
  </si>
  <si>
    <t>63466-3114R00.1</t>
  </si>
  <si>
    <t xml:space="preserve">Utěsnění prostupů stěnou  - PUR pěna 750 ml - dodávka a montáž (materiál v ceně)</t>
  </si>
  <si>
    <t>24099-2000R00</t>
  </si>
  <si>
    <t>Uzemnění vzt zařízení dle ČSN 33 2000-4-41 ed.2 - uzemňovací svorky, dráty atd. a montáž pospojováním na soustavu</t>
  </si>
  <si>
    <t>80075-1000R01</t>
  </si>
  <si>
    <t>Provozní zkouška</t>
  </si>
  <si>
    <t>99871-3102</t>
  </si>
  <si>
    <t>Přesun hmot pro izolace tepelné, v obj. v. do 12 m</t>
  </si>
  <si>
    <t>99875-1101</t>
  </si>
  <si>
    <t>Přesun hmot pro vzduchotechniku, v obj. v. do 12 m</t>
  </si>
  <si>
    <t>99875-1181</t>
  </si>
  <si>
    <t>Příplatek za přesun bez použití mechanizace</t>
  </si>
  <si>
    <t>Pol266</t>
  </si>
  <si>
    <t>Mimostaveništní doprava</t>
  </si>
  <si>
    <t>Větrání montážní jámy a odsávání výfukových plynů</t>
  </si>
  <si>
    <t>Pol267</t>
  </si>
  <si>
    <t>Přívodní jednotka s elektrickým ohřevem a protihlukovou izolací a filtrem</t>
  </si>
  <si>
    <t>Poznámka k položce:_x000d_
Přívodní jednotka s elektrickým ohřevem a protihlukovou izolací a filtrem G4, referenční typ TLP 200/5,0 jednotka U=2x400 V, požadovaný průtok vzduchu 300 m3/h, vestavěný ohřívač 5 kW, I=12 A. Ventilátor U=230 V, I=0,45 A, P=103 W, hmotnost celkem 40 kg</t>
  </si>
  <si>
    <t>Pol268</t>
  </si>
  <si>
    <t>Řídící jednotka TLP KOMPAKT 5-1R</t>
  </si>
  <si>
    <t>Pol269</t>
  </si>
  <si>
    <t>Regulátor otáček REU 1,5</t>
  </si>
  <si>
    <t>Pol270</t>
  </si>
  <si>
    <t>Tlakové čidlo DTV200</t>
  </si>
  <si>
    <t>75162-1111</t>
  </si>
  <si>
    <t>Montáž větrací přívodní jednotky (předmětem není napojení na silovou elektroinstalaci. Toto není součástí projektu VZT!)</t>
  </si>
  <si>
    <t>742…R0</t>
  </si>
  <si>
    <t>Montáž příslušenství pro ovládání přívodní jednotky</t>
  </si>
  <si>
    <t xml:space="preserve">Poznámka k položce:_x000d_
Montáž příslušenství pro ovládání přívodní jednotky  (předmětem není napojení na silovou elektroinstalaci, popř. slaboproudou kabelaž. Toto není součástí projektu VZT!)</t>
  </si>
  <si>
    <t>Pol271</t>
  </si>
  <si>
    <t>Protidešťová žaluzie pozink s ochranným sítem, pevné lamely,ref. Typ IGK 200</t>
  </si>
  <si>
    <t>75139-8041</t>
  </si>
  <si>
    <t>Montáž protidešťové žaluzie na kruhové potrubí, průměru do 300 mm</t>
  </si>
  <si>
    <t>Pol272</t>
  </si>
  <si>
    <t>Kruhový tlumič hluku, vnitřní průměr 160 mm, vnější průměr 260 mm, délka 900 mm</t>
  </si>
  <si>
    <t>Pol273</t>
  </si>
  <si>
    <t>Zpětná klapka o200, ref. Typ RSK-200</t>
  </si>
  <si>
    <t>Pol274</t>
  </si>
  <si>
    <t>Regulační klapka kruhová pro ruční nastavení, ref. typ Systemair Tune-R-160</t>
  </si>
  <si>
    <t>75151-4679.1</t>
  </si>
  <si>
    <t>Montáž zpětné/regulační klapky průměru do 200 mm</t>
  </si>
  <si>
    <t>Pol275</t>
  </si>
  <si>
    <t>Kovový talířový ventil pro přívod vzduchu, s upevň. Kroužkem, průměr 150 mm</t>
  </si>
  <si>
    <t>72117-3317</t>
  </si>
  <si>
    <t>Potrubí z plastových trub KG systém DN160 včetně tvarovek (materiál v ceně)</t>
  </si>
  <si>
    <t>Pol276</t>
  </si>
  <si>
    <t>Trouba D=200, l=1 m</t>
  </si>
  <si>
    <t>Pol277</t>
  </si>
  <si>
    <t>Oblouk segmentový OS30°, d=160</t>
  </si>
  <si>
    <t>Pol278</t>
  </si>
  <si>
    <t xml:space="preserve">Odsávání výfukových plynů technické řešení, referenční typ Nederman:                                                                             Montážní stojan pro ventilátor série N24, obj.č. 14510126</t>
  </si>
  <si>
    <t>Pol279</t>
  </si>
  <si>
    <t>Ventilátor N24, U=230/400 V/50 Hz, 0,9 kW, obj.č. 14510422</t>
  </si>
  <si>
    <t>751122652</t>
  </si>
  <si>
    <t>Montáž ventilátoru průmyslového radiálního středotlakého</t>
  </si>
  <si>
    <t xml:space="preserve">Poznámka k položce:_x000d_
Montáž ventilátoru průmyslového radiálního středotlakého  (předmětem není napojení na silovou elektroinstalaci, popř. slaboproudou kabelaž. Toto není součástí projektu VZT!)</t>
  </si>
  <si>
    <t>Pol280</t>
  </si>
  <si>
    <t>Flexibilní vstup adapter pro potrubí průměr 315 mm, pro ventilátor NCF 30/25, obj.č. 14374448</t>
  </si>
  <si>
    <t>Pol281</t>
  </si>
  <si>
    <t>Flexibilní výstup adapter 322x229 pro potrubí o400, pro ventilátor NCF 30/25, obj.č. 14374452</t>
  </si>
  <si>
    <t>75151-4578</t>
  </si>
  <si>
    <t>Montáž přechodu pružného, průměru do 400 mm</t>
  </si>
  <si>
    <t>Pol282</t>
  </si>
  <si>
    <t>Ventilátor NCF 30/25, U=400/690 V, 4 kW, 50 Hz, IE3, obj.č. 14551028</t>
  </si>
  <si>
    <t>Pol283</t>
  </si>
  <si>
    <t>Silentbloky pro NCF ventilátor</t>
  </si>
  <si>
    <t>sada</t>
  </si>
  <si>
    <t>Pol284</t>
  </si>
  <si>
    <t>Odsávací koncovka přímá s kleštěmi bez víka, DN150, obj.č.20805961</t>
  </si>
  <si>
    <t>Pol285</t>
  </si>
  <si>
    <t>Odsávací hadicový naviják</t>
  </si>
  <si>
    <t>Poznámka k položce:_x000d_
Odsávací hadicový naviják Pružinová západka 865 hadicí DN150, gumová hadice odolná proti zmáčknutí typ NR-CP, délka 10 m, široký naviják, obj.č. 20802365</t>
  </si>
  <si>
    <t>Pol286</t>
  </si>
  <si>
    <t>MAGNATRACK HS, vysoká výjezdová rychlost, odsávací jednotka pro výfuky dole bez koncovky, hadice o160, délka 4 m, obj.č. 20801864</t>
  </si>
  <si>
    <t>Pol287</t>
  </si>
  <si>
    <t>Kompletní odsávací jednotka, o160 pro vysoko umístěné (HL) výfuková svislá potrubí 2m , obj.č.20801964</t>
  </si>
  <si>
    <t>Pol288</t>
  </si>
  <si>
    <t>Koncovka pro výfuk dole (LL) standardní dolní úroveň (LL) o160, obj.č. 20802164</t>
  </si>
  <si>
    <t>Pol289</t>
  </si>
  <si>
    <t xml:space="preserve">MAGNATRACK HS, vysoká výjezdová rychlost, horizontální odsávací jednotka  pro LL a HL o160, délka 5,9 m, obj.č.20804264</t>
  </si>
  <si>
    <t>Pol290</t>
  </si>
  <si>
    <t xml:space="preserve">MAGNATRACK HS, vysoká výjezdová rychlost, horizontální odsávací jednotka  pro LL a HL o160, délka 9,5 m, obj.č.20804364</t>
  </si>
  <si>
    <t>Pol291</t>
  </si>
  <si>
    <t>Manuální startér ventilátoru vč. Motorové ochrany FMS 1.6-2.5, obj.č.14502237</t>
  </si>
  <si>
    <t>Pol292</t>
  </si>
  <si>
    <t>Startér 4-5,5 kW, obj.č. 50100055</t>
  </si>
  <si>
    <t>Pol293</t>
  </si>
  <si>
    <t>Montáž kompletního zařízení pro odsávání výfukových plynů v prostoru garáže</t>
  </si>
  <si>
    <t>94611-1112</t>
  </si>
  <si>
    <t>Montáž pojízdných věží, délky do 3,2 m, šířky do 0,9 m, výšky do 2,5 m, zatížení podlahy do 200 kg</t>
  </si>
  <si>
    <t>94611-1212</t>
  </si>
  <si>
    <t>Příplatek za první a každý další den použití</t>
  </si>
  <si>
    <t>94611-1812</t>
  </si>
  <si>
    <t>Demontáž pojizdných věží</t>
  </si>
  <si>
    <t>Pol294</t>
  </si>
  <si>
    <t>Požární klapka, ref. Typ PKIR-3G-o315-ZV-EI60S a PRS příložky (sada)</t>
  </si>
  <si>
    <t>24071-5120</t>
  </si>
  <si>
    <t>Montáž požárních klapek kruhových, průměru do 315 mm</t>
  </si>
  <si>
    <t>…</t>
  </si>
  <si>
    <t>Montáž doplňků</t>
  </si>
  <si>
    <t>….1</t>
  </si>
  <si>
    <t>Revize požární klapky</t>
  </si>
  <si>
    <t>75158-1354</t>
  </si>
  <si>
    <t>Protipožární utěsnění prostupu kruhového stěnou, průměru potrubí do 400 mm (materiál v ceně)</t>
  </si>
  <si>
    <t>Pol295</t>
  </si>
  <si>
    <t>Tlumič hluku MAA o315/900</t>
  </si>
  <si>
    <t>Pol296</t>
  </si>
  <si>
    <t>Tlumič hluku MAA o400/900</t>
  </si>
  <si>
    <t>Pol297</t>
  </si>
  <si>
    <t>Tlumič hluku LDC o160/900</t>
  </si>
  <si>
    <t>75134-4112.1</t>
  </si>
  <si>
    <t>Montáž tlumiče hluku do kruhového potrubí, průměru do 200 mm</t>
  </si>
  <si>
    <t>75134-4114</t>
  </si>
  <si>
    <t>Montáž tlumiče hluku do kruhového potrubí, průměru do 400 mm</t>
  </si>
  <si>
    <t>Pol298</t>
  </si>
  <si>
    <t>Pružné spojení d=160, napojení nippel</t>
  </si>
  <si>
    <t>75151-4576R0</t>
  </si>
  <si>
    <t>Montáž pružného napojení na ventilátor, průměru do 200 mm</t>
  </si>
  <si>
    <t>Pol299</t>
  </si>
  <si>
    <t>Zpětná klapka o400, ref. Typ RSK-400</t>
  </si>
  <si>
    <t>75151-4681</t>
  </si>
  <si>
    <t>Montáž zpětné klapky průměru do 400 mm</t>
  </si>
  <si>
    <t>Pol300</t>
  </si>
  <si>
    <t>Těsný potrubní systém, ref. Typ Lindab SAFE s těsněním z EPDM pryže: Kruhové potrubí SR, d=125, l=3 m</t>
  </si>
  <si>
    <t>Pol301</t>
  </si>
  <si>
    <t>Kruhové potrubí SR, d=160, l=3 m</t>
  </si>
  <si>
    <t>Pol302</t>
  </si>
  <si>
    <t>Kruhové potrubí SR, d=200, l=3 m</t>
  </si>
  <si>
    <t>Pol303</t>
  </si>
  <si>
    <t>Kruhové potrubí SR, d=250, l=3 m</t>
  </si>
  <si>
    <t>Pol304</t>
  </si>
  <si>
    <t>Kruhové potrubí SR, d=315, l=3 m</t>
  </si>
  <si>
    <t>Pol305</t>
  </si>
  <si>
    <t>Kruhové potrubí SR, d=400, l=3 m</t>
  </si>
  <si>
    <t>Pol306</t>
  </si>
  <si>
    <t>Oblouk BU90°, d=125</t>
  </si>
  <si>
    <t>Pol307</t>
  </si>
  <si>
    <t>Oblouk BU90°, d=160</t>
  </si>
  <si>
    <t>Pol308</t>
  </si>
  <si>
    <t>Oblouk BU90°, d=200</t>
  </si>
  <si>
    <t>Pol309</t>
  </si>
  <si>
    <t>Oblouk BFU90°, d=315</t>
  </si>
  <si>
    <t>Pol310</t>
  </si>
  <si>
    <t>Oblouk BFU90°, d=400</t>
  </si>
  <si>
    <t>Pol311</t>
  </si>
  <si>
    <t>Oblouk BU45°, d=200</t>
  </si>
  <si>
    <t>Pol312</t>
  </si>
  <si>
    <t>Oblouk BU15°, d=160</t>
  </si>
  <si>
    <t>Pol313</t>
  </si>
  <si>
    <t>Přechod osový RCU, d=200-125</t>
  </si>
  <si>
    <t>Pol314</t>
  </si>
  <si>
    <t>Přechod osový RCU, d=250-200</t>
  </si>
  <si>
    <t>Pol315</t>
  </si>
  <si>
    <t>Přechod pravoúhlý RLU, d=315-250</t>
  </si>
  <si>
    <t>Pol316</t>
  </si>
  <si>
    <t>Přechod osový RCU, d=315-200</t>
  </si>
  <si>
    <t>Pol317</t>
  </si>
  <si>
    <t>Centrický T-kus TCPU, d=200-160</t>
  </si>
  <si>
    <t>Pol318</t>
  </si>
  <si>
    <t>Centrický T-kus TCPU, d=250-160</t>
  </si>
  <si>
    <t>Pol319</t>
  </si>
  <si>
    <t>Centrický T-kus TCPU, d=315-315</t>
  </si>
  <si>
    <t>Pol320</t>
  </si>
  <si>
    <t>Protipříruba ILU, d=315</t>
  </si>
  <si>
    <t>Pol321</t>
  </si>
  <si>
    <t>Protipříruba ILU, d=400</t>
  </si>
  <si>
    <t>Pol322</t>
  </si>
  <si>
    <t>Spojka vnější MF, D=125</t>
  </si>
  <si>
    <t>Pol323</t>
  </si>
  <si>
    <t>Spojka vnější MF, D=160</t>
  </si>
  <si>
    <t>Pol324</t>
  </si>
  <si>
    <t>Spojka vnější MF, D=200</t>
  </si>
  <si>
    <t>Pol325</t>
  </si>
  <si>
    <t>Spojka vnější MF, D=250</t>
  </si>
  <si>
    <t>Pol326</t>
  </si>
  <si>
    <t>Spojka vnější MF, D=315</t>
  </si>
  <si>
    <t>Pol327</t>
  </si>
  <si>
    <t>Spojka vnější MF, D=400</t>
  </si>
  <si>
    <t>Pol328</t>
  </si>
  <si>
    <t>Spojka vnitřní NPU, d=125</t>
  </si>
  <si>
    <t>Pol329</t>
  </si>
  <si>
    <t>Spojka vnitřní NPU, d=160</t>
  </si>
  <si>
    <t>Pol330</t>
  </si>
  <si>
    <t>Spojka vnitřní NPU, d=200</t>
  </si>
  <si>
    <t>Pol331</t>
  </si>
  <si>
    <t>Spojka vnitřní NPU, d=250</t>
  </si>
  <si>
    <t>Pol332</t>
  </si>
  <si>
    <t>Spojka vnitřní NPU, d=315</t>
  </si>
  <si>
    <t>Pol333</t>
  </si>
  <si>
    <t>Vnitřní servisní otvor na tvarovku KCU, d=200</t>
  </si>
  <si>
    <t>Pol334</t>
  </si>
  <si>
    <t>Výfukový kus šikmý s ochranným sítem AVU, d=400</t>
  </si>
  <si>
    <t>Pol335</t>
  </si>
  <si>
    <t>Výfukový kus šikmý s ochranným sítem AVU, d=160</t>
  </si>
  <si>
    <t>Pol336</t>
  </si>
  <si>
    <t>Oblouk BFU45°, d=250</t>
  </si>
  <si>
    <t>75151-1182.1</t>
  </si>
  <si>
    <t>Montáž potrubí plechového sk.I kruhového, průměru do 200 mm</t>
  </si>
  <si>
    <t>75151-1183</t>
  </si>
  <si>
    <t>Montáž potrubí plechového sk.I kruhového, průměru do 300 mm</t>
  </si>
  <si>
    <t>75151-1201</t>
  </si>
  <si>
    <t>Montáž potrubí plechového sk.I kruhového, průměru do 400 mm</t>
  </si>
  <si>
    <t>75151-4078</t>
  </si>
  <si>
    <t>Montáž tvarovek do plechového potrubí kruhového, průměru do 200 mm</t>
  </si>
  <si>
    <t>75151-4079</t>
  </si>
  <si>
    <t>Montáž tvarovek do plechového potrubí kruhového, průměru do 300 mm</t>
  </si>
  <si>
    <t>75151-4080</t>
  </si>
  <si>
    <t>Montáž tvarovek do plechového potrubí kruhového, průměru do 400 mm</t>
  </si>
  <si>
    <t>Pol337</t>
  </si>
  <si>
    <t>Protipožární obklad tl.60 mm</t>
  </si>
  <si>
    <t>Poznámka k položce:_x000d_
Protipožární obklad tl.60 mm - minerální rohož na pletivu s černou hliník. fólií, ref. typ ISOVER U Protect Wired 4.0 Alu1, požární odolnost EI30DPI, v klasifikaci "z vnější strany i›o",</t>
  </si>
  <si>
    <t>Pol338</t>
  </si>
  <si>
    <t>Doplňky k protipožárnímu obkladu: intumescentní tmel pro utěsnění prostupu potrubí stěnou (=požární ucpávka), černá Alu páska, přivařovací trny</t>
  </si>
  <si>
    <t>71352-1121</t>
  </si>
  <si>
    <t>Montáž protipožárního obkladu na kruhové potrubí</t>
  </si>
  <si>
    <t>71349-2611</t>
  </si>
  <si>
    <t>Navaření trnů</t>
  </si>
  <si>
    <t>Pol339</t>
  </si>
  <si>
    <t>Odsávání sanitárních zařízení v 2.NP</t>
  </si>
  <si>
    <t>Pol340</t>
  </si>
  <si>
    <t>Radiální plastový ventilátor do kruhového potrubí, ref. Typ RK 160, IP 44, U=230 V, P=68 W, I=0,3 A</t>
  </si>
  <si>
    <t>Pol341</t>
  </si>
  <si>
    <t xml:space="preserve">Jednofázový triakový regulátor pro plynulou regulaci otáček, ref. Typ  REB 1 N, U=230 V, provedení na omítku</t>
  </si>
  <si>
    <t>Pol342</t>
  </si>
  <si>
    <t>Spojovací manžeta VBM 160</t>
  </si>
  <si>
    <t>75111-1131</t>
  </si>
  <si>
    <t>Montáž ventilátoru potrubního základního, průměru do 200 mm</t>
  </si>
  <si>
    <t>Poznámka k položce:_x000d_
Montáž ventilátoru potrubního základního, průměru do 200 mm (předmětem není napojení na silovou elektroinstalaci, popř. slaboproudou kabelaž. Toto není součástí projektu VZT!)</t>
  </si>
  <si>
    <t>73553-1045R0</t>
  </si>
  <si>
    <t xml:space="preserve">Montáž regulátoru na zeď  (předmětem není napojení na silovou elektroinstalaci, popř. slaboproudou kabelaž. Toto není součástí projektu VZT!)</t>
  </si>
  <si>
    <t>75151-4536R0</t>
  </si>
  <si>
    <t>Montáž manžety</t>
  </si>
  <si>
    <t>Pol343</t>
  </si>
  <si>
    <t>Tlumič hluku, ref. Typ MAA 160/600</t>
  </si>
  <si>
    <t>75134-4112.2</t>
  </si>
  <si>
    <t>Montáž tlumiče hluku pro kruhové potrubí, průměru do 200 mm</t>
  </si>
  <si>
    <t>Pol344</t>
  </si>
  <si>
    <t>Škrtící klapka MSK 160</t>
  </si>
  <si>
    <t>75151-4679.2</t>
  </si>
  <si>
    <t>Montáž škrtící klapky kruhové, průměru do 200 mm</t>
  </si>
  <si>
    <t>Pol345</t>
  </si>
  <si>
    <t>Stěnová mřížka hliníková RAL 9010, rozměr 600x200, ref. typ Systemair NOVA-L-1-2-600x200-UR-12,5</t>
  </si>
  <si>
    <t>75139-8023</t>
  </si>
  <si>
    <t>Montáž větrací mřížky stěnové čtyřhranné , průřezu do 0,15 m2</t>
  </si>
  <si>
    <t>Pol346</t>
  </si>
  <si>
    <t>Čtyřhranná vyústka do kruhového potrubí, ref. Typ NOVA-C-1-525x75-R1</t>
  </si>
  <si>
    <t>75131-1111</t>
  </si>
  <si>
    <t>Montáž vyústky čtyřhranné do kruhového potrubí, průřezu do 0,04 m2</t>
  </si>
  <si>
    <t>Pol347</t>
  </si>
  <si>
    <t>Radiální plastový ventilátor do kruhového potrubí, ref. Typ RK 160L, IP 44, U=230 V, P=100 W, I=0,4 A</t>
  </si>
  <si>
    <t>75111-1131.1</t>
  </si>
  <si>
    <t>Montáž ventilátoru potrubního základního, průměru do 200 mm (předmětem není napojení na silovou elektroinstalaci, popř. slaboproudou kabelaž. Toto není součástí projektu VZT!)</t>
  </si>
  <si>
    <t>Pol348</t>
  </si>
  <si>
    <t>Tlumič hluku, ref. Typ MAA 160/900</t>
  </si>
  <si>
    <t>Pol349</t>
  </si>
  <si>
    <t>Zpětná klapka RSK 160</t>
  </si>
  <si>
    <t>75151-4679.3</t>
  </si>
  <si>
    <t>Montáž zpětné klapky kruhové, průměru do 200 mm</t>
  </si>
  <si>
    <t>Pol350</t>
  </si>
  <si>
    <t>Kovový talířový ventil pro odvod vzduchu, s upevň. Kroužkem, průměr 160 mm</t>
  </si>
  <si>
    <t>Pol351</t>
  </si>
  <si>
    <t>Kovový talířový ventil pro odvod vzduchu, s upevň. Kroužkem, průměr 125 mm</t>
  </si>
  <si>
    <t>Pol352</t>
  </si>
  <si>
    <t>Kovový talířový ventil pro odvod vzduchu, s upevň. Kroužkem, průměr 100 mm</t>
  </si>
  <si>
    <t>Pol353</t>
  </si>
  <si>
    <t>Hliníková ohebná hadice jednovrstvá, ref. Typ Semivac SV100/1</t>
  </si>
  <si>
    <t>Pol354</t>
  </si>
  <si>
    <t>Hliníková ohebná hadice jednovrstvá, ref. Typ Semivac SV125/1</t>
  </si>
  <si>
    <t>Pol355</t>
  </si>
  <si>
    <t>Požární klapka cartridgerová, ref. Typ Systemair PKI-C-EI60S-100-ZV</t>
  </si>
  <si>
    <t>Pol356</t>
  </si>
  <si>
    <t>Servisní kus TVKC-100</t>
  </si>
  <si>
    <t>Pol357</t>
  </si>
  <si>
    <t>Příložky z kalcium silikátových desek PRC-100</t>
  </si>
  <si>
    <t>75158-1351</t>
  </si>
  <si>
    <t>Protipožární utěsnění prostupu kruhového stěnou, průměru potrubí do 100 mm (materiál v ceně)</t>
  </si>
  <si>
    <t>506</t>
  </si>
  <si>
    <t>Pol358</t>
  </si>
  <si>
    <t>Požární klapka cartridgerová, ref. Typ Systemair PKI-C-EI60S-160-ZV</t>
  </si>
  <si>
    <t>508</t>
  </si>
  <si>
    <t>Pol359</t>
  </si>
  <si>
    <t>Servisní kus TVKC-160</t>
  </si>
  <si>
    <t>510</t>
  </si>
  <si>
    <t>Pol360</t>
  </si>
  <si>
    <t>Příložky z kalcium silikátových desek PRC-160</t>
  </si>
  <si>
    <t>75158-1352</t>
  </si>
  <si>
    <t>Protipožární utěsnění prostupu kruhového stěnou, průměru potrubí do 200 mm (materiál v ceně)</t>
  </si>
  <si>
    <t>514</t>
  </si>
  <si>
    <t>Pol361</t>
  </si>
  <si>
    <t>Plastový ventilátor do kruhového potrubí, ref. Typ Systemair PRIO 250E2, U=230 V, P=194 W, I=0,845 A</t>
  </si>
  <si>
    <t>516</t>
  </si>
  <si>
    <t>Pol362</t>
  </si>
  <si>
    <t xml:space="preserve">Plynulý tyristorový  regulátor otáček REE1</t>
  </si>
  <si>
    <t>518</t>
  </si>
  <si>
    <t>Pol363</t>
  </si>
  <si>
    <t>Rychloupevňovací spona FK250</t>
  </si>
  <si>
    <t>520</t>
  </si>
  <si>
    <t>75111-1132</t>
  </si>
  <si>
    <t>Montáž ventilátoru potrubního základního, průměru do 300 mm (předmětem není napojení na silovou elektroinstalaci, popř. slaboproudou kabelaž. Toto není součástí projektu VZT!)</t>
  </si>
  <si>
    <t>522</t>
  </si>
  <si>
    <t>524</t>
  </si>
  <si>
    <t>75151-4537R0</t>
  </si>
  <si>
    <t>526</t>
  </si>
  <si>
    <t>Pol364</t>
  </si>
  <si>
    <t>Stěnová mřížka hliníková RAL 9010, rozměr 600x300, ref. typ Systemair NOVA-L-1-2-600x300-UR-12,5</t>
  </si>
  <si>
    <t>528</t>
  </si>
  <si>
    <t>75139-8024</t>
  </si>
  <si>
    <t>Montáž větrací mřížky stěnové čtyřhranné , průřezu do 0,20 m2</t>
  </si>
  <si>
    <t>530</t>
  </si>
  <si>
    <t>Pol365</t>
  </si>
  <si>
    <t>Dveřní mřížka hliníková, rozměr 600x300, ref. typ Systemair NOVA-D-2-600x300-UR1</t>
  </si>
  <si>
    <t>532</t>
  </si>
  <si>
    <t>75139-8034</t>
  </si>
  <si>
    <t>Montáž ventilační mřížky do dveří, průřezu do 0,2 m2</t>
  </si>
  <si>
    <t>534</t>
  </si>
  <si>
    <t>….2</t>
  </si>
  <si>
    <t>Vyřezání otvoru ve dveřním křídle</t>
  </si>
  <si>
    <t>536</t>
  </si>
  <si>
    <t>Pol366</t>
  </si>
  <si>
    <t>Protidešťová žaluzie hliníková s ochranným sítem, pevné lamely, ref. Typ Systemair PZ AL - 250x250-S s upevňovacím rámem do potrubí</t>
  </si>
  <si>
    <t>538</t>
  </si>
  <si>
    <t>Pol367</t>
  </si>
  <si>
    <t>Protidešťová žaluzie hliníková s ochranným sítem, pevné lamely, ref. Typ Systemair PZ AL - 315x315-S s upevňovacím rámem do potrubí</t>
  </si>
  <si>
    <t>540</t>
  </si>
  <si>
    <t>542</t>
  </si>
  <si>
    <t>Pol368</t>
  </si>
  <si>
    <t>Protidešťová stříška s ochranným sítem, ref. Typ RH160A</t>
  </si>
  <si>
    <t>544</t>
  </si>
  <si>
    <t>Pol369</t>
  </si>
  <si>
    <t>Střešní nástavec pro průchoD spIro potrubí o160, plochá střecha</t>
  </si>
  <si>
    <t>546</t>
  </si>
  <si>
    <t>Pol370</t>
  </si>
  <si>
    <t>Protidešťový límec, D=160 mm</t>
  </si>
  <si>
    <t>548</t>
  </si>
  <si>
    <t>550</t>
  </si>
  <si>
    <t>552</t>
  </si>
  <si>
    <t>Pol371</t>
  </si>
  <si>
    <t xml:space="preserve">Potrubí čtyřhranné z pozink. Plechu sk. I s přírubami a těsněním:              Trouba čtyřhranná 250x250/500+ VP</t>
  </si>
  <si>
    <t>554</t>
  </si>
  <si>
    <t>Pol372</t>
  </si>
  <si>
    <t>Oblouk čtyřhranný 250x250-90°/R100</t>
  </si>
  <si>
    <t>556</t>
  </si>
  <si>
    <t>Pol373</t>
  </si>
  <si>
    <t>Přechod osový 250x250-o160/250 s nástavcem pro vložení spiro tvarovky</t>
  </si>
  <si>
    <t>558</t>
  </si>
  <si>
    <t>Pol374</t>
  </si>
  <si>
    <t>Trouba 600x200/600+ VP</t>
  </si>
  <si>
    <t>560</t>
  </si>
  <si>
    <t>75151-1004</t>
  </si>
  <si>
    <t>Montáž potrubí plechového sk.I čtyřhranného s přírubou, průřezu do 0,13 m2</t>
  </si>
  <si>
    <t>562</t>
  </si>
  <si>
    <t>75151-4013.1</t>
  </si>
  <si>
    <t>Montáž tvarovek do plechového potrubí čtyřhranného s přírubou, průřezu do 0,14 m2</t>
  </si>
  <si>
    <t>564</t>
  </si>
  <si>
    <t>Pol375</t>
  </si>
  <si>
    <t xml:space="preserve">Potrubí a tvarovky spiro:                                                                          Trouba D=100, l=3 m</t>
  </si>
  <si>
    <t>566</t>
  </si>
  <si>
    <t>Pol376</t>
  </si>
  <si>
    <t>Trouba D=160, l=3 m</t>
  </si>
  <si>
    <t>568</t>
  </si>
  <si>
    <t>Pol377</t>
  </si>
  <si>
    <t>Spojka vnitřní - vsuvka, d=100</t>
  </si>
  <si>
    <t>570</t>
  </si>
  <si>
    <t>Pol378</t>
  </si>
  <si>
    <t>Spojka vnitřní - vsuvka, d=160</t>
  </si>
  <si>
    <t>572</t>
  </si>
  <si>
    <t>Pol379</t>
  </si>
  <si>
    <t>Spojka vnější - nátrubek, D=100</t>
  </si>
  <si>
    <t>574</t>
  </si>
  <si>
    <t>Pol380</t>
  </si>
  <si>
    <t>Spojka vnější - nátrubek, D=125</t>
  </si>
  <si>
    <t>576</t>
  </si>
  <si>
    <t>578</t>
  </si>
  <si>
    <t>Pol381</t>
  </si>
  <si>
    <t>Koncový kryt pro zaslepení potrubí, d=160</t>
  </si>
  <si>
    <t>580</t>
  </si>
  <si>
    <t>Pol382</t>
  </si>
  <si>
    <t>Přechod osový, d=160-125</t>
  </si>
  <si>
    <t>582</t>
  </si>
  <si>
    <t>Pol383</t>
  </si>
  <si>
    <t>Oblouk segmentový 90°, d=160</t>
  </si>
  <si>
    <t>584</t>
  </si>
  <si>
    <t>586</t>
  </si>
  <si>
    <t>Pol384</t>
  </si>
  <si>
    <t>Odbočka jednostranná 90°, d=160-100</t>
  </si>
  <si>
    <t>588</t>
  </si>
  <si>
    <t>Pol385</t>
  </si>
  <si>
    <t>Koncový kryt pro zaslepení spiro tvarovky D=160 s nátrubkem G3/8" pro odvod vzdušného kondenzátu (atyp)</t>
  </si>
  <si>
    <t>590</t>
  </si>
  <si>
    <t>Pol386</t>
  </si>
  <si>
    <t>Škrtící klapka MSK 125</t>
  </si>
  <si>
    <t>592</t>
  </si>
  <si>
    <t>594</t>
  </si>
  <si>
    <t>596</t>
  </si>
  <si>
    <t>75151-1182.2</t>
  </si>
  <si>
    <t>Montáž potrubí plechového kruhového, průměru do 200 mm</t>
  </si>
  <si>
    <t>598</t>
  </si>
  <si>
    <t>75151-4178</t>
  </si>
  <si>
    <t>Montáž tvarovek do potrubí plechového kruhového, průměru do 200 mm</t>
  </si>
  <si>
    <t>600</t>
  </si>
  <si>
    <t>72217-4002.1</t>
  </si>
  <si>
    <t>Potrubí z PPR svařovaných polyfuzně D20x2,8 (v ceně montáž)</t>
  </si>
  <si>
    <t>602</t>
  </si>
  <si>
    <t>72586-1301</t>
  </si>
  <si>
    <t>Zápachová uzávěrka pro umyvadla s přípojkou pro odvod kondenzátu</t>
  </si>
  <si>
    <t>604</t>
  </si>
  <si>
    <t>72586-9101</t>
  </si>
  <si>
    <t>Montáž zápachových uzávěrek umyvadlových</t>
  </si>
  <si>
    <t>606</t>
  </si>
  <si>
    <t>72222-0231</t>
  </si>
  <si>
    <t>Přechodka dGK D20x3/8"</t>
  </si>
  <si>
    <t>608</t>
  </si>
  <si>
    <t>Pol387</t>
  </si>
  <si>
    <t>Tepelná izolace potrubí PPR D20, tl. Izolace 6 mm, materiál pěnový polyetylen</t>
  </si>
  <si>
    <t>610</t>
  </si>
  <si>
    <t>Pol388</t>
  </si>
  <si>
    <t>Plastová páska 20 m</t>
  </si>
  <si>
    <t>612</t>
  </si>
  <si>
    <t>71346-3111</t>
  </si>
  <si>
    <t>Montáž tepelné izolace potrubními pouzdry jednovrstvá</t>
  </si>
  <si>
    <t>614</t>
  </si>
  <si>
    <t>Pol389</t>
  </si>
  <si>
    <t>Plastové potrubí a tvarovky</t>
  </si>
  <si>
    <t>616</t>
  </si>
  <si>
    <t>Poznámka k položce:_x000d_
Plastové potrubí a tvarovky, materiál PP, RAL 7032. Spojování na hrdla u kruhového potrubí a na příruby u čtyřhranného potrubí, ref. Typ FORT plast, dle nab.č. CN19-0767</t>
  </si>
  <si>
    <t>75152-5014</t>
  </si>
  <si>
    <t>Montáž plastového potrubí čtyřhranného s přírubou, průřezu do 0,13 m2</t>
  </si>
  <si>
    <t>618</t>
  </si>
  <si>
    <t>75152-5083</t>
  </si>
  <si>
    <t>Montáž plastového potrubí kruhového bez přírub, průměru do 300 mm</t>
  </si>
  <si>
    <t>620</t>
  </si>
  <si>
    <t>75152-6173</t>
  </si>
  <si>
    <t>Montáž tvarovek do plastového potrubí kruhového bez přírub, průměru do 300 mm</t>
  </si>
  <si>
    <t>622</t>
  </si>
  <si>
    <t>75152-6650</t>
  </si>
  <si>
    <t>Montáž zpětné/a nebo škrtící klapky</t>
  </si>
  <si>
    <t>624</t>
  </si>
  <si>
    <t>75134-4113</t>
  </si>
  <si>
    <t>Montáž tlumiče hluku do kruhového potrubí, průměru do 300 mm</t>
  </si>
  <si>
    <t>626</t>
  </si>
  <si>
    <t>628</t>
  </si>
  <si>
    <t>75152-50..</t>
  </si>
  <si>
    <t>Těsnění spojů plastového potrubí sanitárním silikonem (materiál v ceně)</t>
  </si>
  <si>
    <t>630</t>
  </si>
  <si>
    <t>632</t>
  </si>
  <si>
    <t>634</t>
  </si>
  <si>
    <t>636</t>
  </si>
  <si>
    <t>638</t>
  </si>
  <si>
    <t>640</t>
  </si>
  <si>
    <t>642</t>
  </si>
  <si>
    <t>644</t>
  </si>
  <si>
    <t>646</t>
  </si>
  <si>
    <t>Pol390</t>
  </si>
  <si>
    <t>648</t>
  </si>
  <si>
    <t xml:space="preserve">Odsávací  kuchyněk</t>
  </si>
  <si>
    <t>Pol192</t>
  </si>
  <si>
    <t>Kuchyňská digestoř bílá určená pro montáž pod nebo mezi skříňky</t>
  </si>
  <si>
    <t>650</t>
  </si>
  <si>
    <t>Poznámka k položce:_x000d_
Kuchyňská digestoř bílá určená pro montáž pod nebo mezi skříňky, vestavěné osvětlení 1x28 W, profesionální kovový tukový filtr, horní vývod pro napojení o120 mm, zpětná klapka na výtlaku, RAL 9003, U=230 V, P=80 W, I=0,6 A</t>
  </si>
  <si>
    <t>75137-7011</t>
  </si>
  <si>
    <t>Montáž digestoře</t>
  </si>
  <si>
    <t>652</t>
  </si>
  <si>
    <t>Pol193</t>
  </si>
  <si>
    <t>Hliníková hadice ohebná, jednovrstvá, průměr 125 mm, délka 1 m</t>
  </si>
  <si>
    <t>654</t>
  </si>
  <si>
    <t>Pol194</t>
  </si>
  <si>
    <t>Rychloupevňovací páska se sponou, ref. Typ QIP 165</t>
  </si>
  <si>
    <t>656</t>
  </si>
  <si>
    <t>75153-7012.1</t>
  </si>
  <si>
    <t>Montáž kruhového potrubí ohebného neizolovaného, průměru do 200 mm</t>
  </si>
  <si>
    <t>658</t>
  </si>
  <si>
    <t>Pol195</t>
  </si>
  <si>
    <t xml:space="preserve">Potrubí Spiro:                                                                                                    Trouba D=125, l=3 m</t>
  </si>
  <si>
    <t>660</t>
  </si>
  <si>
    <t>Pol196</t>
  </si>
  <si>
    <t>Oblouk segmentový 90°, d=125</t>
  </si>
  <si>
    <t>662</t>
  </si>
  <si>
    <t>664</t>
  </si>
  <si>
    <t>75151-4078.1</t>
  </si>
  <si>
    <t>666</t>
  </si>
  <si>
    <t>Pol198</t>
  </si>
  <si>
    <t xml:space="preserve">Tepelněizolační návlek z minerální vaty tl.25 mm s AL fólií, ref. Typ  Isosleeve25, D=127, balení 10 m</t>
  </si>
  <si>
    <t>668</t>
  </si>
  <si>
    <t>71346-3411</t>
  </si>
  <si>
    <t>Montáž izolace návlekovými hadicemi</t>
  </si>
  <si>
    <t>670</t>
  </si>
  <si>
    <t>Pol200</t>
  </si>
  <si>
    <t>Protidešťová žaluzie pozink s ochranným sítem, pevné lamely,ref. Typ IGK 125</t>
  </si>
  <si>
    <t>672</t>
  </si>
  <si>
    <t>674</t>
  </si>
  <si>
    <t>676</t>
  </si>
  <si>
    <t>678</t>
  </si>
  <si>
    <t>680</t>
  </si>
  <si>
    <t>682</t>
  </si>
  <si>
    <t>684</t>
  </si>
  <si>
    <t>Pol391</t>
  </si>
  <si>
    <t>686</t>
  </si>
  <si>
    <t>Chlazení místností</t>
  </si>
  <si>
    <t>Pol392</t>
  </si>
  <si>
    <t xml:space="preserve">Chlazení místnosti  210, 211, 212:</t>
  </si>
  <si>
    <t>688</t>
  </si>
  <si>
    <t xml:space="preserve">Poznámka k položce:_x000d_
Chlazení místnosti  210, 211, 212:                                                                                        Venkovní kondenzační jednotka pro multispilt systém, chladivo R-32, U=230 V, příkonmax=3,52 kW, jištění C/32 A, rozměr 958x340x734 mm, hmotnost 68 kg, ref. typ Daikin 5MXM90N</t>
  </si>
  <si>
    <t>Pol393</t>
  </si>
  <si>
    <t xml:space="preserve">Vnitřní nástěnná jednotka, jmen. chladící výkon 2,05 kW,  rozměr 811x272x294, hmotnost 10 kg,  ref. typ Daikin FTXM35N</t>
  </si>
  <si>
    <t>690</t>
  </si>
  <si>
    <t>Pol394</t>
  </si>
  <si>
    <t xml:space="preserve">Vnitřní nástěnná jednotka, jmen. chladící výkon 2,45 kW,  rozměr 811x272x294, hmotnost 10 kg,  ref. typ Daikin FTXM42N</t>
  </si>
  <si>
    <t>692</t>
  </si>
  <si>
    <t>Pol395</t>
  </si>
  <si>
    <t>Nástěnný kabelový ovladač český jazyk, ref. Typ BRC073+ kabel k ovladači délky 3 m</t>
  </si>
  <si>
    <t>694</t>
  </si>
  <si>
    <t>741</t>
  </si>
  <si>
    <t>Silový/komunikační vodič mezi venkovní a vnitřní jednotkou CYKY 5x2,0 (v ceně zahrnuty náklady na dodání materiálu a montáž)</t>
  </si>
  <si>
    <t>696</t>
  </si>
  <si>
    <t>75172-1113</t>
  </si>
  <si>
    <t>Montáž venkovní kondenzační jednotky</t>
  </si>
  <si>
    <t>698</t>
  </si>
  <si>
    <t>75171-1111</t>
  </si>
  <si>
    <t xml:space="preserve">Montáž klimatizační jednotky vnitřní  nástěnné do 3,5 kW</t>
  </si>
  <si>
    <t>700</t>
  </si>
  <si>
    <t>Pol396</t>
  </si>
  <si>
    <t xml:space="preserve">Doplňkové ocelové konstrukce -  konzola s patkou - pozink (dle zvyklostí montážní firmy) - sada pro jednu venkovní jednotku - dodávka a montáž</t>
  </si>
  <si>
    <t>702</t>
  </si>
  <si>
    <t>Pol397</t>
  </si>
  <si>
    <t xml:space="preserve">Pryžové silentbloky (30/30 M8x20) pro tlumení vibrací venkovních jednotek  - dodávka a montáž</t>
  </si>
  <si>
    <t>704</t>
  </si>
  <si>
    <t>Pol398</t>
  </si>
  <si>
    <t>Předizolované dvojité měděné potrubí twinsplit o6,35x0,8/9,52x0,8 (1/4"-3/8") pro chladící systémy</t>
  </si>
  <si>
    <t>706</t>
  </si>
  <si>
    <t>Pol399</t>
  </si>
  <si>
    <t>Předizolované dvojité měděné potrubí o6,35x0,8/12,7x0,8 (1/4"-1/2") pro chladící systémy</t>
  </si>
  <si>
    <t>708</t>
  </si>
  <si>
    <t>75179-1121</t>
  </si>
  <si>
    <t>Montáž napojovacího potrubí měděného přeizolovaného (1/4"-3/8")</t>
  </si>
  <si>
    <t>710</t>
  </si>
  <si>
    <t>75179-1122</t>
  </si>
  <si>
    <t>Montáž napojovacího potrubí měděného přeizolovaného (1/4"-1/2")</t>
  </si>
  <si>
    <t>Pol400</t>
  </si>
  <si>
    <t>Plnění potrubí chladivem R-32</t>
  </si>
  <si>
    <t>714</t>
  </si>
  <si>
    <t>Pol401</t>
  </si>
  <si>
    <t>Samolepící páska EPDM 3x50 mm x 50 m</t>
  </si>
  <si>
    <t>716</t>
  </si>
  <si>
    <t>….3</t>
  </si>
  <si>
    <t>Potřebné chladivo pro doplnění systému chladivem R-32</t>
  </si>
  <si>
    <t>718</t>
  </si>
  <si>
    <t>23012-0041</t>
  </si>
  <si>
    <t>Čištění potrubí profukováním do DN32</t>
  </si>
  <si>
    <t>720</t>
  </si>
  <si>
    <t>23017-0001</t>
  </si>
  <si>
    <t>Příprava pro zkoušku těsnosti</t>
  </si>
  <si>
    <t>73329-1102</t>
  </si>
  <si>
    <t>Zkouška těsnosti potrubí z trubek měděných</t>
  </si>
  <si>
    <t>724</t>
  </si>
  <si>
    <t>99873-3102</t>
  </si>
  <si>
    <t>Přesun hmot pro rozvody potrubí v obj. v. do 12m</t>
  </si>
  <si>
    <t>Pol402</t>
  </si>
  <si>
    <t>Zprovoznění multisplit systému chlazení autorizovaným servisem výrobce zařízení</t>
  </si>
  <si>
    <t>728</t>
  </si>
  <si>
    <t>730</t>
  </si>
  <si>
    <t>Pol403</t>
  </si>
  <si>
    <t xml:space="preserve">Chlazení místnosti  202:</t>
  </si>
  <si>
    <t>736</t>
  </si>
  <si>
    <t xml:space="preserve">Poznámka k položce:_x000d_
Chlazení místnosti  202:                                                                                        Venkovní kondenzační jednotka pro multispilt systém, chladivo R-32, U=230 V, příkonmax=3,52 kW, jištění C/32 A, rozměr 958x340x734 mm, hmotnost 68 kg, ref. typ Daikin 5MXM90N</t>
  </si>
  <si>
    <t>Pol404</t>
  </si>
  <si>
    <t xml:space="preserve">Vnitřní podstropní jednotka, jmen. chladící výkon 3,0 kW,  rozměr 960x690x235, hmotnost 25 kg,  ref. typ Daikin FHA50A9</t>
  </si>
  <si>
    <t>738</t>
  </si>
  <si>
    <t>Pol405</t>
  </si>
  <si>
    <t>Nástěnný kabelový ovladač český jazyk, ref.typ Madoka bílý</t>
  </si>
  <si>
    <t>740</t>
  </si>
  <si>
    <t>742</t>
  </si>
  <si>
    <t>75172-1112</t>
  </si>
  <si>
    <t>744</t>
  </si>
  <si>
    <t>75171-1151</t>
  </si>
  <si>
    <t>Montáž klimatizační jednotky vnitřní podstropní do 6,5 kW</t>
  </si>
  <si>
    <t>746</t>
  </si>
  <si>
    <t>748</t>
  </si>
  <si>
    <t>750</t>
  </si>
  <si>
    <t>752</t>
  </si>
  <si>
    <t>754</t>
  </si>
  <si>
    <t>756</t>
  </si>
  <si>
    <t>758</t>
  </si>
  <si>
    <t>760</t>
  </si>
  <si>
    <t>768</t>
  </si>
  <si>
    <t>770</t>
  </si>
  <si>
    <t>772</t>
  </si>
  <si>
    <t>774</t>
  </si>
  <si>
    <t>Pol406</t>
  </si>
  <si>
    <t>Chlazení servrovny:</t>
  </si>
  <si>
    <t>778</t>
  </si>
  <si>
    <t xml:space="preserve">Poznámka k položce:_x000d_
Chlazení servrovny:                                                                                        Venkovní kondenzační jednotka pro spilt systém, chladivo R-32, U=230 V, příkonmax=1,25 kW, jištění C/16 A, rozměr 870x320x735 mm, hmotnost 52 kg, ref. typ Daikin RZAG50A, celoroční chlazení do -20°C</t>
  </si>
  <si>
    <t>Pol407</t>
  </si>
  <si>
    <t xml:space="preserve">Vnitřní nástěnná jednotka, jmen. chladící výkon 1,7/5,0/6,0 kW,  rozměr 1040x295x300, hmotnost 15 kg,  ref. typ Daikin FTXM50N</t>
  </si>
  <si>
    <t>780</t>
  </si>
  <si>
    <t>782</t>
  </si>
  <si>
    <t>741.1</t>
  </si>
  <si>
    <t>Silový/komunikační vodič mezi venkovní a vnitřní jednotkou (v ceně zahrnuty náklady na dodání materiálu a montáž)</t>
  </si>
  <si>
    <t>75172-1111</t>
  </si>
  <si>
    <t>786</t>
  </si>
  <si>
    <t>75171-1113</t>
  </si>
  <si>
    <t xml:space="preserve">Montáž klimatizační jednotky vnitřní  nástěnné do 6,5 kW</t>
  </si>
  <si>
    <t>788</t>
  </si>
  <si>
    <t>790</t>
  </si>
  <si>
    <t>792</t>
  </si>
  <si>
    <t>794</t>
  </si>
  <si>
    <t>796</t>
  </si>
  <si>
    <t>798</t>
  </si>
  <si>
    <t>800</t>
  </si>
  <si>
    <t>802</t>
  </si>
  <si>
    <t>804</t>
  </si>
  <si>
    <t>806</t>
  </si>
  <si>
    <t>Pol408</t>
  </si>
  <si>
    <t>Zprovoznění split systému chlazení autorizovaným servisem výrobce zařízení</t>
  </si>
  <si>
    <t>808</t>
  </si>
  <si>
    <t>810</t>
  </si>
  <si>
    <t>812</t>
  </si>
  <si>
    <t>814</t>
  </si>
  <si>
    <t>Pol409</t>
  </si>
  <si>
    <t>Chlazení místnosti 207:</t>
  </si>
  <si>
    <t>816</t>
  </si>
  <si>
    <t xml:space="preserve">Poznámka k položce:_x000d_
Chlazení místnosti 207:                                                                                        Venkovní kondenzační jednotka pro spilt systém, chladivo R-32, U=230 V, příkonmax=0,81 kW, jištění C/16 A, rozměr 870x320x735 mm, hmotnost 52 kg, ref. typ Daikin RZAG35A</t>
  </si>
  <si>
    <t>Pol410</t>
  </si>
  <si>
    <t xml:space="preserve">Vnitřní nástěnná jednotka, jmen. chladící výkon 1,6/3,5/5,0 kW,  rozměr 811x272x294, hmotnost 15 kg,  ref. typ Daikin FTXM35N</t>
  </si>
  <si>
    <t>818</t>
  </si>
  <si>
    <t>820</t>
  </si>
  <si>
    <t>822</t>
  </si>
  <si>
    <t>824</t>
  </si>
  <si>
    <t>826</t>
  </si>
  <si>
    <t>828</t>
  </si>
  <si>
    <t>830</t>
  </si>
  <si>
    <t>832</t>
  </si>
  <si>
    <t>834</t>
  </si>
  <si>
    <t>836</t>
  </si>
  <si>
    <t>838</t>
  </si>
  <si>
    <t>840</t>
  </si>
  <si>
    <t>842</t>
  </si>
  <si>
    <t>844</t>
  </si>
  <si>
    <t>846</t>
  </si>
  <si>
    <t>848</t>
  </si>
  <si>
    <t>850</t>
  </si>
  <si>
    <t>852</t>
  </si>
  <si>
    <t>Pol411</t>
  </si>
  <si>
    <t>Chlazení místnosti 304:</t>
  </si>
  <si>
    <t>854</t>
  </si>
  <si>
    <t xml:space="preserve">Poznámka k položce:_x000d_
Chlazení místnosti 304:                                                                                        Venkovní kondenzační jednotka pro spilt systém, chladivo R-32, U=230 V, příkonmax=1,25 kW, jištění C/16 A, rozměr 870x320x735 mm, hmotnost 52 kg, ref. typ Daikin RZAG50A</t>
  </si>
  <si>
    <t>856</t>
  </si>
  <si>
    <t>858</t>
  </si>
  <si>
    <t>860</t>
  </si>
  <si>
    <t>862</t>
  </si>
  <si>
    <t>864</t>
  </si>
  <si>
    <t>866</t>
  </si>
  <si>
    <t>868</t>
  </si>
  <si>
    <t>870</t>
  </si>
  <si>
    <t>872</t>
  </si>
  <si>
    <t>874</t>
  </si>
  <si>
    <t>876</t>
  </si>
  <si>
    <t>878</t>
  </si>
  <si>
    <t>880</t>
  </si>
  <si>
    <t>882</t>
  </si>
  <si>
    <t>884</t>
  </si>
  <si>
    <t>886</t>
  </si>
  <si>
    <t>888</t>
  </si>
  <si>
    <t>890</t>
  </si>
  <si>
    <t>Pol412</t>
  </si>
  <si>
    <t>Čerpadlo kondenzátu , ref. typ mini blue, U=230 V, max. průtok 8 l/h, výtlačná výška 8 m</t>
  </si>
  <si>
    <t>892</t>
  </si>
  <si>
    <t>73242-9212R0</t>
  </si>
  <si>
    <t>Montáž čerpadla</t>
  </si>
  <si>
    <t>894</t>
  </si>
  <si>
    <t>Pol413</t>
  </si>
  <si>
    <t>Plastová flexi hadice o20 pro napojení odvodu kondenzátu nástěnné jednotky, délka 30 cm</t>
  </si>
  <si>
    <t>Pol414</t>
  </si>
  <si>
    <t>Plastová flexi hadice o26 pro napojení odvodu kondenzátu podstropní jednotky, délka 30 cm</t>
  </si>
  <si>
    <t>898</t>
  </si>
  <si>
    <t>Pol415</t>
  </si>
  <si>
    <t>PVC boxi včetně rohovníků pro zakrytování vedení potrubí</t>
  </si>
  <si>
    <t>900</t>
  </si>
  <si>
    <t>75152-5031</t>
  </si>
  <si>
    <t>Montáž zakrytování</t>
  </si>
  <si>
    <t>902</t>
  </si>
  <si>
    <t>63466-3114R00.2</t>
  </si>
  <si>
    <t>904</t>
  </si>
  <si>
    <t>Pol416</t>
  </si>
  <si>
    <t>906</t>
  </si>
  <si>
    <t>Pol417</t>
  </si>
  <si>
    <t>908</t>
  </si>
  <si>
    <t>97103-3231</t>
  </si>
  <si>
    <t>Vybourání otvorů ve zdivu, plochy do 0,0225 m2, tl. do 150 mm</t>
  </si>
  <si>
    <t>910</t>
  </si>
  <si>
    <t>97103-3261</t>
  </si>
  <si>
    <t>Vybourání otvorů ve zdivu, plochy do 0,0225 m2, tl. do 600 mm</t>
  </si>
  <si>
    <t>912</t>
  </si>
  <si>
    <t>97205-4141</t>
  </si>
  <si>
    <t>Vybourání otvorů ve stropech železobetonových, plochy do 0,0225 m2, tl. do 150 mm</t>
  </si>
  <si>
    <t>914</t>
  </si>
  <si>
    <t>99701-3211</t>
  </si>
  <si>
    <t>Vnitrostaveništní doprava suti a vybouraných hmot vodorovně do 50 m v obj. v. do 6 m</t>
  </si>
  <si>
    <t>916</t>
  </si>
  <si>
    <t>99701-3501</t>
  </si>
  <si>
    <t>Odvoz suti na skládku se složením, do 1 km</t>
  </si>
  <si>
    <t>918</t>
  </si>
  <si>
    <t>99701-3509</t>
  </si>
  <si>
    <t>Odvoz suti na skládku se složením, příplatek za každý další 1 km</t>
  </si>
  <si>
    <t>920</t>
  </si>
  <si>
    <t>99701-3831</t>
  </si>
  <si>
    <t>Poplatek za uložení stavebního odpadu</t>
  </si>
  <si>
    <t>922</t>
  </si>
  <si>
    <t>24102-1100R00</t>
  </si>
  <si>
    <t>Manipulace s výrobky a zařízením pomocí autojeřábu s osádkou</t>
  </si>
  <si>
    <t>924</t>
  </si>
  <si>
    <t>751…</t>
  </si>
  <si>
    <t>926</t>
  </si>
  <si>
    <t>Přípravné a přidružené práce</t>
  </si>
  <si>
    <t>80075-1000R00</t>
  </si>
  <si>
    <t>Uvedení zařízení do provozu a ostatní činnosti</t>
  </si>
  <si>
    <t>928</t>
  </si>
  <si>
    <t>Poznámka k položce:_x000d_
Uvedení zařízení do provozu, zaregulování, potřebná průvodní a provozní dokumentace, zaškolení obsluhy. Vyhotovení všech potřebných přejímacích podkladů pro převzetí zařízení v potřebném rozsahu. Počet vyhotovení bude stanoven zadavatelem. Součástí obsahu budou mimo jiné: protokoly o zkouškách, protokoly o zaregulování systému, revizní zpráva elektrozařízení</t>
  </si>
  <si>
    <t>Pol418</t>
  </si>
  <si>
    <t>Zajištění a projednání všech nezbytných úkonů inženýringu a administrativních nezbytných pro stavbu</t>
  </si>
  <si>
    <t>930</t>
  </si>
  <si>
    <t>Pol419</t>
  </si>
  <si>
    <t>Koordinace, účast na kontrolních dnech</t>
  </si>
  <si>
    <t>932</t>
  </si>
  <si>
    <t>Pol420</t>
  </si>
  <si>
    <t>Autorský dozor projektanta</t>
  </si>
  <si>
    <t>934</t>
  </si>
  <si>
    <t>Pol421</t>
  </si>
  <si>
    <t>Včasné odsouhlasení všech užitých materiálů a technologií</t>
  </si>
  <si>
    <t>936</t>
  </si>
  <si>
    <t>Poznámka k položce:_x000d_
Včasné odsouhlasení všech užitých materiálů a technologií zástupci všech zúčastněných stran, například: zajištění dokladů (certifikátů) se specifikací zadaných technických parametrů</t>
  </si>
  <si>
    <t>Pol209</t>
  </si>
  <si>
    <t>Technická řešení - návrh a projednání odchylek a změn oproti PD zjištěných v průběhu stavby</t>
  </si>
  <si>
    <t>938</t>
  </si>
  <si>
    <t>Pol422</t>
  </si>
  <si>
    <t>Zajištění všech dokladů nutných pro předání a ukončení stavby</t>
  </si>
  <si>
    <t>940</t>
  </si>
  <si>
    <t>Pol423</t>
  </si>
  <si>
    <t>Veškeré náklady na projektové práce</t>
  </si>
  <si>
    <t>942</t>
  </si>
  <si>
    <t xml:space="preserve">Poznámka k položce:_x000d_
Veškeré náklady na projektové práce, například:    A) doplnění prováděcí dokumentace (např. konstrukční detaily, výrobní a dílenská dokumentace) dle potřeb a úvahy zhotovitele stavby,   B) zpracování projektové dokumentace skutečného provedení stavby ,   C) doplnění nebo přepracování projektové dokumentace skutečného provedení stavu v případě připomínek stavebního úřadu v rámci schvalovacího řízení v požadovaném počtu vyhotoveních dle ZD.</t>
  </si>
  <si>
    <t>Pol424</t>
  </si>
  <si>
    <t>Zpracování fotodokumentace</t>
  </si>
  <si>
    <t>944</t>
  </si>
  <si>
    <t xml:space="preserve">Poznámka k položce:_x000d_
Zpracování fotodokumentace stavu zájmového území v elektronické a tiskové podobě.   A) Fotofokumentace stávajícího stavu před zahájením stavebních prací,  B) Fotodokumentace průběhu realizace předkládaná při fakturaci,   C) Fotodokumentace dokončeného díla.</t>
  </si>
  <si>
    <t>Způsobilé náklady - INTERIÉR</t>
  </si>
  <si>
    <t>D1 - Skříně, regály</t>
  </si>
  <si>
    <t>D2 - Kuchyně</t>
  </si>
  <si>
    <t>D3 - Stoly</t>
  </si>
  <si>
    <t>D4 - Sedací nábytek</t>
  </si>
  <si>
    <t>D5 - Ostatní vybavení</t>
  </si>
  <si>
    <t>Skříně, regály</t>
  </si>
  <si>
    <t>šatní skříňka výjezdová</t>
  </si>
  <si>
    <t>Kuchyně</t>
  </si>
  <si>
    <t>150.1</t>
  </si>
  <si>
    <t>150.2</t>
  </si>
  <si>
    <t>150.3</t>
  </si>
  <si>
    <t>150.4</t>
  </si>
  <si>
    <t>150.5</t>
  </si>
  <si>
    <t>151.1</t>
  </si>
  <si>
    <t>151.2</t>
  </si>
  <si>
    <t>151.3</t>
  </si>
  <si>
    <t>151.4</t>
  </si>
  <si>
    <t>kuchyňka 212</t>
  </si>
  <si>
    <t>152.1</t>
  </si>
  <si>
    <t>varná deska 4 plotýnky</t>
  </si>
  <si>
    <t>152.2</t>
  </si>
  <si>
    <t>vysoká lednice s mrazákem</t>
  </si>
  <si>
    <t>152.3</t>
  </si>
  <si>
    <t>mikrovlnná trouba</t>
  </si>
  <si>
    <t>152.4</t>
  </si>
  <si>
    <t>myčka</t>
  </si>
  <si>
    <t>152.5</t>
  </si>
  <si>
    <t>výsuvný odpadkový koš</t>
  </si>
  <si>
    <t>nerezový mycí stůl se 2 dřezy</t>
  </si>
  <si>
    <t>Stoly</t>
  </si>
  <si>
    <t>stůl garáž</t>
  </si>
  <si>
    <t>Sedací nábytek</t>
  </si>
  <si>
    <t>šatní lavička 500 mm, pod skříňky</t>
  </si>
  <si>
    <t>šatní lavička 1000 mm, pod skříňky</t>
  </si>
  <si>
    <t>Ostatní vybavení</t>
  </si>
  <si>
    <t>automatická pračka</t>
  </si>
  <si>
    <t>sušička prádla</t>
  </si>
  <si>
    <t>skříň na sušení masek</t>
  </si>
  <si>
    <t>police na nabíječky</t>
  </si>
  <si>
    <t>vysoušeč obleků</t>
  </si>
  <si>
    <t>vysoušeč obuvi</t>
  </si>
  <si>
    <t>SO 02 - ZPEVNĚNÉ PLOCHY A OPLOCENÍ</t>
  </si>
  <si>
    <t>113106187</t>
  </si>
  <si>
    <t>Rozebrání betonových dlažeb zpevněných ploch s ložem z kameniva strojně pl do 50 m2</t>
  </si>
  <si>
    <t>-881058471</t>
  </si>
  <si>
    <t xml:space="preserve">Poznámka k položce:_x000d_
V JEDNOTKOVÉ CENĚ ZAHRNUTY NÁKLADY NA VYTRHÁNÍ SOUVISEJÍCÍCH OBRUB (STROJNĚ) </t>
  </si>
  <si>
    <t>"rozsah a specifikace_SO 02_v.č. 01-07, TZ" 35,6+135,0</t>
  </si>
  <si>
    <t>113107213</t>
  </si>
  <si>
    <t>Odstranění podkladu z kameniva tl 200-300 mm strojně pl přes 200 m2</t>
  </si>
  <si>
    <t>-2117898936</t>
  </si>
  <si>
    <t>"rozsah a specifikace_SO 02_v.č. 01-07, TZ" (35,6+135,0)+(566,0)+(20,0)</t>
  </si>
  <si>
    <t>113107243</t>
  </si>
  <si>
    <t>Odstranění krytu živičného tl 150 mm strojně pl přes 200 m2</t>
  </si>
  <si>
    <t>-961440551</t>
  </si>
  <si>
    <t>"rozsah a specifikace_SO 02_v.č. 01-07, TZ" 566,0</t>
  </si>
  <si>
    <t>113107336</t>
  </si>
  <si>
    <t>Odstranění krytu z betonu vyztuženého sítěmi tl 150 mm strojně pl do 50 m2</t>
  </si>
  <si>
    <t>1079469241</t>
  </si>
  <si>
    <t>"rozsah a specifikace_SO 02_v.č. 01-07, TZ" 20,0</t>
  </si>
  <si>
    <t>121101103</t>
  </si>
  <si>
    <t>Sejmutí ornice s přemístěním na vzdálenost do 250 m</t>
  </si>
  <si>
    <t>1011928589</t>
  </si>
  <si>
    <t>Poznámka k položce:_x000d_
(JC obsahuje , nad rámec ceníkového obsahu , také náklady na zpětný přesun pro použití terénních úprav)</t>
  </si>
  <si>
    <t>"rozsah a specifikace_SO 02_v.č. 01-07, TZ" 436,44*0,2</t>
  </si>
  <si>
    <t>122201102</t>
  </si>
  <si>
    <t>Odkopávky a prokopávky nezapažené v hornině tř. 3 objem do 1000 m3</t>
  </si>
  <si>
    <t>183824748</t>
  </si>
  <si>
    <t xml:space="preserve">"rozsah a specifikace_SO 02_v.č. 01-07, TZ" </t>
  </si>
  <si>
    <t>"plochy_živičné" 0,45*566,0</t>
  </si>
  <si>
    <t>"plochy_dlážděné" 0,3*135,0</t>
  </si>
  <si>
    <t>"plochy_betonové" 0,45*20,0</t>
  </si>
  <si>
    <t>122301102</t>
  </si>
  <si>
    <t>Odkopávky a prokopávky nezapažené v hornině tř. 4 objem do 1000 m3</t>
  </si>
  <si>
    <t>-109967589</t>
  </si>
  <si>
    <t>"SANACE PODLOŽÍ_PŘEDPOKLAD_bude upřesněno při realizaci stavby" 0,25*(566,0+135,0+20,0)</t>
  </si>
  <si>
    <t>131111333</t>
  </si>
  <si>
    <t>Vrtání jamek pro plotové sloupky D do 300 mm - ručně s motorovým vrtákem</t>
  </si>
  <si>
    <t>1217647263</t>
  </si>
  <si>
    <t>(36,0)*1,0</t>
  </si>
  <si>
    <t>131203101</t>
  </si>
  <si>
    <t>Hloubení jam ručním nebo pneum nářadím v soudržných horninách tř. 3</t>
  </si>
  <si>
    <t>-2132186688</t>
  </si>
  <si>
    <t>"základové prvky automatické bány" (3,55*0,8*1,0*2,5)+(0,7*0,7*1,0*2,5)</t>
  </si>
  <si>
    <t>-311847445</t>
  </si>
  <si>
    <t>"rozsah a specifikace_SO 02_v.č. 01-07, TZ_obruby" 0,4*0,4*(39+24+5,2+4+14,5+77,0)</t>
  </si>
  <si>
    <t>-916207066</t>
  </si>
  <si>
    <t>12,853*2 'Přepočtené koeficientem množství</t>
  </si>
  <si>
    <t>-1663794437</t>
  </si>
  <si>
    <t>"rozsah a specifikace_SO 02_v.č. 01-07, TZ"</t>
  </si>
  <si>
    <t>"obruby" 0,4*0,4*(39+24+5,2+4+14,5+77,0)*0,7</t>
  </si>
  <si>
    <t>"základ_oplocení" (3,14*0,15*0,15)*1,0*36</t>
  </si>
  <si>
    <t>"základové prvky automatické bány" (3,55*0,8*1,0)+(0,7*0,7*1,0)</t>
  </si>
  <si>
    <t>162701109</t>
  </si>
  <si>
    <t>Příplatek k vodorovnému přemístění výkopku/sypaniny z horniny tř. 1 až 4 ZKD 1000 m přes 10000 m</t>
  </si>
  <si>
    <t>-317306411</t>
  </si>
  <si>
    <t>508,657*10 'Přepočtené koeficientem množství</t>
  </si>
  <si>
    <t>805620768</t>
  </si>
  <si>
    <t>Poplatek za uložení stavebního odpadu - navážek, zeminy a kameniva na skládce</t>
  </si>
  <si>
    <t>670069947</t>
  </si>
  <si>
    <t>508,657*1,8 'Přepočtené koeficientem množství</t>
  </si>
  <si>
    <t>291592622</t>
  </si>
  <si>
    <t>(304,2+180,25+(3,14*0,15*0,15*36)+8,325+26,192)-508,657</t>
  </si>
  <si>
    <t>-1098687639</t>
  </si>
  <si>
    <t>"plochy_živičné" 566,0</t>
  </si>
  <si>
    <t>"plochy_dlážděné" 135,0</t>
  </si>
  <si>
    <t>"plochy_betonové" 20,0</t>
  </si>
  <si>
    <t>181951102.1</t>
  </si>
  <si>
    <t>Úprava pláně v hornině tř. 1 až 4 se zhutněním ručním vibračním pěchem</t>
  </si>
  <si>
    <t>713822183</t>
  </si>
  <si>
    <t>"rozsah a specifikace_SO 02_v.č. 01-07, TZ_obruby" 0,4*(39+24+5,2+4+14,5+77,0)</t>
  </si>
  <si>
    <t>-859293016</t>
  </si>
  <si>
    <t>832224490</t>
  </si>
  <si>
    <t>275313611</t>
  </si>
  <si>
    <t>Základové patky z betonu tř. C 16/20 XC2</t>
  </si>
  <si>
    <t>888877593</t>
  </si>
  <si>
    <t>"oplocení" (3,14*0,15*0,15)*1,0*36</t>
  </si>
  <si>
    <t>275322511</t>
  </si>
  <si>
    <t>Základové patky ze ŽB tř. C 25/30 XC4</t>
  </si>
  <si>
    <t>1518863937</t>
  </si>
  <si>
    <t>275351121</t>
  </si>
  <si>
    <t>Zřízení bednění základových patek</t>
  </si>
  <si>
    <t>925013671</t>
  </si>
  <si>
    <t xml:space="preserve">"základové prvky automatické bány" </t>
  </si>
  <si>
    <t>(3,55+0,8)*2*1,15</t>
  </si>
  <si>
    <t>(0,7+0,7)*2*1,15</t>
  </si>
  <si>
    <t>275351122</t>
  </si>
  <si>
    <t>Odstranění bednění základových patek</t>
  </si>
  <si>
    <t>-126265670</t>
  </si>
  <si>
    <t>275361821</t>
  </si>
  <si>
    <t>Výztuž základových patek betonářskou ocelí 10 505 (R)</t>
  </si>
  <si>
    <t>2071423486</t>
  </si>
  <si>
    <t>"předpoklad_bude upřesněno v dílenské dokumentaci" 100/1000*(3,33)</t>
  </si>
  <si>
    <t>564201111</t>
  </si>
  <si>
    <t>Podklad nebo podsyp ze štěrkopísku ŠP tl do 40 mm</t>
  </si>
  <si>
    <t>286043183</t>
  </si>
  <si>
    <t>564851111</t>
  </si>
  <si>
    <t>Podklad ze štěrkodrtě ŠD tl 150 mm</t>
  </si>
  <si>
    <t>1902002046</t>
  </si>
  <si>
    <t>"plochy_živičné" 566,0*2</t>
  </si>
  <si>
    <t>"plochy_betonové" 20,0*2</t>
  </si>
  <si>
    <t>564871111</t>
  </si>
  <si>
    <t>Podklad ze štěrkodrtě ŠD tl 250 mm</t>
  </si>
  <si>
    <t>1833267098</t>
  </si>
  <si>
    <t>"SANACE PODLOŽÍ_PŘEDPOKLAD_bude upřesněno při realizaci stavby" (566,0+135,0+20,0)</t>
  </si>
  <si>
    <t>573111112</t>
  </si>
  <si>
    <t>Postřik živičný infiltrační z asfaltu množství 1 kg/m2</t>
  </si>
  <si>
    <t>-154001958</t>
  </si>
  <si>
    <t>573211109</t>
  </si>
  <si>
    <t>Postřik živičný spojovací z asfaltu v množství 0,50 kg/m2</t>
  </si>
  <si>
    <t>135979231</t>
  </si>
  <si>
    <t>5771441R1</t>
  </si>
  <si>
    <t>Asfaltocementový beton pro obrusné vrstvy ACB 11 tl 50 mm š do 3 m z modifikovaného asfaltu</t>
  </si>
  <si>
    <t>-1253639105</t>
  </si>
  <si>
    <t xml:space="preserve">Poznámka k položce:_x000d_
Kompletní systémová dodávka a provedení dle specifikace PD a TZ včetně všech přímo souvisejících prací/činností a dodávek_x000d_
ČSN 73 6127-3 část 3_x000d_
s požadovanou minimální drsností / makrotexturou dle ČSN EN 13036-1 (Fp=Fb=min. 0,5)_x000d_
</t>
  </si>
  <si>
    <t>577165132</t>
  </si>
  <si>
    <t>Asfaltový beton vrstva ložní ACL 16+ tl 70 mm š do 3 m z modifikovaného asfaltu</t>
  </si>
  <si>
    <t>-717611731</t>
  </si>
  <si>
    <t>581131115</t>
  </si>
  <si>
    <t>Kryt cementobetonový vozovek skupiny CB I tl 200 mm (C 30/37 XF4)</t>
  </si>
  <si>
    <t>1909157682</t>
  </si>
  <si>
    <t>596211132</t>
  </si>
  <si>
    <t>Kladení zámkové dlažby komunikací pro pěší tl 60 mm skupiny C pl do 300 m2</t>
  </si>
  <si>
    <t>258660599</t>
  </si>
  <si>
    <t>59245212</t>
  </si>
  <si>
    <t xml:space="preserve">dlažba zámková betonová 210/140/60 mm </t>
  </si>
  <si>
    <t>460396603</t>
  </si>
  <si>
    <t>135*1,1 'Přepočtené koeficientem množství</t>
  </si>
  <si>
    <t>599141111</t>
  </si>
  <si>
    <t>Vyplnění spár živičnou zálivkou</t>
  </si>
  <si>
    <t>2071956630</t>
  </si>
  <si>
    <t>916131113</t>
  </si>
  <si>
    <t>Osazení silničního obrubníku betonového ležatého s boční opěrou do lože z betonu prostého</t>
  </si>
  <si>
    <t>2097300944</t>
  </si>
  <si>
    <t>"rozsah a specifikace_SO 02_v.č. 01-07, TZ_obruby" 5,2</t>
  </si>
  <si>
    <t>59217029</t>
  </si>
  <si>
    <t>obrubník betonový silniční nájezdový 1000x150x150mm</t>
  </si>
  <si>
    <t>1191247504</t>
  </si>
  <si>
    <t>5,2*1,1 'Přepočtené koeficientem množství</t>
  </si>
  <si>
    <t>1934793966</t>
  </si>
  <si>
    <t>"rozsah a specifikace_SO 02_v.č. 01-07, TZ_obruby" 4,0</t>
  </si>
  <si>
    <t>59217030</t>
  </si>
  <si>
    <t>obrubník betonový silniční náběhový 1000x150x150-250mm</t>
  </si>
  <si>
    <t>-747170177</t>
  </si>
  <si>
    <t>4*1,05 'Přepočtené koeficientem množství</t>
  </si>
  <si>
    <t>916131213</t>
  </si>
  <si>
    <t>Osazení silničního obrubníku betonového stojatého s boční opěrou do lože z betonu prostého</t>
  </si>
  <si>
    <t>-1803248152</t>
  </si>
  <si>
    <t>"rozsah a specifikace_SO 02_v.č. 01-07, TZ_obruby" 39,0</t>
  </si>
  <si>
    <t>59217034</t>
  </si>
  <si>
    <t>obrubník betonový silniční 1000x150x300mm</t>
  </si>
  <si>
    <t>-1849780968</t>
  </si>
  <si>
    <t>39*1,1 'Přepočtené koeficientem množství</t>
  </si>
  <si>
    <t>-2114666046</t>
  </si>
  <si>
    <t>"rozsah a specifikace_SO 02_v.č. 01-07, TZ_obruby" 24,0</t>
  </si>
  <si>
    <t>BTB.24120.1</t>
  </si>
  <si>
    <t xml:space="preserve">obrubník betonový silniční oblý Standard 300/150 mm </t>
  </si>
  <si>
    <t>1770952273</t>
  </si>
  <si>
    <t>24*1,05 'Přepočtené koeficientem množství</t>
  </si>
  <si>
    <t>916231213</t>
  </si>
  <si>
    <t>Osazení chodníkového obrubníku betonového stojatého s boční opěrou do lože z betonu prostého</t>
  </si>
  <si>
    <t>129470737</t>
  </si>
  <si>
    <t>"rozsah a specifikace_SO 02_v.č. 01-07, TZ_obruby" 14,5</t>
  </si>
  <si>
    <t>59217016</t>
  </si>
  <si>
    <t>obrubník betonový chodníkový 1000x80x250mm</t>
  </si>
  <si>
    <t>-945412671</t>
  </si>
  <si>
    <t>14,5*1,1 'Přepočtené koeficientem množství</t>
  </si>
  <si>
    <t>916331112</t>
  </si>
  <si>
    <t>Osazení zahradního obrubníku betonového do lože z betonu s boční opěrou</t>
  </si>
  <si>
    <t>-1043331026</t>
  </si>
  <si>
    <t>"rozsah a specifikace_SO 02_v.č. 01-07, TZ_obruby" 77,0</t>
  </si>
  <si>
    <t>59217001</t>
  </si>
  <si>
    <t>obrubník betonový zahradní 1000x50x250mm</t>
  </si>
  <si>
    <t>-334666912</t>
  </si>
  <si>
    <t>77*1,1 'Přepočtené koeficientem množství</t>
  </si>
  <si>
    <t>58932908</t>
  </si>
  <si>
    <t xml:space="preserve">beton C 20/25 XC2 </t>
  </si>
  <si>
    <t>904169017</t>
  </si>
  <si>
    <t>919716111</t>
  </si>
  <si>
    <t>Výztuž cementobetonového krytu ze svařovaných sítí hmotnosti do 7,5 kg/m2</t>
  </si>
  <si>
    <t>-208936045</t>
  </si>
  <si>
    <t>"plochy_betonové" 20,0*2*(7,5*1,2)/1000</t>
  </si>
  <si>
    <t>919726122</t>
  </si>
  <si>
    <t>Geotextilie pro ochranu, separaci a filtraci netkaná měrná hmotnost do 300 g/m2</t>
  </si>
  <si>
    <t>-1187468689</t>
  </si>
  <si>
    <t>"SANACE PODLOŽÍ_PŘEDPOKLAD_bude upřesněno při realizaci stavby" 1,25*(566,0+135,0+20,0)</t>
  </si>
  <si>
    <t>1171416571</t>
  </si>
  <si>
    <t>"plochy_živičné" 566,0*1,1</t>
  </si>
  <si>
    <t>"plochy_dlážděné" 135,0*1,1</t>
  </si>
  <si>
    <t>"plochy_betonové" 20,0*1,1</t>
  </si>
  <si>
    <t>919735113</t>
  </si>
  <si>
    <t>Řezání stávajícího živičného krytu hl do 150 mm</t>
  </si>
  <si>
    <t>1661226293</t>
  </si>
  <si>
    <t>935114R31</t>
  </si>
  <si>
    <t xml:space="preserve">Odvodňovací žlab (únosnost 40 t) </t>
  </si>
  <si>
    <t>-1093842101</t>
  </si>
  <si>
    <t>Poznámka k položce:_x000d_
Kompletní systémová dodávka, provedení (přesuny a usazení / napojení) včetně všech přímo souvisejících prací a dodávek._x000d_
-------------------------------------------------------------------------------------------------------------------------------------------------------</t>
  </si>
  <si>
    <t>961044111</t>
  </si>
  <si>
    <t>Bourání základů z betonu prostého</t>
  </si>
  <si>
    <t>1864481916</t>
  </si>
  <si>
    <t xml:space="preserve">"stávající oplocení" </t>
  </si>
  <si>
    <t>"rozsah a specifikace_SO 02_v.č. 01, TZ" 5,25+(0,3*0,3*1,0*35)</t>
  </si>
  <si>
    <t>966071711</t>
  </si>
  <si>
    <t>Bourání sloupků a vzpěr plotových ocelových do 2,5 m zabetonovaných</t>
  </si>
  <si>
    <t>-1410860845</t>
  </si>
  <si>
    <t>"rozsah a specifikace_SO 02_v.č. 01, TZ" (25+8+31,0+14,65)</t>
  </si>
  <si>
    <t>966071822</t>
  </si>
  <si>
    <t>Rozebrání oplocení z drátěného pletiva se čtvercovými oky výšky do 2,0 m</t>
  </si>
  <si>
    <t>1669113260</t>
  </si>
  <si>
    <t>"rozsah a specifikace_SO 02_v.č. 01, TZ" (35,0)</t>
  </si>
  <si>
    <t>673019283</t>
  </si>
  <si>
    <t>1680299649</t>
  </si>
  <si>
    <t>-109605307</t>
  </si>
  <si>
    <t>636,137*10 'Přepočtené koeficientem množství</t>
  </si>
  <si>
    <t>1971217940</t>
  </si>
  <si>
    <t>998223011</t>
  </si>
  <si>
    <t xml:space="preserve">Přesun hmot pro pozemní komunikace </t>
  </si>
  <si>
    <t>-1681696972</t>
  </si>
  <si>
    <t>767431R01</t>
  </si>
  <si>
    <t xml:space="preserve">D+M ocelové zábradlí _ dle specifikace  (viz v.č. D.1.1b-14)</t>
  </si>
  <si>
    <t>677625013</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</si>
  <si>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výrobků.</t>
  </si>
  <si>
    <t>"rozsah a specifikace_SO 02_v.č. 14, TZ" 530,0</t>
  </si>
  <si>
    <t>767431R02</t>
  </si>
  <si>
    <t xml:space="preserve">D+M oplocení v = 1800 mm _ dle specifikace v.č. D.1.1b-13  </t>
  </si>
  <si>
    <t>1569353435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</si>
  <si>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výrobků._x000d_
-----------------------------------------------------------------------------------------------------------------------------------------------------_x000d_
(rozsah a specifikace viz v.č. D.1.1b-13)</t>
  </si>
  <si>
    <t>"rozsah a specifikace_SO 02_v.č. D.1.1b-13, TZ" (71,5)</t>
  </si>
  <si>
    <t>767431R03</t>
  </si>
  <si>
    <t xml:space="preserve">D+M výsuvná teleskopická automatická brána (průjezd 6700 mm) _ dle specifikace v.č. D.1.1b-11-12  </t>
  </si>
  <si>
    <t>-729550434</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</si>
  <si>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výrobků._x000d_
------------------------------------------------------------------------------------------------------------------------------------------_x000d_
(rozsah a specifikace _ viz v.č. D.1.1b_11-12)</t>
  </si>
  <si>
    <t>"rozsah a specifikace_SO 02_v.č. 11-12, TZ" 1,0</t>
  </si>
  <si>
    <t>767431R04</t>
  </si>
  <si>
    <t xml:space="preserve">D+M branka (1000/1800 mm) _ dle specifikace (D.1.1b-13)  </t>
  </si>
  <si>
    <t>-476097650</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</si>
  <si>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výrobků._x000d_
------------------------------------------------------------------------------------------------------------------------------------------_x000d_
(rozsah a specifikace _ D.1.1b-13)</t>
  </si>
  <si>
    <t>"rozsah a specifikace_SO 02" 2,0</t>
  </si>
  <si>
    <t>767431R05</t>
  </si>
  <si>
    <t xml:space="preserve">D+M vjezdová brána (3600/1800 mm ) _ dle specifikace (v.č. D.1.1b-13  </t>
  </si>
  <si>
    <t>-1277168190</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</si>
  <si>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výrobků._x000d_
------------------------------------------------------------------------------------------------------------------------------------------_x000d_
(rozsah a specifikace _ v.č. D.1.1b-13)</t>
  </si>
  <si>
    <t>"rozsah a specifikace_SO 02" 1,0</t>
  </si>
  <si>
    <t>-1887161264</t>
  </si>
  <si>
    <t>SO 04 - OPĚRNÁ ZEĎ</t>
  </si>
  <si>
    <t>131201102</t>
  </si>
  <si>
    <t>Hloubení jam nezapažených a odkopávky v hornině tř. 3 objemu do 1000 m3</t>
  </si>
  <si>
    <t>-1218953874</t>
  </si>
  <si>
    <t>"rozsah a specifikace_SO 04_v.č. 01-02, TZ" 240,0</t>
  </si>
  <si>
    <t>(předpoklad_bude upřesněno při realizaci s ohledem na skutečnost)</t>
  </si>
  <si>
    <t>-1537423631</t>
  </si>
  <si>
    <t>156*2 'Přepočtené koeficientem množství</t>
  </si>
  <si>
    <t>-791410508</t>
  </si>
  <si>
    <t>"rozsah a specifikace_SO 04_v.č. 01-02, TZ" 240,0*0,35</t>
  </si>
  <si>
    <t>"záporové pažení_rozsah a specifikace-v.č. D.1.2c-02, TZ" (3,14*0,2*0,2)*6,2*13</t>
  </si>
  <si>
    <t>2126325979</t>
  </si>
  <si>
    <t>94,123*10 'Přepočtené koeficientem množství</t>
  </si>
  <si>
    <t>1239673971</t>
  </si>
  <si>
    <t>-363605174</t>
  </si>
  <si>
    <t>94,123*1,8 'Přepočtené koeficientem množství</t>
  </si>
  <si>
    <t>584389119</t>
  </si>
  <si>
    <t>"rozsah a specifikace_SO 04_v.č. 01-02, TZ" 240,0-84,0</t>
  </si>
  <si>
    <t>-1105660525</t>
  </si>
  <si>
    <t>"rozsah a specifikace_SO 04_v.č. 01-02, TZ" 0,35*(240,0-84,0)</t>
  </si>
  <si>
    <t>58344171</t>
  </si>
  <si>
    <t xml:space="preserve">externí zhutnitelný nenamrzavý zásypový/obsypový materiál frakce 0/64 mm </t>
  </si>
  <si>
    <t>1622804287</t>
  </si>
  <si>
    <t>54,6*1,8 'Přepočtené koeficientem množství</t>
  </si>
  <si>
    <t>1628128980</t>
  </si>
  <si>
    <t>"rozsah a specifikace_SO 04_v.č. 01-02, TZ" (5,61/0,05)*1,2</t>
  </si>
  <si>
    <t>1876420613</t>
  </si>
  <si>
    <t>128889235</t>
  </si>
  <si>
    <t>"rozsah a specifikace_SO 04_v.č. 01-02, TZ" (5,61/0,05)*1,2*0,1</t>
  </si>
  <si>
    <t>226111213</t>
  </si>
  <si>
    <t>Vrty velkoprofilové svislé nezapažené D do 450 mm hl přes 5 m hor. III</t>
  </si>
  <si>
    <t>209763858</t>
  </si>
  <si>
    <t>"záporové pažení_rozsah a specifikace-v.č. D.1.2c-02, TZ" 6,2*13</t>
  </si>
  <si>
    <t>231111111</t>
  </si>
  <si>
    <t>Zřízení pilot svislých D do 450 mm hl do 30 m z betonu prostého</t>
  </si>
  <si>
    <t>-357953454</t>
  </si>
  <si>
    <t>"záporové pažení_rozsah a specifikace-v.č. D.1.2c-02, TZ" 2,24*13</t>
  </si>
  <si>
    <t>58932310</t>
  </si>
  <si>
    <t xml:space="preserve">beton C 12/15 </t>
  </si>
  <si>
    <t>1572607387</t>
  </si>
  <si>
    <t>"záporové pažení_rozsah a specifikace-v.č. D.1.2c-02, TZ" (3,14*0,2*0,2)*2,24*13</t>
  </si>
  <si>
    <t>Postupné podbetonování prostým betonem tř. C 20/25</t>
  </si>
  <si>
    <t>127961537</t>
  </si>
  <si>
    <t>"rozsah a specifikace_SO 04_v.č. 01-02, TZ" 10,0</t>
  </si>
  <si>
    <t>281811R01</t>
  </si>
  <si>
    <t>D+M _ ocelová mikropilota (MP1) _ TR 38/6 mm včetně souvisejících dodávek/činností</t>
  </si>
  <si>
    <t>1288666155</t>
  </si>
  <si>
    <t>Poznámka k položce:_x000d_
Kompletní systémová dodávka a provedení dle specifikace PD a TZ včetně všech přímo souvisejících prací/dodávek/komponentů a činností_x000d_
---------------------------------------------------------------------------------------------------------------------------------------------------------------------</t>
  </si>
  <si>
    <t>"záporové pažení_rozsah a specifikace-v.č. D.1.2c-02, TZ" 6,4*7</t>
  </si>
  <si>
    <t>380326122</t>
  </si>
  <si>
    <t>Kompletní konstrukce OZ ze ŽB se zvýšenými nároky na prostředí tř. C 25/30 XC4</t>
  </si>
  <si>
    <t>-1216519323</t>
  </si>
  <si>
    <t xml:space="preserve">"rozsah a specifikace_SO 04_v.č. 01-02, TZ" </t>
  </si>
  <si>
    <t>"OPZ.1.1" 31,73</t>
  </si>
  <si>
    <t>"OPZ.1.2" 3,95</t>
  </si>
  <si>
    <t>"OPZ.1.3" 9,95</t>
  </si>
  <si>
    <t>"OPZ.2.1" 33,0</t>
  </si>
  <si>
    <t>"OPZ.2.2" 13,55</t>
  </si>
  <si>
    <t>"OPZ.3" 24,73</t>
  </si>
  <si>
    <t>Bednění kompletních konstrukcí OZ neomítaných ploch rovinných zřízení</t>
  </si>
  <si>
    <t>-824748781</t>
  </si>
  <si>
    <t>"OPZ.1.1" 211,533</t>
  </si>
  <si>
    <t>"OPZ.1.2" 26,333</t>
  </si>
  <si>
    <t>"OPZ.1.3" 66,333</t>
  </si>
  <si>
    <t>"OPZ.2.1" 220,0</t>
  </si>
  <si>
    <t>"OPZ.2.2" 80,0</t>
  </si>
  <si>
    <t>"OPZ.3" 164,867</t>
  </si>
  <si>
    <t>"ostatní_čela + zalomení_viz dílenská dokumentace" 0,1*769,066</t>
  </si>
  <si>
    <t>Bednění kompletních konstrukcí OZ neomítaných ploch rovinných odstranění</t>
  </si>
  <si>
    <t>-1986482644</t>
  </si>
  <si>
    <t>Výztuž kompletních konstrukcí OZ z betonářské oceli 10 505</t>
  </si>
  <si>
    <t>-208360778</t>
  </si>
  <si>
    <t>"rozsah a specifikace_SO 04_v.č. 01-02, TZ" 8,87</t>
  </si>
  <si>
    <t>"ostatní prvky a výztuže_viz dílenská dokumentace_předpoklad-bude upřesněno" 0,1*8,87</t>
  </si>
  <si>
    <t>388129R50</t>
  </si>
  <si>
    <t>Demontáže a zpětné montáž ŽB dílců prefabrikovaných opěrných stěn L ( v= 1200 mm)</t>
  </si>
  <si>
    <t>868167937</t>
  </si>
  <si>
    <t>Poznámka k položce:_x000d_
Kompletní provedení dle specifikace PD a TZ včetně všech přímo souvisejících prací a dodávek / činností_x000d_
-----------------------------------------------------------------------------------------------------------------------------_x000d_
(demontáže + přesuny + uskladnění _ přesuny + zpětné osazení)</t>
  </si>
  <si>
    <t>4,0</t>
  </si>
  <si>
    <t>451315115</t>
  </si>
  <si>
    <t>Podkladní nebo výplňová vrstva z betonu C 16/20 tl do 100 mm</t>
  </si>
  <si>
    <t>1557722804</t>
  </si>
  <si>
    <t>"rozsah a specifikace_SO 04_v.č. 01-02, TZ" (5,61/0,05)</t>
  </si>
  <si>
    <t>Bourání konstrukcí nadzákladových ze ŽB přes 1 m3</t>
  </si>
  <si>
    <t>-571061432</t>
  </si>
  <si>
    <t>"stávající OZ a ostatní konstrukce" (39,2*2,5*0,2)+5,5</t>
  </si>
  <si>
    <t>(předpoklad_bude upřesněno při realizaci stavby)</t>
  </si>
  <si>
    <t>1841924152</t>
  </si>
  <si>
    <t>Poznámka k položce:_x000d_
Jednotková cena stanovena pro stavební odpad BEZ ROZLIŠENÍ _včetně nebezpečných odpadů._x000d_
----------------------------------------------------------------------------------------------------------------------</t>
  </si>
  <si>
    <t>-1941146248</t>
  </si>
  <si>
    <t>-1463075511</t>
  </si>
  <si>
    <t>60,24*20 'Přepočtené koeficientem množství</t>
  </si>
  <si>
    <t>1176432467</t>
  </si>
  <si>
    <t>998012021</t>
  </si>
  <si>
    <t>Přesun hmot pro konstrukce monolitické v do 6 m</t>
  </si>
  <si>
    <t>-1942345097</t>
  </si>
  <si>
    <t>762018R02</t>
  </si>
  <si>
    <t xml:space="preserve">D+M dřevěné prvky konstrukcí </t>
  </si>
  <si>
    <t>-2029067996</t>
  </si>
  <si>
    <t>Poznámka k položce:_x000d_
Specifikace / obsah jednotkové ceny:_x000d_
-dodávka, výroba řeziva/prvků, - kvalita dle PD a TZ _x000d_
-přesuny vč. potřebné zdvihací techniky_x000d_
-kompletní osazení/montážní práce/kotvení vč. kotevních prvků_x000d_
-spojovací prostředky, ošetření a impregnace řeziva _x000d_
------------------_x000d_
-dílenská a výrobní dokumentace vč. příslušných statických výpočtů_x000d_
------------------_x000d_
-ostatní, jinde neuvedené. přímo související práce a dodávky</t>
  </si>
  <si>
    <t>"kompletní provedení dle specifikace PD a TZ vč. všech souvisejících prací a dodávek</t>
  </si>
  <si>
    <t>"záporové pažení_rozsah a specifikace-v.č. D.1.2c-02, TZ" 7,0</t>
  </si>
  <si>
    <t>360647766</t>
  </si>
  <si>
    <t xml:space="preserve">Poznámka k položce:_x000d_
Specifikace / rozsah provedení - viz TZ:_x000d_
--------------------------------------------------------_x000d_
-dodávka a výroba ocelových prvků a konstrukcí - dle zadání a PD_x000d_
-dodávka veškerých spojovacích a kotevních prvků_x000d_
-kompletní provrchobvé úpravy prvků dle požadavků PD 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a provedení jsou obsaženy v jednotkové ceně_x000d_
_x000d_
</t>
  </si>
  <si>
    <t>"záporové pažení_rozsah a specifikace-v.č. D.1.2c-02, TZ" 3980,0</t>
  </si>
  <si>
    <t>"ostatní prvky_bude upřesněno v dílenské dokumentaci" 0,15*3980,0</t>
  </si>
  <si>
    <t>-751110044</t>
  </si>
  <si>
    <t xml:space="preserve">SO 05 - LAPOL _ ORL </t>
  </si>
  <si>
    <t xml:space="preserve">    8 - venkovní kanalizace</t>
  </si>
  <si>
    <t>4113</t>
  </si>
  <si>
    <t>Betonová podkladní deska 2800x 2000 TL. 200mm, beton C20/25, výztuž svařovaná síť oka 150/150, d8mm</t>
  </si>
  <si>
    <t>930888787</t>
  </si>
  <si>
    <t>41131</t>
  </si>
  <si>
    <t>Betonová zákrytová deska 2400x 1600 TL. 200mm, beton C20/25, výztuž svařovaná síť oka 150/150, d8mm, povrch upraven kartáčováním</t>
  </si>
  <si>
    <t>-308126552</t>
  </si>
  <si>
    <t>4114</t>
  </si>
  <si>
    <t xml:space="preserve">Obetonování plastové jímky 2x1,2x2,5m,   beton C20/25  tl. 200mm</t>
  </si>
  <si>
    <t>1530099087</t>
  </si>
  <si>
    <t>venkovní kanalizace</t>
  </si>
  <si>
    <t>Nový plastový lapol – odlučovač ropných látek světlost 2x1,2x2,5m, velikost 10l/s, účinný objem 2,8m3 vč. těsného poklopu 600x 600mm D400</t>
  </si>
  <si>
    <t>13569096</t>
  </si>
  <si>
    <t>Osazení plastové jímky na beton. desku ve výkopu</t>
  </si>
  <si>
    <t>885897514</t>
  </si>
  <si>
    <t>13220</t>
  </si>
  <si>
    <t>Výkop pro instalaci lapol</t>
  </si>
  <si>
    <t>-533911865</t>
  </si>
  <si>
    <t>-4014237</t>
  </si>
  <si>
    <t>-1673676225</t>
  </si>
  <si>
    <t>1465617997</t>
  </si>
  <si>
    <t>-1572907415</t>
  </si>
  <si>
    <t>-1748835525</t>
  </si>
  <si>
    <t>1383654555</t>
  </si>
  <si>
    <t xml:space="preserve">Vybourání stávajícího betonového lapolu 2x1x2,5m, velikost 10l/s, účinný objem 2,64m3 </t>
  </si>
  <si>
    <t>-660575907</t>
  </si>
  <si>
    <t>1283765263</t>
  </si>
  <si>
    <t>1968420250</t>
  </si>
  <si>
    <t>-1870221591</t>
  </si>
  <si>
    <t>1402065984</t>
  </si>
  <si>
    <t>-1650626137</t>
  </si>
  <si>
    <t>-938239457</t>
  </si>
  <si>
    <t>549488335</t>
  </si>
  <si>
    <t>SO 06 - VSAKOVÁNÍ DEŠŤOVÝCH VOD</t>
  </si>
  <si>
    <t>-174742264</t>
  </si>
  <si>
    <t>132212202</t>
  </si>
  <si>
    <t>Hloubení rýh š přes 600 do 2000 mm ručním nebo pneum nářadím v nesoudržných horninách tř. 3</t>
  </si>
  <si>
    <t>-418189826</t>
  </si>
  <si>
    <t>132212209</t>
  </si>
  <si>
    <t>Příplatek za lepivost u hloubení rýh š do 2000 mm ručním nebo pneum nářadím v hornině tř. 3</t>
  </si>
  <si>
    <t>1905779151</t>
  </si>
  <si>
    <t>151101102</t>
  </si>
  <si>
    <t>Zřízení příložného pažení a rozepření stěn rýh hl do 4 m</t>
  </si>
  <si>
    <t>-1431924813</t>
  </si>
  <si>
    <t>151101112</t>
  </si>
  <si>
    <t>Odstranění příložného pažení a rozepření stěn rýh hl do 4 m</t>
  </si>
  <si>
    <t>532334122</t>
  </si>
  <si>
    <t>161101102</t>
  </si>
  <si>
    <t>Svislé přemístění výkopku z horniny tř. 1 až 4 hl výkopu do 4 m</t>
  </si>
  <si>
    <t>-1222950585</t>
  </si>
  <si>
    <t>1716196690</t>
  </si>
  <si>
    <t>1167451983</t>
  </si>
  <si>
    <t>962151190</t>
  </si>
  <si>
    <t>171201211</t>
  </si>
  <si>
    <t>Poplatek za uložení stavebního odpadu - zeminy a kameniva na skládce</t>
  </si>
  <si>
    <t>686232705</t>
  </si>
  <si>
    <t>-2088405109</t>
  </si>
  <si>
    <t>45154111</t>
  </si>
  <si>
    <t>Drenážní materiál – štěrk, nezávadná struska 32/60, pórovitost 30%</t>
  </si>
  <si>
    <t>-1020385355</t>
  </si>
  <si>
    <t>1879267382</t>
  </si>
  <si>
    <t>Betonová podkladní deska 3800x 1800 TL. 200mm, beton C20/25, výztuž svařovaná síť oka 150/150, d8mm</t>
  </si>
  <si>
    <t>-1077461141</t>
  </si>
  <si>
    <t>411311</t>
  </si>
  <si>
    <t>Betonová zákrytová deska 3400x 1400 TL. 200mm, beton C20/25, výztuž svařovaná síť oka 150/150, d8mm</t>
  </si>
  <si>
    <t>406586130</t>
  </si>
  <si>
    <t>41141</t>
  </si>
  <si>
    <t xml:space="preserve">Obetonování plastové jímky 3x1x1,8m,   beton C20/25  tl. 200mm</t>
  </si>
  <si>
    <t>836712464</t>
  </si>
  <si>
    <t>811</t>
  </si>
  <si>
    <t xml:space="preserve">Retenční nádrž plastová samonosná se dvěma hrdly DN200 – světlost 3,0x1,0x1,8m, účinný objem 5m3 vč. netěsného poklopu - vtokové mžíže 600x 600mm </t>
  </si>
  <si>
    <t>172488213</t>
  </si>
  <si>
    <t>2040537936</t>
  </si>
  <si>
    <t>871238111</t>
  </si>
  <si>
    <t>Kladení drenážního potrubí z tvrdého PVC průměru do 200 mm</t>
  </si>
  <si>
    <t>1078423335</t>
  </si>
  <si>
    <t>28613214</t>
  </si>
  <si>
    <t>trubka drenážní celoperforovaná PE-HD plně vsakovací se spojkou DN 200 SN8</t>
  </si>
  <si>
    <t>1784671335</t>
  </si>
  <si>
    <t>69311270</t>
  </si>
  <si>
    <t>geotextilie netkaná separační, ochranná, filtrační, drenážní PES 400g/m2 vč. položení</t>
  </si>
  <si>
    <t>-853966554</t>
  </si>
  <si>
    <t>871355221</t>
  </si>
  <si>
    <t>Kanalizační potrubí z tvrdého PVC jednovrstvé tuhost třídy SN8 DN 200</t>
  </si>
  <si>
    <t>-1670208537</t>
  </si>
  <si>
    <t>-1075320316</t>
  </si>
  <si>
    <t>91972612</t>
  </si>
  <si>
    <t>Geotextilní rukávec pro drenážní potrubí dn200</t>
  </si>
  <si>
    <t>-587930057</t>
  </si>
  <si>
    <t>SO 07 - DOPRAVNÍ ŘEŠENÍ</t>
  </si>
  <si>
    <t xml:space="preserve">    OST1 - Ostatní práce, konstrukce a dodávky</t>
  </si>
  <si>
    <t>113106134</t>
  </si>
  <si>
    <t>Rozebrání dlažeb ze zámkových dlaždic komunikací pro pěší strojně pl do 50 m2</t>
  </si>
  <si>
    <t>-1470414005</t>
  </si>
  <si>
    <t>122201101</t>
  </si>
  <si>
    <t>Odkopávky a prokopávky nezapažené v hornině tř. 3 objem do 100 m3</t>
  </si>
  <si>
    <t>-1401136633</t>
  </si>
  <si>
    <t>"rozsah a specifikace_SO 07_v.č. 01-05, TZ"</t>
  </si>
  <si>
    <t>"plochy_dlážděné" 0,55*123,0</t>
  </si>
  <si>
    <t>122301101</t>
  </si>
  <si>
    <t>Odkopávky a prokopávky nezapažené v hornině tř. 4 objem do 100 m3</t>
  </si>
  <si>
    <t>1924986468</t>
  </si>
  <si>
    <t>"SANACE PODLOŽÍ_PŘEDPOKLAD_bude upřesněno při realizaci stavby" 0,25*(123,0)</t>
  </si>
  <si>
    <t>793820387</t>
  </si>
  <si>
    <t>"obruby" 0,4*0,4*(6,27+19,14+4,5+2,5+21)</t>
  </si>
  <si>
    <t>1252211521</t>
  </si>
  <si>
    <t>2,564*2 'Přepočtené koeficientem množství</t>
  </si>
  <si>
    <t>993207713</t>
  </si>
  <si>
    <t>"obruby" 0,4*0,4*(6,27+19,14+4,5+2,5+21)*0,7</t>
  </si>
  <si>
    <t>"SANACE PODLOŽÍ_PŘEDPOKLAD_bude upřesněno při realizaci stavby"0,25*(123,0)</t>
  </si>
  <si>
    <t>1474894379</t>
  </si>
  <si>
    <t>104,382*10 'Přepočtené koeficientem množství</t>
  </si>
  <si>
    <t>-490211057</t>
  </si>
  <si>
    <t>90179087</t>
  </si>
  <si>
    <t>104,382*1,8 'Přepočtené koeficientem množství</t>
  </si>
  <si>
    <t>984500391</t>
  </si>
  <si>
    <t>(67,65+30,75+8,546)-104,382</t>
  </si>
  <si>
    <t>-1679359304</t>
  </si>
  <si>
    <t>"plochy_dlážděné" 123,0</t>
  </si>
  <si>
    <t>-1603085572</t>
  </si>
  <si>
    <t>"obruby" 0,4*(6,27+19,14+4,5+2,5+21)</t>
  </si>
  <si>
    <t>-1910896335</t>
  </si>
  <si>
    <t>564211111</t>
  </si>
  <si>
    <t>Podklad nebo podsyp ze štěrkopísku ŠP tl 50 mm</t>
  </si>
  <si>
    <t>998857488</t>
  </si>
  <si>
    <t>"rozsah a specifikace_SO 07_v.č. 01-05, TZ" 123,0</t>
  </si>
  <si>
    <t>564861111</t>
  </si>
  <si>
    <t>Podklad ze štěrkodrtě ŠD tl 200 mm</t>
  </si>
  <si>
    <t>-247547579</t>
  </si>
  <si>
    <t>"plochy_dlážděné" 123,0*2</t>
  </si>
  <si>
    <t>651778669</t>
  </si>
  <si>
    <t>"SANACE PODLOŽÍ_PŘEDPOKLAD_bude upřesněno při realizaci stavby" (123,0)</t>
  </si>
  <si>
    <t>596412312</t>
  </si>
  <si>
    <t>Kladení dlažby z vegetačních tvárnic pozemních komunikací tl 100 mm do 300 m2</t>
  </si>
  <si>
    <t>1582781252</t>
  </si>
  <si>
    <t>59245031</t>
  </si>
  <si>
    <t>dlažba plošná betonová vegetační tl. 100mm</t>
  </si>
  <si>
    <t>-2074951290</t>
  </si>
  <si>
    <t>Poznámka k položce:_x000d_
Specifikace dle PD a TZ</t>
  </si>
  <si>
    <t>123*1,1 'Přepočtené koeficientem množství</t>
  </si>
  <si>
    <t>637121112</t>
  </si>
  <si>
    <t>Zpevněná locha z praného říčního kačírku tl 150 mm s udusáním</t>
  </si>
  <si>
    <t>-1274886971</t>
  </si>
  <si>
    <t>"rozsah a specifikace_SO 07_v.č. 01-05, TZ" 0,3*(6,27+21,0)</t>
  </si>
  <si>
    <t>689715961</t>
  </si>
  <si>
    <t>"rozsah a specifikace_SO 07_v.č. 01-05, TZ" 21,0</t>
  </si>
  <si>
    <t>obrubník betonový silniční nájezdový 1000x150x250mm</t>
  </si>
  <si>
    <t>597422273</t>
  </si>
  <si>
    <t>21*1,1 'Přepočtené koeficientem množství</t>
  </si>
  <si>
    <t>987145996</t>
  </si>
  <si>
    <t xml:space="preserve"> "rozsah a specifikace_SO 07_v.č. 01-05, TZ" (6,27+19,14+4,5+2,5)</t>
  </si>
  <si>
    <t>59217031</t>
  </si>
  <si>
    <t>obrubník betonový silniční 1000x150x250mm</t>
  </si>
  <si>
    <t>1620897439</t>
  </si>
  <si>
    <t>32,41*1,1 'Přepočtené koeficientem množství</t>
  </si>
  <si>
    <t>1416417529</t>
  </si>
  <si>
    <t>-1882391630</t>
  </si>
  <si>
    <t>"SANACE PODLOŽÍ_PŘEDPOKLAD_bude upřesněno při realizaci stavby" 1,2*(123,0)</t>
  </si>
  <si>
    <t>745243296</t>
  </si>
  <si>
    <t>"plochy_dlážděné" 123,0*1,1</t>
  </si>
  <si>
    <t>-1336567095</t>
  </si>
  <si>
    <t>723742910</t>
  </si>
  <si>
    <t>295317021</t>
  </si>
  <si>
    <t>-672949254</t>
  </si>
  <si>
    <t>9,256*20 'Přepočtené koeficientem množství</t>
  </si>
  <si>
    <t>425997015</t>
  </si>
  <si>
    <t>743742211</t>
  </si>
  <si>
    <t>OST1</t>
  </si>
  <si>
    <t>Ostatní práce, konstrukce a dodávky</t>
  </si>
  <si>
    <t>OST1_R11</t>
  </si>
  <si>
    <t xml:space="preserve">D+M _ parkovací doraz </t>
  </si>
  <si>
    <t>-923664034</t>
  </si>
  <si>
    <t>Poznámka k položce:_x000d_
Kompletní systémová dodávka a provedení dle specifikace PD a TZ včetně všech přímo souvisejících prací a dodávek_x000d_
--------------------------------------------------------------------------------------------------------------------------------------------</t>
  </si>
  <si>
    <t>1460672354</t>
  </si>
  <si>
    <t>SO 08 - PŘELOŽKA STOŽÁRU VO</t>
  </si>
  <si>
    <t>D1 - PŘELOŽKA STOŽÁRŮ VO</t>
  </si>
  <si>
    <t>D2 - ZEMNÍ PRÁCE</t>
  </si>
  <si>
    <t>PŘELOŽKA STOŽÁRŮ VO</t>
  </si>
  <si>
    <t>Pol1</t>
  </si>
  <si>
    <t>Silový celoplastový kabel CYKY 4x16</t>
  </si>
  <si>
    <t>Pol2</t>
  </si>
  <si>
    <t>Silový celoplastový kabel AYKY 4x10</t>
  </si>
  <si>
    <t>Pol3</t>
  </si>
  <si>
    <t>Silový celoplastový kabel CYKY 3Jx1,5</t>
  </si>
  <si>
    <t>Pol4</t>
  </si>
  <si>
    <t>Zapojení kabelu ve stožárové svorkovnici</t>
  </si>
  <si>
    <t>Pol5</t>
  </si>
  <si>
    <t>Zemnící vodič FeZn 10</t>
  </si>
  <si>
    <t>Pol7</t>
  </si>
  <si>
    <t>Osv.stožár v=6m, vč. základu a výbavy, zesilující manžety - stožár bude dodán stejného typu, jako je použito v dané lokalitě</t>
  </si>
  <si>
    <t>Pol8</t>
  </si>
  <si>
    <t>Demontáž a montáž stávajících výložníků a svítidel</t>
  </si>
  <si>
    <t>Pol10</t>
  </si>
  <si>
    <t>Zemní kabelová spojka gelová do 1kV se šroubovými spojovači 4x10</t>
  </si>
  <si>
    <t>Pol11</t>
  </si>
  <si>
    <t>Svorka rozpojovací SR</t>
  </si>
  <si>
    <t>Pol12</t>
  </si>
  <si>
    <t>Marker - červený 169,8kHz</t>
  </si>
  <si>
    <t>Pol13</t>
  </si>
  <si>
    <t>Pronájem vysokozdvižné plošiny</t>
  </si>
  <si>
    <t>den</t>
  </si>
  <si>
    <t>Pol14</t>
  </si>
  <si>
    <t>Vytyčení zemního kabelu vč. dopravy na místo</t>
  </si>
  <si>
    <t>Pol21</t>
  </si>
  <si>
    <t>Kabelová rýha š50 hl80</t>
  </si>
  <si>
    <t>Pol26</t>
  </si>
  <si>
    <t>Zához rýhy š50cm hl80cm</t>
  </si>
  <si>
    <t>Pol32</t>
  </si>
  <si>
    <t>Rozebrání a obnova povrchu dlažby chodníku včetně obrub</t>
  </si>
  <si>
    <t>Pol34</t>
  </si>
  <si>
    <t>Pol35</t>
  </si>
  <si>
    <t>Pol35.1</t>
  </si>
  <si>
    <t>Písek</t>
  </si>
  <si>
    <t>-1168378412</t>
  </si>
  <si>
    <t>Pol35.2</t>
  </si>
  <si>
    <t>Fólie 33cm</t>
  </si>
  <si>
    <t>-785039143</t>
  </si>
  <si>
    <t>Pol35.3</t>
  </si>
  <si>
    <t>Beton silniční C30/37XF4,S3-vč.dopravy</t>
  </si>
  <si>
    <t>1109525683</t>
  </si>
  <si>
    <t>1658657956</t>
  </si>
  <si>
    <t>-1444474200</t>
  </si>
  <si>
    <t>OST_R03</t>
  </si>
  <si>
    <t xml:space="preserve">Demontáže stávajících prvků a zařízení </t>
  </si>
  <si>
    <t>-788450511</t>
  </si>
  <si>
    <t>564700995</t>
  </si>
  <si>
    <t xml:space="preserve">2 - NEZPŮSOBILÉ VÝDAJE </t>
  </si>
  <si>
    <t>SO 00 - Příprava území, kácení dřevin, sadové úpravy</t>
  </si>
  <si>
    <t xml:space="preserve">      18 - Zemní práce - povrchové úpravy terénu</t>
  </si>
  <si>
    <t>111201101</t>
  </si>
  <si>
    <t xml:space="preserve">Odstranění křovin a stromů průměru kmene do 100 mm i s kořeny </t>
  </si>
  <si>
    <t>305066947</t>
  </si>
  <si>
    <t>112151012</t>
  </si>
  <si>
    <t>Volné kácení stromů s rozřezáním a odvětvením D kmene do 300 mm</t>
  </si>
  <si>
    <t>1058471257</t>
  </si>
  <si>
    <t>112151013</t>
  </si>
  <si>
    <t>Volné kácení stromů s rozřezáním a odvětvením D kmene do 400 mm</t>
  </si>
  <si>
    <t>1644524098</t>
  </si>
  <si>
    <t>112151511</t>
  </si>
  <si>
    <t>Řez a průklest stromů výšky do 10 m</t>
  </si>
  <si>
    <t>-71089902</t>
  </si>
  <si>
    <t>112201112</t>
  </si>
  <si>
    <t>Odstranění pařezů D do 0,3 m v rovině a svahu 1:5 s odklizením do 20 m a zasypáním jámy</t>
  </si>
  <si>
    <t>916829065</t>
  </si>
  <si>
    <t>112201113</t>
  </si>
  <si>
    <t>Odstranění pařezů D do 0,4 m v rovině a svahu 1:5 s odklizením do 20 m a zasypáním jámy</t>
  </si>
  <si>
    <t>181041547</t>
  </si>
  <si>
    <t>115015R01</t>
  </si>
  <si>
    <t xml:space="preserve">Přesuny a likvidace stromů, větví, pařezů _ dle zákona o odpadech </t>
  </si>
  <si>
    <t>62225815</t>
  </si>
  <si>
    <t>115555R01</t>
  </si>
  <si>
    <t>Náhradní výsadba dřevin _ !jedle ojíněná" v = 125 cm</t>
  </si>
  <si>
    <t>1410002614</t>
  </si>
  <si>
    <t>Poznámka k položce:_x000d_
Kompletní dodávka a provedení dle specifikace PD a TZ včetně všech přímo souvisejících prací/dodávek/činností_x000d_
------------------------------------------------------------------------------------------------------------------------------------</t>
  </si>
  <si>
    <t>Zemní práce - povrchové úpravy terénu</t>
  </si>
  <si>
    <t>181151311</t>
  </si>
  <si>
    <t>Plošná úprava terénu přes 500 m2 zemina tř 1 až 4 nerovnosti do 100 mm v rovinně a svahu do 1:5</t>
  </si>
  <si>
    <t>-677122805</t>
  </si>
  <si>
    <t>"terénní/sadové úpravy_uvedení ploch do původního stavu_předpoklad" 652,5</t>
  </si>
  <si>
    <t>181301113</t>
  </si>
  <si>
    <t>Rozprostření ornice tl vrstvy do 200 mm pl přes 500 m2 v rovině nebo ve svahu do 1:5</t>
  </si>
  <si>
    <t>-1169489720</t>
  </si>
  <si>
    <t>1036410R0</t>
  </si>
  <si>
    <t>zahradnický substrát_doplnění_(pro terénní úpravy)</t>
  </si>
  <si>
    <t>27925286</t>
  </si>
  <si>
    <t xml:space="preserve">Poznámka k položce:_x000d_
Jednotková cena obsahuje veškeré potřebné přesuny. (specifikace dodávky dle PD a TZ)_x000d_
</t>
  </si>
  <si>
    <t>(652,5*0,2)-(436,44*0,2)</t>
  </si>
  <si>
    <t>181411131</t>
  </si>
  <si>
    <t>Založení parkového trávníku výsevem plochy do 1000 m2 v rovině a ve svahu do 1:5</t>
  </si>
  <si>
    <t>1642377152</t>
  </si>
  <si>
    <t>00572410</t>
  </si>
  <si>
    <t>osivo směs travní parková</t>
  </si>
  <si>
    <t>-845309833</t>
  </si>
  <si>
    <t>652,5*0,03 'Přepočtené koeficientem množství</t>
  </si>
  <si>
    <t>181951101</t>
  </si>
  <si>
    <t>Úprava pláně v hornině tř. 1 až 4 bez zhutnění</t>
  </si>
  <si>
    <t>1800714826</t>
  </si>
  <si>
    <t>183403152</t>
  </si>
  <si>
    <t>Obdělání půdy vláčením v rovině a svahu do 1:5</t>
  </si>
  <si>
    <t>-619977399</t>
  </si>
  <si>
    <t>183403153</t>
  </si>
  <si>
    <t>Obdělání půdy hrabáním v rovině a svahu do 1:5</t>
  </si>
  <si>
    <t>1564999479</t>
  </si>
  <si>
    <t>183403161</t>
  </si>
  <si>
    <t>Obdělání půdy válením v rovině a svahu do 1:5</t>
  </si>
  <si>
    <t>285442408</t>
  </si>
  <si>
    <t xml:space="preserve">    775 - Podlahy skládané</t>
  </si>
  <si>
    <t>311236101</t>
  </si>
  <si>
    <t>Zdivo jednovrstvé zvukově izolační na cementovou maltu M10 z cihel děrovaných P15 tloušťky 190 mm</t>
  </si>
  <si>
    <t>-336861228</t>
  </si>
  <si>
    <t>"1.NP" 4,0*0,9</t>
  </si>
  <si>
    <t>"1.NP" 4,0*7,65</t>
  </si>
  <si>
    <t>"1.NP" (3,5+14,6+10,4+30,2+11,7+19,9+4,5+1,4+2,4)</t>
  </si>
  <si>
    <t>"1.NP" 98,6*0,1</t>
  </si>
  <si>
    <t>9,86*1,15 'Přepočtené koeficientem množství</t>
  </si>
  <si>
    <t>"omítky hrubé_viz obklady stěn" 24,905</t>
  </si>
  <si>
    <t>"tl. konstrukce_115 mm" 2*(30,6+3,6)</t>
  </si>
  <si>
    <t>"vz otlučení stávajících svislých povrchů" 318,987</t>
  </si>
  <si>
    <t>"odečet omítky hrubé_viz obklady stěn" -24,905</t>
  </si>
  <si>
    <t>98,6*2 'Přepočtené koeficientem množství</t>
  </si>
  <si>
    <t>"předpoklad_bude upřesněno při realizaci stavby" 387,387*0,1</t>
  </si>
  <si>
    <t>38,739*1,15 'Přepočtené koeficientem množství</t>
  </si>
  <si>
    <t>"množství/rozsah vztažen na celkové štukové plochy" 362,482</t>
  </si>
  <si>
    <t>362,482*2 'Přepočtené koeficientem množství</t>
  </si>
  <si>
    <t>24,905*2 'Přepočtené koeficientem množství</t>
  </si>
  <si>
    <t>"podlahové skladby_NP6_1.NP" (3,5+14,6+10,4+30,2+11,7+19,9+4,5+1,4+2,4)</t>
  </si>
  <si>
    <t>"podlahové skladby_NP6_1.NP" (3,5+14,6+10,4+30,2+11,7+19,9+4,5+1,4+2,4)*2</t>
  </si>
  <si>
    <t>"1.NP" (3,5+14,6+10,4+30,2+11,7+19,9+4,5+1,4+2,4)*2</t>
  </si>
  <si>
    <t xml:space="preserve">"1.NP" 3,45*(4,425) </t>
  </si>
  <si>
    <t xml:space="preserve">"objem _ 1.NP" (2,925*0,5*3,45) </t>
  </si>
  <si>
    <t>"podlahové skladby_BP4-14" (4,2+13+7,6+2,1+11+30,3+11,7+20,0)*0,1</t>
  </si>
  <si>
    <t>"podlahové skladby_BP4-14" (4,2+13+7,6+2,1)</t>
  </si>
  <si>
    <t>"1.NP" 4,0</t>
  </si>
  <si>
    <t>"1.NP" (4,2+13+11+30,3+11,7+20+7,6+2,1)</t>
  </si>
  <si>
    <t>(3,45*(22,5+14,3+17,96+13,8+23,9))</t>
  </si>
  <si>
    <t>"1.NP" (1,6*(6,05+11,16))</t>
  </si>
  <si>
    <t>56,334*10 'Přepočtené koeficientem množství</t>
  </si>
  <si>
    <t>"odměřeno elektronicky" (24,905*0,6)</t>
  </si>
  <si>
    <t>"podlahové skladby_BP4-14" (4,2+13+7,6+2,1+11+30,3+11,7+20,0)</t>
  </si>
  <si>
    <t>98,6*1,05 'Přepočtené koeficientem množství</t>
  </si>
  <si>
    <t>"podlahové skladby_NP6_1.NP" (3,5+14,6+10,4+30,2+11,7+19,9+4,5+1,4+2,4)*2*1,15</t>
  </si>
  <si>
    <t>766860N02</t>
  </si>
  <si>
    <t>D-02 - D+M Dveře vnitřní, plné, materiál odlehčená DTD, 700x1970mm</t>
  </si>
  <si>
    <t>1916742825</t>
  </si>
  <si>
    <t>D-03 - D+M Dveře vnitřní, plné, materiál odlehčená DTD, 700x1970mm</t>
  </si>
  <si>
    <t>"podlahové skladby_NP6_1.NP" (3,5+14,6+10,4+4,5+1,4+2,4)</t>
  </si>
  <si>
    <t>"výklenky a ostatní plochy_upřesněno při realizaci stavby" 0,1*36,8</t>
  </si>
  <si>
    <t>40,48*1,15 'Přepočtené koeficientem množství</t>
  </si>
  <si>
    <t>775</t>
  </si>
  <si>
    <t>Podlahy skládané</t>
  </si>
  <si>
    <t>775541151</t>
  </si>
  <si>
    <t>Montáž podlah plovoucích z lamel laminátových</t>
  </si>
  <si>
    <t>1761526866</t>
  </si>
  <si>
    <t>"podlahové skladby_NP6_1.NP"(30,2+11,7+19,9)</t>
  </si>
  <si>
    <t>"výklenky a ostatní plochy_upřesněno při realizaci stavby" 0,1*61,8</t>
  </si>
  <si>
    <t>61152R01</t>
  </si>
  <si>
    <t>podlaha laminátová , povrchová struktura _ specifikace dle PD a TZ</t>
  </si>
  <si>
    <t>1148700526</t>
  </si>
  <si>
    <t xml:space="preserve">Poznámka k položce:_x000d_
V jednotkové ceně zahrnuty náklady na veškeré doplňky a příslušenství dle PD a TZ._x000d_
(přechodové, dilatační a ukončovací lišty, ostatní doplňky)_x000d_
---------------------------------------------------------------------_x000d_
Jednotková cena zahrnuje dodávku laminátové podlahy vč. souvisejících obvodových soklů v= do 50 mm_x000d_
-----------------------------------------------------------------------------------------------------------------------------_x000d_
LAMINÁTOVÁ PODLAHA - BYT - 11 mm 	 	 	 	 	 _x000d_
-LAMINÁTOVÁ PODLAHA S HDF JÁDREM - TL. 8 mm_x000d_
-TLUMÍCÍ PODLOŽKA, PÁSY Z PĚNĚNÉHO POLYETHYLENU S UZAVŘENOU BUNĚČNOU   STRUKTUROU, TL. 3 mm_x000d_
</t>
  </si>
  <si>
    <t>67,98*1,1 'Přepočtené koeficientem množství</t>
  </si>
  <si>
    <t>775591191</t>
  </si>
  <si>
    <t>Montáž podložky vyrovnávací a tlumící pro plovoucí podlahy</t>
  </si>
  <si>
    <t>-1522866966</t>
  </si>
  <si>
    <t>61155350</t>
  </si>
  <si>
    <t xml:space="preserve">podložka izolační z pěnového PE </t>
  </si>
  <si>
    <t>1893286090</t>
  </si>
  <si>
    <t>998775202</t>
  </si>
  <si>
    <t xml:space="preserve">Přesun hmot procentní pro podlahy dřevěné </t>
  </si>
  <si>
    <t>1235867359</t>
  </si>
  <si>
    <t>"nášlapy_skládané" 67,98</t>
  </si>
  <si>
    <t>"podlahové skladby_BP14" (11+30,3+11,7+20,0)</t>
  </si>
  <si>
    <t>(2,0*8,71)+(1,5*4,99)</t>
  </si>
  <si>
    <t>24,905*1,1 'Přepočtené koeficientem množství</t>
  </si>
  <si>
    <t>795666P01</t>
  </si>
  <si>
    <t>Dodávka a sazení/umístění _ autonomní hlásič požáru</t>
  </si>
  <si>
    <t>2028478715</t>
  </si>
  <si>
    <t>"specifikace viz PBŘ" 1,0</t>
  </si>
  <si>
    <t>-795441364</t>
  </si>
  <si>
    <t>-1679086855</t>
  </si>
  <si>
    <t>-1888740167</t>
  </si>
  <si>
    <t>-870719532</t>
  </si>
  <si>
    <t>1481682859</t>
  </si>
  <si>
    <t>1002500531</t>
  </si>
  <si>
    <t>253106810</t>
  </si>
  <si>
    <t>Poplatek za uložení stavebního odpadu na skládce (skládkovné) bez rozlišení</t>
  </si>
  <si>
    <t>-917488474</t>
  </si>
  <si>
    <t>-1506439426</t>
  </si>
  <si>
    <t>-1879207438</t>
  </si>
  <si>
    <t>1537692490</t>
  </si>
  <si>
    <t>-1212816275</t>
  </si>
  <si>
    <t>-1449488884</t>
  </si>
  <si>
    <t>-778056054</t>
  </si>
  <si>
    <t>1617045828</t>
  </si>
  <si>
    <t>-548605615</t>
  </si>
  <si>
    <t>285596044</t>
  </si>
  <si>
    <t>992323348</t>
  </si>
  <si>
    <t>479915538</t>
  </si>
  <si>
    <t>733110806</t>
  </si>
  <si>
    <t>Demontáž potrubí ocelového závitového do DN 32</t>
  </si>
  <si>
    <t>-1588567723</t>
  </si>
  <si>
    <t>-884527252</t>
  </si>
  <si>
    <t>-2012466410</t>
  </si>
  <si>
    <t>1585386932</t>
  </si>
  <si>
    <t>-156853371</t>
  </si>
  <si>
    <t>-190916919</t>
  </si>
  <si>
    <t>643741951</t>
  </si>
  <si>
    <t>406940854</t>
  </si>
  <si>
    <t>1101750418</t>
  </si>
  <si>
    <t>2103689307</t>
  </si>
  <si>
    <t>1079861197</t>
  </si>
  <si>
    <t>-1554794911</t>
  </si>
  <si>
    <t>1784054189</t>
  </si>
  <si>
    <t>673280381</t>
  </si>
  <si>
    <t>-921400638</t>
  </si>
  <si>
    <t>1242718615</t>
  </si>
  <si>
    <t>1307275447</t>
  </si>
  <si>
    <t>73441211</t>
  </si>
  <si>
    <t>Měřič tepla ultrazvukový G 1/2, 0,4m3/h vč 2ks návarků</t>
  </si>
  <si>
    <t>-1566809400</t>
  </si>
  <si>
    <t>612034252</t>
  </si>
  <si>
    <t>-749257116</t>
  </si>
  <si>
    <t>-1807551336</t>
  </si>
  <si>
    <t>-1421541011</t>
  </si>
  <si>
    <t>-25288804</t>
  </si>
  <si>
    <t>KRD.11050100500010</t>
  </si>
  <si>
    <t>těleso otopné deskové s bočním připojením typ11 V500L1000 mm</t>
  </si>
  <si>
    <t>584941674</t>
  </si>
  <si>
    <t>176041124</t>
  </si>
  <si>
    <t>7351645221</t>
  </si>
  <si>
    <t xml:space="preserve">Montáž otopného tělesa trubkového  na stěny výšky tělesa přes 1340 mm vč. uchycení</t>
  </si>
  <si>
    <t>-1802744698</t>
  </si>
  <si>
    <t>541530720</t>
  </si>
  <si>
    <t xml:space="preserve">těleso trubkové přímotopné  1820 x 600 mm </t>
  </si>
  <si>
    <t>887919947</t>
  </si>
  <si>
    <t>842397284</t>
  </si>
  <si>
    <t>-286648155</t>
  </si>
  <si>
    <t>-216508182</t>
  </si>
  <si>
    <t>1332358775</t>
  </si>
  <si>
    <t>D.1.4.2 - Zdravotně technické instalace</t>
  </si>
  <si>
    <t>-1677093008</t>
  </si>
  <si>
    <t>-1537337211</t>
  </si>
  <si>
    <t>-723244720</t>
  </si>
  <si>
    <t>1750723469</t>
  </si>
  <si>
    <t>-1847721189</t>
  </si>
  <si>
    <t>-1241531485</t>
  </si>
  <si>
    <t>460680182</t>
  </si>
  <si>
    <t xml:space="preserve">Vybourání otvorů ve zdivu cihelném plochy do 0,25 m2, tloušťky do 30 cm - niky pro armatury </t>
  </si>
  <si>
    <t>-1670029565</t>
  </si>
  <si>
    <t>-2120515627</t>
  </si>
  <si>
    <t>354037575</t>
  </si>
  <si>
    <t>1568083943</t>
  </si>
  <si>
    <t>2122489021</t>
  </si>
  <si>
    <t>2020139482</t>
  </si>
  <si>
    <t>-907679204</t>
  </si>
  <si>
    <t>-139613241</t>
  </si>
  <si>
    <t>1022259388</t>
  </si>
  <si>
    <t>-1930173485</t>
  </si>
  <si>
    <t>-1921409878</t>
  </si>
  <si>
    <t>1157258028</t>
  </si>
  <si>
    <t>2143068947</t>
  </si>
  <si>
    <t>935456434</t>
  </si>
  <si>
    <t>-1793136596</t>
  </si>
  <si>
    <t>82731537</t>
  </si>
  <si>
    <t>-1137871750</t>
  </si>
  <si>
    <t>-1104883221</t>
  </si>
  <si>
    <t>-739896132</t>
  </si>
  <si>
    <t>2037034736</t>
  </si>
  <si>
    <t>-1099589468</t>
  </si>
  <si>
    <t>-25866044</t>
  </si>
  <si>
    <t>1585367977</t>
  </si>
  <si>
    <t>1748765324</t>
  </si>
  <si>
    <t>722130801</t>
  </si>
  <si>
    <t>Demontáž potrubí ocelové pozinkované závitové do DN 25</t>
  </si>
  <si>
    <t>-1330581800</t>
  </si>
  <si>
    <t>2028120454</t>
  </si>
  <si>
    <t>722231072</t>
  </si>
  <si>
    <t>Ventil zpětný mosazný G 1/2 PN 10 do 110°C se dvěma závity</t>
  </si>
  <si>
    <t>1522872513</t>
  </si>
  <si>
    <t>-1591878642</t>
  </si>
  <si>
    <t>722260921</t>
  </si>
  <si>
    <t>Zpětná montáž vodoměrů závitových G 1/2</t>
  </si>
  <si>
    <t>-796838729</t>
  </si>
  <si>
    <t>38821224</t>
  </si>
  <si>
    <t>vodoměr bytový na studenou vodu Qn 1,5 suchoběžný R 1/2"x80mm</t>
  </si>
  <si>
    <t>633320985</t>
  </si>
  <si>
    <t>38821230</t>
  </si>
  <si>
    <t>vodoměr bytový na teplou užitkovou vodu Qn 1,5 suchoběžný R 1/2"x130mm</t>
  </si>
  <si>
    <t>-1249178242</t>
  </si>
  <si>
    <t>2100760460</t>
  </si>
  <si>
    <t>-350950547</t>
  </si>
  <si>
    <t>-1995732960</t>
  </si>
  <si>
    <t>-1103790273</t>
  </si>
  <si>
    <t>-369209804</t>
  </si>
  <si>
    <t>-1375626605</t>
  </si>
  <si>
    <t>725112171</t>
  </si>
  <si>
    <t>Kombi klozet s hlubokým splachováním odpad vodorovný</t>
  </si>
  <si>
    <t>-2012233664</t>
  </si>
  <si>
    <t>725211615</t>
  </si>
  <si>
    <t>Umyvadlo keramické bílé šířky 450 mm s krytem na sifon připevněné na stěnu šrouby</t>
  </si>
  <si>
    <t>206828136</t>
  </si>
  <si>
    <t>1427621128</t>
  </si>
  <si>
    <t>725222169</t>
  </si>
  <si>
    <t xml:space="preserve">Vana  se zápachovou uzávěrkou tvarovaná 1800x800 mm</t>
  </si>
  <si>
    <t>-1579706842</t>
  </si>
  <si>
    <t>-1014921231</t>
  </si>
  <si>
    <t>1924630612</t>
  </si>
  <si>
    <t>1053678954</t>
  </si>
  <si>
    <t>-129115337</t>
  </si>
  <si>
    <t>-1107422462</t>
  </si>
  <si>
    <t>-1938503835</t>
  </si>
  <si>
    <t>-2066866399</t>
  </si>
  <si>
    <t>1853749492</t>
  </si>
  <si>
    <t>-38899276</t>
  </si>
  <si>
    <t>D1 - BYTOVÁ JEDNOTKA</t>
  </si>
  <si>
    <t>D2 - MONTÁŽ ELEKTROINSTALACE</t>
  </si>
  <si>
    <t>D3 - MONTÁŽ ROZVODNICE</t>
  </si>
  <si>
    <t>BYTOVÁ JEDNOTKA</t>
  </si>
  <si>
    <t>Pol182</t>
  </si>
  <si>
    <t>Velkoplošné tlačítko IP44</t>
  </si>
  <si>
    <t>Pol183</t>
  </si>
  <si>
    <t>Křížový přepínač</t>
  </si>
  <si>
    <t>Pol184</t>
  </si>
  <si>
    <t>Ventilátorové relé</t>
  </si>
  <si>
    <t>Pol185</t>
  </si>
  <si>
    <t>Kabel AYKY 4Jx16</t>
  </si>
  <si>
    <t>Pol186</t>
  </si>
  <si>
    <t>Svítidlo bytového typu J - před dodáním vyvzorkovat!</t>
  </si>
  <si>
    <t>Pol187</t>
  </si>
  <si>
    <t>Pol188</t>
  </si>
  <si>
    <t>Rozvodnice Rb vč.usazení a montáže 270x482x112mm, "P", vč.příslušenství</t>
  </si>
  <si>
    <t>Pol189</t>
  </si>
  <si>
    <t>Jistič B25/3</t>
  </si>
  <si>
    <t>Pol190</t>
  </si>
  <si>
    <t>Vypínač A40/3 + v.c.</t>
  </si>
  <si>
    <t>Pol191</t>
  </si>
  <si>
    <t>Pojistka výkonová 40A</t>
  </si>
  <si>
    <t>1365515735</t>
  </si>
  <si>
    <t>-1387579044</t>
  </si>
  <si>
    <t>-55155931</t>
  </si>
  <si>
    <t>D2 - Propojovací kabely</t>
  </si>
  <si>
    <t>D3 - Kabely</t>
  </si>
  <si>
    <t>4.1</t>
  </si>
  <si>
    <t>Měření vývodů SK kat.6 vč. měř. protokolů</t>
  </si>
  <si>
    <t>4.2</t>
  </si>
  <si>
    <t>-1683081377</t>
  </si>
  <si>
    <t xml:space="preserve">"1) Uvedené ceny jsou v Kč a nezahrnují DPH, pokud to není uvedeno.    2) veškeré položky na přípomoce, lešení, montážní plošiny, přesuny hmot a suti, uložení suti na skládku, dopravu, montáž, atd... jsou zahrnuty v jednotlivých cenách.  3) součásti prací jsou veškeré zkoušky, potřebná měření, inspekce, uvedení zařízení do provozu, zaškolení obsluhy  4) součástí dodávky je zpracování veškeré dílenské dokumentace a dokumentace skutečného provedení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6)  součástí dodávky jsou veškerá měření jako například vytyčení konstrukcí, kontrolní měření, zaměření skutečného stavu apod.  7) V nabídce musí být zahrnuta realizace díla, včetně koordinace provádění díla s ostatními profesemi.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10) Zhotovitel doplní poskytnuté informace svými vlastními znalostmi a zkušenostmi tak, aby mohl připravit úplnou nabídku a je plnou zhotovitelovou zodpovědností učinit potřebné dotazy, jak to pro tento účel považuje za nutné.  11) Je povinností zhotovitele opatřit si všechny potřebné informace tak, aby mohl předložit pevnou definitivní cenu a kvalifikovanou nabídku, podle které zhotoví stavbu podle požadavků objednatele.   12) Projektant na základě pověření objednatelem bude mít svrchovanou pravomoc při řešení všech záležitostí a případných neshod týkajících se kvality materiálu.               "</t>
  </si>
  <si>
    <t xml:space="preserve">1 - Prostor sloužící k bydlení - odsávací  kuchyňky a sanitárních zařízení</t>
  </si>
  <si>
    <t>2 - Přípravné a přidružené práce</t>
  </si>
  <si>
    <t xml:space="preserve">Prostor sloužící k bydlení - odsávací  kuchyňky a sanitárních zařízení</t>
  </si>
  <si>
    <t>Pol197</t>
  </si>
  <si>
    <t>Pol199</t>
  </si>
  <si>
    <t xml:space="preserve">Tepelněizolační návlek z minerální vaty tl.25 mm s AL fólií, ref. Typ  Isosleeve25, D=152, balení 10 m</t>
  </si>
  <si>
    <t>Pol201</t>
  </si>
  <si>
    <t>Protidešťová žaluzie pozink s ochranným sítem, pevné lamely,ref. Typ IGK 160</t>
  </si>
  <si>
    <t>Pol202</t>
  </si>
  <si>
    <t>Plastový nástěnný ventilátor s časovým doběhem, U=230 V, P=25 W, automatická žaluzie na předním krytu, ref. Typ ECOLINE 150 AT</t>
  </si>
  <si>
    <t>Pol203</t>
  </si>
  <si>
    <t xml:space="preserve">Plastový nástěnný ventilátor s časovým doběhem, hygrostatem,  U=230 V, P=25 W, automatická žaluzie na předním krytu, ref. Typ ECOLINE 150 AHT</t>
  </si>
  <si>
    <t>75111-1012</t>
  </si>
  <si>
    <t>Montáž nástěnného ventilátoru základního, průměru do 200 mm</t>
  </si>
  <si>
    <t>Pol205</t>
  </si>
  <si>
    <t xml:space="preserve">Poznámka k položce:_x000d_
Uvedení zařízení do provozu, potřebná průvodní a provozní dokumentace, zaškolení obsluhy. Vyhotovení všech potřebných přejímacích podkladů pro převzetí zařízení v potřebném rozsahu. Počet vyhotovení bude stanoven zadavatelem. Součástí obsahu budou mimo jiné: protokoly o zkouškách,  revizní zpráva elektrozařízení</t>
  </si>
  <si>
    <t>Pol206</t>
  </si>
  <si>
    <t>Pol207</t>
  </si>
  <si>
    <t>Pol208</t>
  </si>
  <si>
    <t>Pol210</t>
  </si>
  <si>
    <t>Pol211</t>
  </si>
  <si>
    <t>Nezpůsobilé náklady - INTERIÉR</t>
  </si>
  <si>
    <t>D6 - Ostatní vybavení - toalety</t>
  </si>
  <si>
    <t>skříň spisová, plná dvířka</t>
  </si>
  <si>
    <t>skříň spisová, prosklená horní dvířka</t>
  </si>
  <si>
    <t>skříň policová</t>
  </si>
  <si>
    <t>103L</t>
  </si>
  <si>
    <t>skříň šatní 600x450 levé otevírání</t>
  </si>
  <si>
    <t>103P</t>
  </si>
  <si>
    <t>skříň šatní 600x450 pravé otevírání</t>
  </si>
  <si>
    <t>104L</t>
  </si>
  <si>
    <t>šatní dvojskříňky, levé otevírání</t>
  </si>
  <si>
    <t>104P</t>
  </si>
  <si>
    <t>šatní dvojskříňky, pravé otevírání</t>
  </si>
  <si>
    <t>skříň dílenská</t>
  </si>
  <si>
    <t>dílenský organizér</t>
  </si>
  <si>
    <t>regál kovový 1200x600x1800</t>
  </si>
  <si>
    <t>regál kovový 1200x450x1800</t>
  </si>
  <si>
    <t>regál kovový 900x450x1800</t>
  </si>
  <si>
    <t>regál kovový 900x600x1800</t>
  </si>
  <si>
    <t>skříňka nízká 750x450x870</t>
  </si>
  <si>
    <t>skříňka šuplík nízká</t>
  </si>
  <si>
    <t>noční stolek</t>
  </si>
  <si>
    <t>šuplíkový kontejner</t>
  </si>
  <si>
    <t>kuchyňka 110C</t>
  </si>
  <si>
    <t>kuchyňka 204</t>
  </si>
  <si>
    <t>varná deska 2 plotýnky</t>
  </si>
  <si>
    <t>nízká lednice s mrazákem</t>
  </si>
  <si>
    <t>stůl 1400x800, skládací podnož</t>
  </si>
  <si>
    <t>stůl 1800x800, rámová podnož</t>
  </si>
  <si>
    <t>stůl 1400x800, rámová podnož</t>
  </si>
  <si>
    <t>stůl konferenční 1400x700</t>
  </si>
  <si>
    <t>stůl konferenční 1000x700</t>
  </si>
  <si>
    <t>stůl pracovní L</t>
  </si>
  <si>
    <t>stůl pracovní rovný</t>
  </si>
  <si>
    <t>stůl prádelna</t>
  </si>
  <si>
    <t>stůl dílenský</t>
  </si>
  <si>
    <t>židle čalouněný sedák</t>
  </si>
  <si>
    <t>židle dřevěný sedák</t>
  </si>
  <si>
    <t>židle kancelářská</t>
  </si>
  <si>
    <t>židle barová</t>
  </si>
  <si>
    <t>židle dílenská</t>
  </si>
  <si>
    <t>křeslo</t>
  </si>
  <si>
    <t>rozkládací sedací souprava</t>
  </si>
  <si>
    <t>rohová sedací souprava</t>
  </si>
  <si>
    <t>šatní lavička 1500 mm</t>
  </si>
  <si>
    <t>válenda</t>
  </si>
  <si>
    <t>věšáková stěna</t>
  </si>
  <si>
    <t>bíla magnetická tabule 1200x900 mm</t>
  </si>
  <si>
    <t>bílá magnetická tabule 1800x1200 mm</t>
  </si>
  <si>
    <t>403A</t>
  </si>
  <si>
    <t>koš kancelářský</t>
  </si>
  <si>
    <t>403B</t>
  </si>
  <si>
    <t>odpadkový koš s výkyvným víkem</t>
  </si>
  <si>
    <t>403C</t>
  </si>
  <si>
    <t>nádoba na odpad s výklopným víkem</t>
  </si>
  <si>
    <t>dílenský nástrojový vozík</t>
  </si>
  <si>
    <t>závěsný panel na nářadí</t>
  </si>
  <si>
    <t>police 600x200x25</t>
  </si>
  <si>
    <t>police 800x200x25</t>
  </si>
  <si>
    <t>Ostatní vybavení - toalety</t>
  </si>
  <si>
    <t>koš na papírové ručníky</t>
  </si>
  <si>
    <t>zásobník papírových ručníků</t>
  </si>
  <si>
    <t>dávkovač tekutého mýdla</t>
  </si>
  <si>
    <t>zásobník toaletního papíru</t>
  </si>
  <si>
    <t>koš na hygienické potřeby</t>
  </si>
  <si>
    <t>držák wc kartáče</t>
  </si>
  <si>
    <t>zásobník hygienických sáčků</t>
  </si>
  <si>
    <t>šatní háček</t>
  </si>
  <si>
    <t>zrcadlo 400x600</t>
  </si>
  <si>
    <t>zrcadlo 2000x600</t>
  </si>
  <si>
    <t>drátěná polička do sprchy</t>
  </si>
  <si>
    <t>SO 03 - BĚŽECKÁ DRÁHA</t>
  </si>
  <si>
    <t xml:space="preserve">    5 - Komunikace pozemní a zpevněné plochy</t>
  </si>
  <si>
    <t>121101102</t>
  </si>
  <si>
    <t>Sejmutí ornice s přemístěním na vzdálenost do 100 m</t>
  </si>
  <si>
    <t>1844025368</t>
  </si>
  <si>
    <t>"rozsah a specifikace SO 03_v.č.01-02,TZ" 4,44*67,0*0,25</t>
  </si>
  <si>
    <t>532907269</t>
  </si>
  <si>
    <t>"rozsah a specifikace SO 03_v.č.01-02,TZ" 3,0*66,0*0,85</t>
  </si>
  <si>
    <t>1582935381</t>
  </si>
  <si>
    <t>"rozsah a specifikace SO 03_v.č.01-02,TZ_obruby" 0,4*0,4*(135)</t>
  </si>
  <si>
    <t>-10789490</t>
  </si>
  <si>
    <t>8,64*2 'Přepočtené koeficientem množství</t>
  </si>
  <si>
    <t>374813355</t>
  </si>
  <si>
    <t xml:space="preserve">"rozsah a specifikace SO 03_v.č.01-02,TZ" </t>
  </si>
  <si>
    <t>"obruby" 0,4*0,4*(135)*0,6</t>
  </si>
  <si>
    <t>"běžecká dráha" 3,0*66,0*0,85</t>
  </si>
  <si>
    <t>1417873984</t>
  </si>
  <si>
    <t>181,26*10 'Přepočtené koeficientem množství</t>
  </si>
  <si>
    <t>1359505299</t>
  </si>
  <si>
    <t>-1099806399</t>
  </si>
  <si>
    <t>181,26*1,8 'Přepočtené koeficientem množství</t>
  </si>
  <si>
    <t>-2010956878</t>
  </si>
  <si>
    <t>(168,3+21,6)-181,26</t>
  </si>
  <si>
    <t>-1911281083</t>
  </si>
  <si>
    <t>"rozsah a specifikace SO 03_v.č.01-02,TZ"</t>
  </si>
  <si>
    <t>"obruby" 0,4*135,0</t>
  </si>
  <si>
    <t>"dráha" 3*66,0</t>
  </si>
  <si>
    <t>2144797848</t>
  </si>
  <si>
    <t>Komunikace pozemní a zpevněné plochy</t>
  </si>
  <si>
    <t>-971160088</t>
  </si>
  <si>
    <t>"rozsah a specifikace SO 03_v.č.01-02,TZ" 2,44*65,0</t>
  </si>
  <si>
    <t>564271111</t>
  </si>
  <si>
    <t>Podklad nebo podsyp z praného kačírku fr. 2/8 - 4/8 mm tl 250 mm</t>
  </si>
  <si>
    <t>1586401568</t>
  </si>
  <si>
    <t>"rozsah a specifikace SO 03_v.č.01-02,TZ" 3*66,0*2</t>
  </si>
  <si>
    <t>564831111</t>
  </si>
  <si>
    <t>Podklad ze štěrkodrtě ŠD tl 100 mm</t>
  </si>
  <si>
    <t>779246032</t>
  </si>
  <si>
    <t>564841111</t>
  </si>
  <si>
    <t>Podklad ze štěrkodrtě ŠD tl 120 mm</t>
  </si>
  <si>
    <t>-586630472</t>
  </si>
  <si>
    <t>196851625</t>
  </si>
  <si>
    <t>"rozsah a specifikace SO 03_v.č.01-02,TZ" 2,44*65,0*2</t>
  </si>
  <si>
    <t>577135R22</t>
  </si>
  <si>
    <t xml:space="preserve">Asfaltový koberec otevřený hrubozrnný tl. 50 mm </t>
  </si>
  <si>
    <t>-391455102</t>
  </si>
  <si>
    <t>577145R22</t>
  </si>
  <si>
    <t xml:space="preserve">Asfaltový koberec drenážní jemnozrnný tl. 30 mm </t>
  </si>
  <si>
    <t>506415597</t>
  </si>
  <si>
    <t>598015R01</t>
  </si>
  <si>
    <t>Dodávka a provedení _ POLYURETANOVÝ SPORTOVNÍ POVRCH běžecké dráhy , tl. cca 13 mm _ dle specifikace PD</t>
  </si>
  <si>
    <t>406601582</t>
  </si>
  <si>
    <t xml:space="preserve">Poznámka k položce:_x000d_
Kompletní systémová dodávka a provedení dle specifikace PD a TZ včetně všech přímo souvisejících prací a dodávek._x000d_
------------------------------------------------------------------------------------------------------------------------------------------------_x000d_
(Materiál tréninkové dráhy je jednovrstvý, vodopropustný polyuretanový povrch na bázi PUR/EPDM granulátu s rovnou porézní vrstvou. Svrchní vrstva gumového granulátu bude v cihlově červené barvě, velikost zrna granulát 1-3 mm, polyuretanové pojivo.)_x000d_
--------------------------------------------------------------------------------------------------------------------_x000d_
Umělý povrch musí být voděpropustný dle evropské normy ČSN EN 14877. _x000d_
Asfaltový podklad se před instalací napenetruje, tím docílíme optimální přilnavosti pokládaného povrchu. _x000d_
Směs polyuretanového pojiva a gumového granulátu frakce 1 – 3 mm je před aplikací připravena ve speciálním mísícím zařízení. _x000d_
Připravená směs je aplikována pomocí finišeru, který provede instalaci povrchu. Proces tvrdnutí závisí na teplotě a vlhkosti. _x000d_
Finální povrch je trvale elastický a zajišťuje vhodnou absorbci nárazů. Vykazuje vysokou stabilitu vůči UV záření a je odolný vůči povětrnostním vlivům. Standardní provedení je v cihlově červené barvě, na přání lze dodat i jiné barevné provedení. Povrch je odolný proti poškození atletickými tretrami._x000d_
Dokončovací práce:_x000d_
Lajnování drah bude provedeno speciální systémovou polyuretanovou barvou s odolností vůči UV záření. Plocha bude nalajnována do 2 běžeckých drah š. 1,22 m a délky 65 m vč vyznačení nástupní plochy a doběhu. Přesné rozmístění tohoto značení drah upřesní investor v součinnosti s dodavatelem během výstavby. </t>
  </si>
  <si>
    <t>2054258704</t>
  </si>
  <si>
    <t>"rozsah a specifikace SO 03_v.č.01-02,TZ" 135,0</t>
  </si>
  <si>
    <t>-1740879538</t>
  </si>
  <si>
    <t>653534770</t>
  </si>
  <si>
    <t>Přesun hmot pro zpevněné plochy</t>
  </si>
  <si>
    <t>1498794878</t>
  </si>
  <si>
    <t>373536976</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</si>
</sst>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0" fillId="0" borderId="0" applyNumberFormat="0" applyFill="0" applyBorder="0" applyAlignment="0" applyProtection="0"/>
  </cellStyleXfs>
  <cellXfs count="313">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2" fillId="0" borderId="0" xfId="0" applyFont="1" applyAlignment="1" applyProtection="1">
      <alignment horizontal="lef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167" fontId="23" fillId="2" borderId="22" xfId="0" applyNumberFormat="1" applyFont="1" applyFill="1" applyBorder="1" applyAlignment="1" applyProtection="1">
      <alignment vertical="center"/>
      <protection locked="0"/>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styles" Target="styles.xml" /><Relationship Id="rId39" Type="http://schemas.openxmlformats.org/officeDocument/2006/relationships/theme" Target="theme/theme1.xml" /><Relationship Id="rId40" Type="http://schemas.openxmlformats.org/officeDocument/2006/relationships/calcChain" Target="calcChain.xml" /><Relationship Id="rId41"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21</v>
      </c>
      <c r="AO7" s="23"/>
      <c r="AP7" s="23"/>
      <c r="AQ7" s="23"/>
      <c r="AR7" s="21"/>
      <c r="BE7" s="32"/>
      <c r="BS7" s="18" t="s">
        <v>6</v>
      </c>
    </row>
    <row r="8" s="1" customFormat="1" ht="12" customHeight="1">
      <c r="B8" s="22"/>
      <c r="C8" s="23"/>
      <c r="D8" s="33" t="s">
        <v>22</v>
      </c>
      <c r="E8" s="23"/>
      <c r="F8" s="23"/>
      <c r="G8" s="23"/>
      <c r="H8" s="23"/>
      <c r="I8" s="23"/>
      <c r="J8" s="23"/>
      <c r="K8" s="28" t="s">
        <v>23</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24</v>
      </c>
      <c r="AL8" s="23"/>
      <c r="AM8" s="23"/>
      <c r="AN8" s="34" t="s">
        <v>25</v>
      </c>
      <c r="AO8" s="23"/>
      <c r="AP8" s="23"/>
      <c r="AQ8" s="23"/>
      <c r="AR8" s="21"/>
      <c r="BE8" s="32"/>
      <c r="BS8" s="18" t="s">
        <v>6</v>
      </c>
    </row>
    <row r="9" s="1" customFormat="1" ht="29.28" customHeight="1">
      <c r="B9" s="22"/>
      <c r="C9" s="23"/>
      <c r="D9" s="27" t="s">
        <v>26</v>
      </c>
      <c r="E9" s="23"/>
      <c r="F9" s="23"/>
      <c r="G9" s="23"/>
      <c r="H9" s="23"/>
      <c r="I9" s="23"/>
      <c r="J9" s="23"/>
      <c r="K9" s="35" t="s">
        <v>27</v>
      </c>
      <c r="L9" s="23"/>
      <c r="M9" s="23"/>
      <c r="N9" s="23"/>
      <c r="O9" s="23"/>
      <c r="P9" s="23"/>
      <c r="Q9" s="23"/>
      <c r="R9" s="23"/>
      <c r="S9" s="23"/>
      <c r="T9" s="23"/>
      <c r="U9" s="23"/>
      <c r="V9" s="23"/>
      <c r="W9" s="23"/>
      <c r="X9" s="23"/>
      <c r="Y9" s="23"/>
      <c r="Z9" s="23"/>
      <c r="AA9" s="23"/>
      <c r="AB9" s="23"/>
      <c r="AC9" s="23"/>
      <c r="AD9" s="23"/>
      <c r="AE9" s="23"/>
      <c r="AF9" s="23"/>
      <c r="AG9" s="23"/>
      <c r="AH9" s="23"/>
      <c r="AI9" s="23"/>
      <c r="AJ9" s="23"/>
      <c r="AK9" s="27" t="s">
        <v>28</v>
      </c>
      <c r="AL9" s="23"/>
      <c r="AM9" s="23"/>
      <c r="AN9" s="35" t="s">
        <v>29</v>
      </c>
      <c r="AO9" s="23"/>
      <c r="AP9" s="23"/>
      <c r="AQ9" s="23"/>
      <c r="AR9" s="21"/>
      <c r="BE9" s="32"/>
      <c r="BS9" s="18" t="s">
        <v>6</v>
      </c>
    </row>
    <row r="10" s="1" customFormat="1" ht="12" customHeight="1">
      <c r="B10" s="22"/>
      <c r="C10" s="23"/>
      <c r="D10" s="33" t="s">
        <v>30</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31</v>
      </c>
      <c r="AL10" s="23"/>
      <c r="AM10" s="23"/>
      <c r="AN10" s="28" t="s">
        <v>1</v>
      </c>
      <c r="AO10" s="23"/>
      <c r="AP10" s="23"/>
      <c r="AQ10" s="23"/>
      <c r="AR10" s="21"/>
      <c r="BE10" s="32"/>
      <c r="BS10" s="18" t="s">
        <v>6</v>
      </c>
    </row>
    <row r="11" s="1" customFormat="1" ht="18.48" customHeight="1">
      <c r="B11" s="22"/>
      <c r="C11" s="23"/>
      <c r="D11" s="23"/>
      <c r="E11" s="28" t="s">
        <v>32</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33</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34</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31</v>
      </c>
      <c r="AL13" s="23"/>
      <c r="AM13" s="23"/>
      <c r="AN13" s="36" t="s">
        <v>35</v>
      </c>
      <c r="AO13" s="23"/>
      <c r="AP13" s="23"/>
      <c r="AQ13" s="23"/>
      <c r="AR13" s="21"/>
      <c r="BE13" s="32"/>
      <c r="BS13" s="18" t="s">
        <v>6</v>
      </c>
    </row>
    <row r="14">
      <c r="B14" s="22"/>
      <c r="C14" s="23"/>
      <c r="D14" s="23"/>
      <c r="E14" s="36" t="s">
        <v>35</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3" t="s">
        <v>33</v>
      </c>
      <c r="AL14" s="23"/>
      <c r="AM14" s="23"/>
      <c r="AN14" s="36" t="s">
        <v>35</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36</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31</v>
      </c>
      <c r="AL16" s="23"/>
      <c r="AM16" s="23"/>
      <c r="AN16" s="28" t="s">
        <v>1</v>
      </c>
      <c r="AO16" s="23"/>
      <c r="AP16" s="23"/>
      <c r="AQ16" s="23"/>
      <c r="AR16" s="21"/>
      <c r="BE16" s="32"/>
      <c r="BS16" s="18" t="s">
        <v>4</v>
      </c>
    </row>
    <row r="17" s="1" customFormat="1" ht="18.48" customHeight="1">
      <c r="B17" s="22"/>
      <c r="C17" s="23"/>
      <c r="D17" s="23"/>
      <c r="E17" s="28" t="s">
        <v>37</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33</v>
      </c>
      <c r="AL17" s="23"/>
      <c r="AM17" s="23"/>
      <c r="AN17" s="28" t="s">
        <v>1</v>
      </c>
      <c r="AO17" s="23"/>
      <c r="AP17" s="23"/>
      <c r="AQ17" s="23"/>
      <c r="AR17" s="21"/>
      <c r="BE17" s="32"/>
      <c r="BS17" s="18" t="s">
        <v>38</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39</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31</v>
      </c>
      <c r="AL19" s="23"/>
      <c r="AM19" s="23"/>
      <c r="AN19" s="28" t="s">
        <v>1</v>
      </c>
      <c r="AO19" s="23"/>
      <c r="AP19" s="23"/>
      <c r="AQ19" s="23"/>
      <c r="AR19" s="21"/>
      <c r="BE19" s="32"/>
      <c r="BS19" s="18" t="s">
        <v>6</v>
      </c>
    </row>
    <row r="20" s="1" customFormat="1" ht="18.48" customHeight="1">
      <c r="B20" s="22"/>
      <c r="C20" s="23"/>
      <c r="D20" s="23"/>
      <c r="E20" s="28" t="s">
        <v>40</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33</v>
      </c>
      <c r="AL20" s="23"/>
      <c r="AM20" s="23"/>
      <c r="AN20" s="28" t="s">
        <v>1</v>
      </c>
      <c r="AO20" s="23"/>
      <c r="AP20" s="23"/>
      <c r="AQ20" s="23"/>
      <c r="AR20" s="21"/>
      <c r="BE20" s="32"/>
      <c r="BS20" s="18" t="s">
        <v>38</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41</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71.25" customHeight="1">
      <c r="B23" s="22"/>
      <c r="C23" s="23"/>
      <c r="D23" s="23"/>
      <c r="E23" s="38" t="s">
        <v>42</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3"/>
      <c r="AQ25" s="23"/>
      <c r="AR25" s="21"/>
      <c r="BE25" s="32"/>
    </row>
    <row r="26" s="2" customFormat="1" ht="25.92" customHeight="1">
      <c r="A26" s="40"/>
      <c r="B26" s="41"/>
      <c r="C26" s="42"/>
      <c r="D26" s="43" t="s">
        <v>43</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ROUND(AG94,2)</f>
        <v>0</v>
      </c>
      <c r="AL26" s="44"/>
      <c r="AM26" s="44"/>
      <c r="AN26" s="44"/>
      <c r="AO26" s="44"/>
      <c r="AP26" s="42"/>
      <c r="AQ26" s="42"/>
      <c r="AR26" s="46"/>
      <c r="BE26" s="32"/>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2"/>
    </row>
    <row r="28" s="2" customFormat="1">
      <c r="A28" s="40"/>
      <c r="B28" s="41"/>
      <c r="C28" s="42"/>
      <c r="D28" s="42"/>
      <c r="E28" s="42"/>
      <c r="F28" s="42"/>
      <c r="G28" s="42"/>
      <c r="H28" s="42"/>
      <c r="I28" s="42"/>
      <c r="J28" s="42"/>
      <c r="K28" s="42"/>
      <c r="L28" s="47" t="s">
        <v>44</v>
      </c>
      <c r="M28" s="47"/>
      <c r="N28" s="47"/>
      <c r="O28" s="47"/>
      <c r="P28" s="47"/>
      <c r="Q28" s="42"/>
      <c r="R28" s="42"/>
      <c r="S28" s="42"/>
      <c r="T28" s="42"/>
      <c r="U28" s="42"/>
      <c r="V28" s="42"/>
      <c r="W28" s="47" t="s">
        <v>45</v>
      </c>
      <c r="X28" s="47"/>
      <c r="Y28" s="47"/>
      <c r="Z28" s="47"/>
      <c r="AA28" s="47"/>
      <c r="AB28" s="47"/>
      <c r="AC28" s="47"/>
      <c r="AD28" s="47"/>
      <c r="AE28" s="47"/>
      <c r="AF28" s="42"/>
      <c r="AG28" s="42"/>
      <c r="AH28" s="42"/>
      <c r="AI28" s="42"/>
      <c r="AJ28" s="42"/>
      <c r="AK28" s="47" t="s">
        <v>46</v>
      </c>
      <c r="AL28" s="47"/>
      <c r="AM28" s="47"/>
      <c r="AN28" s="47"/>
      <c r="AO28" s="47"/>
      <c r="AP28" s="42"/>
      <c r="AQ28" s="42"/>
      <c r="AR28" s="46"/>
      <c r="BE28" s="32"/>
    </row>
    <row r="29" s="3" customFormat="1" ht="14.4" customHeight="1">
      <c r="A29" s="3"/>
      <c r="B29" s="48"/>
      <c r="C29" s="49"/>
      <c r="D29" s="33" t="s">
        <v>47</v>
      </c>
      <c r="E29" s="49"/>
      <c r="F29" s="33" t="s">
        <v>48</v>
      </c>
      <c r="G29" s="49"/>
      <c r="H29" s="49"/>
      <c r="I29" s="49"/>
      <c r="J29" s="49"/>
      <c r="K29" s="49"/>
      <c r="L29" s="50">
        <v>0.20999999999999999</v>
      </c>
      <c r="M29" s="49"/>
      <c r="N29" s="49"/>
      <c r="O29" s="49"/>
      <c r="P29" s="49"/>
      <c r="Q29" s="49"/>
      <c r="R29" s="49"/>
      <c r="S29" s="49"/>
      <c r="T29" s="49"/>
      <c r="U29" s="49"/>
      <c r="V29" s="49"/>
      <c r="W29" s="51">
        <f>ROUND(AZ94, 2)</f>
        <v>0</v>
      </c>
      <c r="X29" s="49"/>
      <c r="Y29" s="49"/>
      <c r="Z29" s="49"/>
      <c r="AA29" s="49"/>
      <c r="AB29" s="49"/>
      <c r="AC29" s="49"/>
      <c r="AD29" s="49"/>
      <c r="AE29" s="49"/>
      <c r="AF29" s="49"/>
      <c r="AG29" s="49"/>
      <c r="AH29" s="49"/>
      <c r="AI29" s="49"/>
      <c r="AJ29" s="49"/>
      <c r="AK29" s="51">
        <f>ROUND(AV94, 2)</f>
        <v>0</v>
      </c>
      <c r="AL29" s="49"/>
      <c r="AM29" s="49"/>
      <c r="AN29" s="49"/>
      <c r="AO29" s="49"/>
      <c r="AP29" s="49"/>
      <c r="AQ29" s="49"/>
      <c r="AR29" s="52"/>
      <c r="BE29" s="53"/>
    </row>
    <row r="30" s="3" customFormat="1" ht="14.4" customHeight="1">
      <c r="A30" s="3"/>
      <c r="B30" s="48"/>
      <c r="C30" s="49"/>
      <c r="D30" s="49"/>
      <c r="E30" s="49"/>
      <c r="F30" s="33" t="s">
        <v>49</v>
      </c>
      <c r="G30" s="49"/>
      <c r="H30" s="49"/>
      <c r="I30" s="49"/>
      <c r="J30" s="49"/>
      <c r="K30" s="49"/>
      <c r="L30" s="50">
        <v>0.14999999999999999</v>
      </c>
      <c r="M30" s="49"/>
      <c r="N30" s="49"/>
      <c r="O30" s="49"/>
      <c r="P30" s="49"/>
      <c r="Q30" s="49"/>
      <c r="R30" s="49"/>
      <c r="S30" s="49"/>
      <c r="T30" s="49"/>
      <c r="U30" s="49"/>
      <c r="V30" s="49"/>
      <c r="W30" s="51">
        <f>ROUND(BA94, 2)</f>
        <v>0</v>
      </c>
      <c r="X30" s="49"/>
      <c r="Y30" s="49"/>
      <c r="Z30" s="49"/>
      <c r="AA30" s="49"/>
      <c r="AB30" s="49"/>
      <c r="AC30" s="49"/>
      <c r="AD30" s="49"/>
      <c r="AE30" s="49"/>
      <c r="AF30" s="49"/>
      <c r="AG30" s="49"/>
      <c r="AH30" s="49"/>
      <c r="AI30" s="49"/>
      <c r="AJ30" s="49"/>
      <c r="AK30" s="51">
        <f>ROUND(AW94, 2)</f>
        <v>0</v>
      </c>
      <c r="AL30" s="49"/>
      <c r="AM30" s="49"/>
      <c r="AN30" s="49"/>
      <c r="AO30" s="49"/>
      <c r="AP30" s="49"/>
      <c r="AQ30" s="49"/>
      <c r="AR30" s="52"/>
      <c r="BE30" s="53"/>
    </row>
    <row r="31" hidden="1" s="3" customFormat="1" ht="14.4" customHeight="1">
      <c r="A31" s="3"/>
      <c r="B31" s="48"/>
      <c r="C31" s="49"/>
      <c r="D31" s="49"/>
      <c r="E31" s="49"/>
      <c r="F31" s="33" t="s">
        <v>50</v>
      </c>
      <c r="G31" s="49"/>
      <c r="H31" s="49"/>
      <c r="I31" s="49"/>
      <c r="J31" s="49"/>
      <c r="K31" s="49"/>
      <c r="L31" s="50">
        <v>0.20999999999999999</v>
      </c>
      <c r="M31" s="49"/>
      <c r="N31" s="49"/>
      <c r="O31" s="49"/>
      <c r="P31" s="49"/>
      <c r="Q31" s="49"/>
      <c r="R31" s="49"/>
      <c r="S31" s="49"/>
      <c r="T31" s="49"/>
      <c r="U31" s="49"/>
      <c r="V31" s="49"/>
      <c r="W31" s="51">
        <f>ROUND(BB94,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3" t="s">
        <v>51</v>
      </c>
      <c r="G32" s="49"/>
      <c r="H32" s="49"/>
      <c r="I32" s="49"/>
      <c r="J32" s="49"/>
      <c r="K32" s="49"/>
      <c r="L32" s="50">
        <v>0.14999999999999999</v>
      </c>
      <c r="M32" s="49"/>
      <c r="N32" s="49"/>
      <c r="O32" s="49"/>
      <c r="P32" s="49"/>
      <c r="Q32" s="49"/>
      <c r="R32" s="49"/>
      <c r="S32" s="49"/>
      <c r="T32" s="49"/>
      <c r="U32" s="49"/>
      <c r="V32" s="49"/>
      <c r="W32" s="51">
        <f>ROUND(BC94,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3" t="s">
        <v>52</v>
      </c>
      <c r="G33" s="49"/>
      <c r="H33" s="49"/>
      <c r="I33" s="49"/>
      <c r="J33" s="49"/>
      <c r="K33" s="49"/>
      <c r="L33" s="50">
        <v>0</v>
      </c>
      <c r="M33" s="49"/>
      <c r="N33" s="49"/>
      <c r="O33" s="49"/>
      <c r="P33" s="49"/>
      <c r="Q33" s="49"/>
      <c r="R33" s="49"/>
      <c r="S33" s="49"/>
      <c r="T33" s="49"/>
      <c r="U33" s="49"/>
      <c r="V33" s="49"/>
      <c r="W33" s="51">
        <f>ROUND(BD94, 2)</f>
        <v>0</v>
      </c>
      <c r="X33" s="49"/>
      <c r="Y33" s="49"/>
      <c r="Z33" s="49"/>
      <c r="AA33" s="49"/>
      <c r="AB33" s="49"/>
      <c r="AC33" s="49"/>
      <c r="AD33" s="49"/>
      <c r="AE33" s="49"/>
      <c r="AF33" s="49"/>
      <c r="AG33" s="49"/>
      <c r="AH33" s="49"/>
      <c r="AI33" s="49"/>
      <c r="AJ33" s="49"/>
      <c r="AK33" s="51">
        <v>0</v>
      </c>
      <c r="AL33" s="49"/>
      <c r="AM33" s="49"/>
      <c r="AN33" s="49"/>
      <c r="AO33" s="49"/>
      <c r="AP33" s="49"/>
      <c r="AQ33" s="49"/>
      <c r="AR33" s="52"/>
      <c r="BE33" s="5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32"/>
    </row>
    <row r="35" s="2" customFormat="1" ht="25.92" customHeight="1">
      <c r="A35" s="40"/>
      <c r="B35" s="41"/>
      <c r="C35" s="54"/>
      <c r="D35" s="55" t="s">
        <v>53</v>
      </c>
      <c r="E35" s="56"/>
      <c r="F35" s="56"/>
      <c r="G35" s="56"/>
      <c r="H35" s="56"/>
      <c r="I35" s="56"/>
      <c r="J35" s="56"/>
      <c r="K35" s="56"/>
      <c r="L35" s="56"/>
      <c r="M35" s="56"/>
      <c r="N35" s="56"/>
      <c r="O35" s="56"/>
      <c r="P35" s="56"/>
      <c r="Q35" s="56"/>
      <c r="R35" s="56"/>
      <c r="S35" s="56"/>
      <c r="T35" s="57" t="s">
        <v>54</v>
      </c>
      <c r="U35" s="56"/>
      <c r="V35" s="56"/>
      <c r="W35" s="56"/>
      <c r="X35" s="58" t="s">
        <v>55</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14.4" customHeight="1">
      <c r="A37" s="40"/>
      <c r="B37" s="41"/>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6"/>
      <c r="BE37" s="40"/>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1"/>
      <c r="C49" s="62"/>
      <c r="D49" s="63" t="s">
        <v>56</v>
      </c>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3" t="s">
        <v>57</v>
      </c>
      <c r="AI49" s="64"/>
      <c r="AJ49" s="64"/>
      <c r="AK49" s="64"/>
      <c r="AL49" s="64"/>
      <c r="AM49" s="64"/>
      <c r="AN49" s="64"/>
      <c r="AO49" s="64"/>
      <c r="AP49" s="62"/>
      <c r="AQ49" s="62"/>
      <c r="AR49" s="65"/>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40"/>
      <c r="B60" s="41"/>
      <c r="C60" s="42"/>
      <c r="D60" s="66" t="s">
        <v>58</v>
      </c>
      <c r="E60" s="44"/>
      <c r="F60" s="44"/>
      <c r="G60" s="44"/>
      <c r="H60" s="44"/>
      <c r="I60" s="44"/>
      <c r="J60" s="44"/>
      <c r="K60" s="44"/>
      <c r="L60" s="44"/>
      <c r="M60" s="44"/>
      <c r="N60" s="44"/>
      <c r="O60" s="44"/>
      <c r="P60" s="44"/>
      <c r="Q60" s="44"/>
      <c r="R60" s="44"/>
      <c r="S60" s="44"/>
      <c r="T60" s="44"/>
      <c r="U60" s="44"/>
      <c r="V60" s="66" t="s">
        <v>59</v>
      </c>
      <c r="W60" s="44"/>
      <c r="X60" s="44"/>
      <c r="Y60" s="44"/>
      <c r="Z60" s="44"/>
      <c r="AA60" s="44"/>
      <c r="AB60" s="44"/>
      <c r="AC60" s="44"/>
      <c r="AD60" s="44"/>
      <c r="AE60" s="44"/>
      <c r="AF60" s="44"/>
      <c r="AG60" s="44"/>
      <c r="AH60" s="66" t="s">
        <v>58</v>
      </c>
      <c r="AI60" s="44"/>
      <c r="AJ60" s="44"/>
      <c r="AK60" s="44"/>
      <c r="AL60" s="44"/>
      <c r="AM60" s="66" t="s">
        <v>59</v>
      </c>
      <c r="AN60" s="44"/>
      <c r="AO60" s="44"/>
      <c r="AP60" s="42"/>
      <c r="AQ60" s="42"/>
      <c r="AR60" s="46"/>
      <c r="BE60" s="40"/>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40"/>
      <c r="B64" s="41"/>
      <c r="C64" s="42"/>
      <c r="D64" s="63" t="s">
        <v>60</v>
      </c>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3" t="s">
        <v>61</v>
      </c>
      <c r="AI64" s="67"/>
      <c r="AJ64" s="67"/>
      <c r="AK64" s="67"/>
      <c r="AL64" s="67"/>
      <c r="AM64" s="67"/>
      <c r="AN64" s="67"/>
      <c r="AO64" s="67"/>
      <c r="AP64" s="42"/>
      <c r="AQ64" s="42"/>
      <c r="AR64" s="46"/>
      <c r="BE64" s="40"/>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40"/>
      <c r="B75" s="41"/>
      <c r="C75" s="42"/>
      <c r="D75" s="66" t="s">
        <v>58</v>
      </c>
      <c r="E75" s="44"/>
      <c r="F75" s="44"/>
      <c r="G75" s="44"/>
      <c r="H75" s="44"/>
      <c r="I75" s="44"/>
      <c r="J75" s="44"/>
      <c r="K75" s="44"/>
      <c r="L75" s="44"/>
      <c r="M75" s="44"/>
      <c r="N75" s="44"/>
      <c r="O75" s="44"/>
      <c r="P75" s="44"/>
      <c r="Q75" s="44"/>
      <c r="R75" s="44"/>
      <c r="S75" s="44"/>
      <c r="T75" s="44"/>
      <c r="U75" s="44"/>
      <c r="V75" s="66" t="s">
        <v>59</v>
      </c>
      <c r="W75" s="44"/>
      <c r="X75" s="44"/>
      <c r="Y75" s="44"/>
      <c r="Z75" s="44"/>
      <c r="AA75" s="44"/>
      <c r="AB75" s="44"/>
      <c r="AC75" s="44"/>
      <c r="AD75" s="44"/>
      <c r="AE75" s="44"/>
      <c r="AF75" s="44"/>
      <c r="AG75" s="44"/>
      <c r="AH75" s="66" t="s">
        <v>58</v>
      </c>
      <c r="AI75" s="44"/>
      <c r="AJ75" s="44"/>
      <c r="AK75" s="44"/>
      <c r="AL75" s="44"/>
      <c r="AM75" s="66" t="s">
        <v>59</v>
      </c>
      <c r="AN75" s="44"/>
      <c r="AO75" s="44"/>
      <c r="AP75" s="42"/>
      <c r="AQ75" s="42"/>
      <c r="AR75" s="46"/>
      <c r="BE75" s="40"/>
    </row>
    <row r="76" s="2" customFormat="1">
      <c r="A76" s="40"/>
      <c r="B76" s="41"/>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6"/>
      <c r="BE76" s="40"/>
    </row>
    <row r="77" s="2" customFormat="1" ht="6.96" customHeight="1">
      <c r="A77" s="40"/>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46"/>
      <c r="BE77" s="40"/>
    </row>
    <row r="81" s="2" customFormat="1" ht="6.96" customHeight="1">
      <c r="A81" s="40"/>
      <c r="B81" s="70"/>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46"/>
      <c r="BE81" s="40"/>
    </row>
    <row r="82" s="2" customFormat="1" ht="24.96" customHeight="1">
      <c r="A82" s="40"/>
      <c r="B82" s="41"/>
      <c r="C82" s="24" t="s">
        <v>62</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6"/>
      <c r="BE82" s="40"/>
    </row>
    <row r="83" s="2" customFormat="1" ht="6.96" customHeight="1">
      <c r="A83" s="40"/>
      <c r="B83" s="41"/>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6"/>
      <c r="BE83" s="40"/>
    </row>
    <row r="84" s="4" customFormat="1" ht="12" customHeight="1">
      <c r="A84" s="4"/>
      <c r="B84" s="72"/>
      <c r="C84" s="33" t="s">
        <v>13</v>
      </c>
      <c r="D84" s="73"/>
      <c r="E84" s="73"/>
      <c r="F84" s="73"/>
      <c r="G84" s="73"/>
      <c r="H84" s="73"/>
      <c r="I84" s="73"/>
      <c r="J84" s="73"/>
      <c r="K84" s="73"/>
      <c r="L84" s="73" t="str">
        <f>K5</f>
        <v>N19-106_exp3_VR_04</v>
      </c>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4"/>
      <c r="BE84" s="4"/>
    </row>
    <row r="85" s="5" customFormat="1" ht="36.96" customHeight="1">
      <c r="A85" s="5"/>
      <c r="B85" s="75"/>
      <c r="C85" s="76" t="s">
        <v>16</v>
      </c>
      <c r="D85" s="77"/>
      <c r="E85" s="77"/>
      <c r="F85" s="77"/>
      <c r="G85" s="77"/>
      <c r="H85" s="77"/>
      <c r="I85" s="77"/>
      <c r="J85" s="77"/>
      <c r="K85" s="77"/>
      <c r="L85" s="78" t="str">
        <f>K6</f>
        <v>PD pro Hasičskou zbrojnici Frýdek</v>
      </c>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9"/>
      <c r="BE85" s="5"/>
    </row>
    <row r="86" s="2" customFormat="1" ht="6.96" customHeight="1">
      <c r="A86" s="40"/>
      <c r="B86" s="41"/>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6"/>
      <c r="BE86" s="40"/>
    </row>
    <row r="87" s="2" customFormat="1" ht="12" customHeight="1">
      <c r="A87" s="40"/>
      <c r="B87" s="41"/>
      <c r="C87" s="33" t="s">
        <v>22</v>
      </c>
      <c r="D87" s="42"/>
      <c r="E87" s="42"/>
      <c r="F87" s="42"/>
      <c r="G87" s="42"/>
      <c r="H87" s="42"/>
      <c r="I87" s="42"/>
      <c r="J87" s="42"/>
      <c r="K87" s="42"/>
      <c r="L87" s="80" t="str">
        <f>IF(K8="","",K8)</f>
        <v>Frýdek Místek</v>
      </c>
      <c r="M87" s="42"/>
      <c r="N87" s="42"/>
      <c r="O87" s="42"/>
      <c r="P87" s="42"/>
      <c r="Q87" s="42"/>
      <c r="R87" s="42"/>
      <c r="S87" s="42"/>
      <c r="T87" s="42"/>
      <c r="U87" s="42"/>
      <c r="V87" s="42"/>
      <c r="W87" s="42"/>
      <c r="X87" s="42"/>
      <c r="Y87" s="42"/>
      <c r="Z87" s="42"/>
      <c r="AA87" s="42"/>
      <c r="AB87" s="42"/>
      <c r="AC87" s="42"/>
      <c r="AD87" s="42"/>
      <c r="AE87" s="42"/>
      <c r="AF87" s="42"/>
      <c r="AG87" s="42"/>
      <c r="AH87" s="42"/>
      <c r="AI87" s="33" t="s">
        <v>24</v>
      </c>
      <c r="AJ87" s="42"/>
      <c r="AK87" s="42"/>
      <c r="AL87" s="42"/>
      <c r="AM87" s="81" t="str">
        <f>IF(AN8= "","",AN8)</f>
        <v>26. 7. 2019</v>
      </c>
      <c r="AN87" s="81"/>
      <c r="AO87" s="42"/>
      <c r="AP87" s="42"/>
      <c r="AQ87" s="42"/>
      <c r="AR87" s="46"/>
      <c r="BE87" s="40"/>
    </row>
    <row r="88" s="2" customFormat="1" ht="6.96" customHeight="1">
      <c r="A88" s="40"/>
      <c r="B88" s="41"/>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6"/>
      <c r="BE88" s="40"/>
    </row>
    <row r="89" s="2" customFormat="1" ht="15.15" customHeight="1">
      <c r="A89" s="40"/>
      <c r="B89" s="41"/>
      <c r="C89" s="33" t="s">
        <v>30</v>
      </c>
      <c r="D89" s="42"/>
      <c r="E89" s="42"/>
      <c r="F89" s="42"/>
      <c r="G89" s="42"/>
      <c r="H89" s="42"/>
      <c r="I89" s="42"/>
      <c r="J89" s="42"/>
      <c r="K89" s="42"/>
      <c r="L89" s="73" t="str">
        <f>IF(E11= "","",E11)</f>
        <v>Statutární město Frýdek - Místek</v>
      </c>
      <c r="M89" s="42"/>
      <c r="N89" s="42"/>
      <c r="O89" s="42"/>
      <c r="P89" s="42"/>
      <c r="Q89" s="42"/>
      <c r="R89" s="42"/>
      <c r="S89" s="42"/>
      <c r="T89" s="42"/>
      <c r="U89" s="42"/>
      <c r="V89" s="42"/>
      <c r="W89" s="42"/>
      <c r="X89" s="42"/>
      <c r="Y89" s="42"/>
      <c r="Z89" s="42"/>
      <c r="AA89" s="42"/>
      <c r="AB89" s="42"/>
      <c r="AC89" s="42"/>
      <c r="AD89" s="42"/>
      <c r="AE89" s="42"/>
      <c r="AF89" s="42"/>
      <c r="AG89" s="42"/>
      <c r="AH89" s="42"/>
      <c r="AI89" s="33" t="s">
        <v>36</v>
      </c>
      <c r="AJ89" s="42"/>
      <c r="AK89" s="42"/>
      <c r="AL89" s="42"/>
      <c r="AM89" s="82" t="str">
        <f>IF(E17="","",E17)</f>
        <v>PPS Kania s.r.o.</v>
      </c>
      <c r="AN89" s="73"/>
      <c r="AO89" s="73"/>
      <c r="AP89" s="73"/>
      <c r="AQ89" s="42"/>
      <c r="AR89" s="46"/>
      <c r="AS89" s="83" t="s">
        <v>63</v>
      </c>
      <c r="AT89" s="84"/>
      <c r="AU89" s="85"/>
      <c r="AV89" s="85"/>
      <c r="AW89" s="85"/>
      <c r="AX89" s="85"/>
      <c r="AY89" s="85"/>
      <c r="AZ89" s="85"/>
      <c r="BA89" s="85"/>
      <c r="BB89" s="85"/>
      <c r="BC89" s="85"/>
      <c r="BD89" s="86"/>
      <c r="BE89" s="40"/>
    </row>
    <row r="90" s="2" customFormat="1" ht="15.15" customHeight="1">
      <c r="A90" s="40"/>
      <c r="B90" s="41"/>
      <c r="C90" s="33" t="s">
        <v>34</v>
      </c>
      <c r="D90" s="42"/>
      <c r="E90" s="42"/>
      <c r="F90" s="42"/>
      <c r="G90" s="42"/>
      <c r="H90" s="42"/>
      <c r="I90" s="42"/>
      <c r="J90" s="42"/>
      <c r="K90" s="42"/>
      <c r="L90" s="73" t="str">
        <f>IF(E14= "Vyplň údaj","",E14)</f>
        <v/>
      </c>
      <c r="M90" s="42"/>
      <c r="N90" s="42"/>
      <c r="O90" s="42"/>
      <c r="P90" s="42"/>
      <c r="Q90" s="42"/>
      <c r="R90" s="42"/>
      <c r="S90" s="42"/>
      <c r="T90" s="42"/>
      <c r="U90" s="42"/>
      <c r="V90" s="42"/>
      <c r="W90" s="42"/>
      <c r="X90" s="42"/>
      <c r="Y90" s="42"/>
      <c r="Z90" s="42"/>
      <c r="AA90" s="42"/>
      <c r="AB90" s="42"/>
      <c r="AC90" s="42"/>
      <c r="AD90" s="42"/>
      <c r="AE90" s="42"/>
      <c r="AF90" s="42"/>
      <c r="AG90" s="42"/>
      <c r="AH90" s="42"/>
      <c r="AI90" s="33" t="s">
        <v>39</v>
      </c>
      <c r="AJ90" s="42"/>
      <c r="AK90" s="42"/>
      <c r="AL90" s="42"/>
      <c r="AM90" s="82" t="str">
        <f>IF(E20="","",E20)</f>
        <v xml:space="preserve"> </v>
      </c>
      <c r="AN90" s="73"/>
      <c r="AO90" s="73"/>
      <c r="AP90" s="73"/>
      <c r="AQ90" s="42"/>
      <c r="AR90" s="46"/>
      <c r="AS90" s="87"/>
      <c r="AT90" s="88"/>
      <c r="AU90" s="89"/>
      <c r="AV90" s="89"/>
      <c r="AW90" s="89"/>
      <c r="AX90" s="89"/>
      <c r="AY90" s="89"/>
      <c r="AZ90" s="89"/>
      <c r="BA90" s="89"/>
      <c r="BB90" s="89"/>
      <c r="BC90" s="89"/>
      <c r="BD90" s="90"/>
      <c r="BE90" s="40"/>
    </row>
    <row r="91" s="2" customFormat="1" ht="10.8" customHeight="1">
      <c r="A91" s="40"/>
      <c r="B91" s="41"/>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6"/>
      <c r="AS91" s="91"/>
      <c r="AT91" s="92"/>
      <c r="AU91" s="93"/>
      <c r="AV91" s="93"/>
      <c r="AW91" s="93"/>
      <c r="AX91" s="93"/>
      <c r="AY91" s="93"/>
      <c r="AZ91" s="93"/>
      <c r="BA91" s="93"/>
      <c r="BB91" s="93"/>
      <c r="BC91" s="93"/>
      <c r="BD91" s="94"/>
      <c r="BE91" s="40"/>
    </row>
    <row r="92" s="2" customFormat="1" ht="29.28" customHeight="1">
      <c r="A92" s="40"/>
      <c r="B92" s="41"/>
      <c r="C92" s="95" t="s">
        <v>64</v>
      </c>
      <c r="D92" s="96"/>
      <c r="E92" s="96"/>
      <c r="F92" s="96"/>
      <c r="G92" s="96"/>
      <c r="H92" s="97"/>
      <c r="I92" s="98" t="s">
        <v>65</v>
      </c>
      <c r="J92" s="96"/>
      <c r="K92" s="96"/>
      <c r="L92" s="96"/>
      <c r="M92" s="96"/>
      <c r="N92" s="96"/>
      <c r="O92" s="96"/>
      <c r="P92" s="96"/>
      <c r="Q92" s="96"/>
      <c r="R92" s="96"/>
      <c r="S92" s="96"/>
      <c r="T92" s="96"/>
      <c r="U92" s="96"/>
      <c r="V92" s="96"/>
      <c r="W92" s="96"/>
      <c r="X92" s="96"/>
      <c r="Y92" s="96"/>
      <c r="Z92" s="96"/>
      <c r="AA92" s="96"/>
      <c r="AB92" s="96"/>
      <c r="AC92" s="96"/>
      <c r="AD92" s="96"/>
      <c r="AE92" s="96"/>
      <c r="AF92" s="96"/>
      <c r="AG92" s="99" t="s">
        <v>66</v>
      </c>
      <c r="AH92" s="96"/>
      <c r="AI92" s="96"/>
      <c r="AJ92" s="96"/>
      <c r="AK92" s="96"/>
      <c r="AL92" s="96"/>
      <c r="AM92" s="96"/>
      <c r="AN92" s="98" t="s">
        <v>67</v>
      </c>
      <c r="AO92" s="96"/>
      <c r="AP92" s="100"/>
      <c r="AQ92" s="101" t="s">
        <v>68</v>
      </c>
      <c r="AR92" s="46"/>
      <c r="AS92" s="102" t="s">
        <v>69</v>
      </c>
      <c r="AT92" s="103" t="s">
        <v>70</v>
      </c>
      <c r="AU92" s="103" t="s">
        <v>71</v>
      </c>
      <c r="AV92" s="103" t="s">
        <v>72</v>
      </c>
      <c r="AW92" s="103" t="s">
        <v>73</v>
      </c>
      <c r="AX92" s="103" t="s">
        <v>74</v>
      </c>
      <c r="AY92" s="103" t="s">
        <v>75</v>
      </c>
      <c r="AZ92" s="103" t="s">
        <v>76</v>
      </c>
      <c r="BA92" s="103" t="s">
        <v>77</v>
      </c>
      <c r="BB92" s="103" t="s">
        <v>78</v>
      </c>
      <c r="BC92" s="103" t="s">
        <v>79</v>
      </c>
      <c r="BD92" s="104" t="s">
        <v>80</v>
      </c>
      <c r="BE92" s="40"/>
    </row>
    <row r="93" s="2" customFormat="1" ht="10.8" customHeight="1">
      <c r="A93" s="40"/>
      <c r="B93" s="41"/>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6"/>
      <c r="AS93" s="105"/>
      <c r="AT93" s="106"/>
      <c r="AU93" s="106"/>
      <c r="AV93" s="106"/>
      <c r="AW93" s="106"/>
      <c r="AX93" s="106"/>
      <c r="AY93" s="106"/>
      <c r="AZ93" s="106"/>
      <c r="BA93" s="106"/>
      <c r="BB93" s="106"/>
      <c r="BC93" s="106"/>
      <c r="BD93" s="107"/>
      <c r="BE93" s="40"/>
    </row>
    <row r="94" s="6" customFormat="1" ht="32.4" customHeight="1">
      <c r="A94" s="6"/>
      <c r="B94" s="108"/>
      <c r="C94" s="109" t="s">
        <v>81</v>
      </c>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1">
        <f>ROUND(AG95+AG125,2)</f>
        <v>0</v>
      </c>
      <c r="AH94" s="111"/>
      <c r="AI94" s="111"/>
      <c r="AJ94" s="111"/>
      <c r="AK94" s="111"/>
      <c r="AL94" s="111"/>
      <c r="AM94" s="111"/>
      <c r="AN94" s="112">
        <f>SUM(AG94,AT94)</f>
        <v>0</v>
      </c>
      <c r="AO94" s="112"/>
      <c r="AP94" s="112"/>
      <c r="AQ94" s="113" t="s">
        <v>1</v>
      </c>
      <c r="AR94" s="114"/>
      <c r="AS94" s="115">
        <f>ROUND(AS95+AS125,2)</f>
        <v>0</v>
      </c>
      <c r="AT94" s="116">
        <f>ROUND(SUM(AV94:AW94),2)</f>
        <v>0</v>
      </c>
      <c r="AU94" s="117">
        <f>ROUND(AU95+AU125,5)</f>
        <v>0</v>
      </c>
      <c r="AV94" s="116">
        <f>ROUND(AZ94*L29,2)</f>
        <v>0</v>
      </c>
      <c r="AW94" s="116">
        <f>ROUND(BA94*L30,2)</f>
        <v>0</v>
      </c>
      <c r="AX94" s="116">
        <f>ROUND(BB94*L29,2)</f>
        <v>0</v>
      </c>
      <c r="AY94" s="116">
        <f>ROUND(BC94*L30,2)</f>
        <v>0</v>
      </c>
      <c r="AZ94" s="116">
        <f>ROUND(AZ95+AZ125,2)</f>
        <v>0</v>
      </c>
      <c r="BA94" s="116">
        <f>ROUND(BA95+BA125,2)</f>
        <v>0</v>
      </c>
      <c r="BB94" s="116">
        <f>ROUND(BB95+BB125,2)</f>
        <v>0</v>
      </c>
      <c r="BC94" s="116">
        <f>ROUND(BC95+BC125,2)</f>
        <v>0</v>
      </c>
      <c r="BD94" s="118">
        <f>ROUND(BD95+BD125,2)</f>
        <v>0</v>
      </c>
      <c r="BE94" s="6"/>
      <c r="BS94" s="119" t="s">
        <v>82</v>
      </c>
      <c r="BT94" s="119" t="s">
        <v>83</v>
      </c>
      <c r="BU94" s="120" t="s">
        <v>84</v>
      </c>
      <c r="BV94" s="119" t="s">
        <v>85</v>
      </c>
      <c r="BW94" s="119" t="s">
        <v>5</v>
      </c>
      <c r="BX94" s="119" t="s">
        <v>86</v>
      </c>
      <c r="CL94" s="119" t="s">
        <v>19</v>
      </c>
    </row>
    <row r="95" s="7" customFormat="1" ht="16.5" customHeight="1">
      <c r="A95" s="7"/>
      <c r="B95" s="121"/>
      <c r="C95" s="122"/>
      <c r="D95" s="123" t="s">
        <v>87</v>
      </c>
      <c r="E95" s="123"/>
      <c r="F95" s="123"/>
      <c r="G95" s="123"/>
      <c r="H95" s="123"/>
      <c r="I95" s="124"/>
      <c r="J95" s="123" t="s">
        <v>88</v>
      </c>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5">
        <f>ROUND(AG96+AG97+SUM(AG119:AG124),2)</f>
        <v>0</v>
      </c>
      <c r="AH95" s="124"/>
      <c r="AI95" s="124"/>
      <c r="AJ95" s="124"/>
      <c r="AK95" s="124"/>
      <c r="AL95" s="124"/>
      <c r="AM95" s="124"/>
      <c r="AN95" s="126">
        <f>SUM(AG95,AT95)</f>
        <v>0</v>
      </c>
      <c r="AO95" s="124"/>
      <c r="AP95" s="124"/>
      <c r="AQ95" s="127" t="s">
        <v>89</v>
      </c>
      <c r="AR95" s="128"/>
      <c r="AS95" s="129">
        <f>ROUND(AS96+AS97+SUM(AS119:AS124),2)</f>
        <v>0</v>
      </c>
      <c r="AT95" s="130">
        <f>ROUND(SUM(AV95:AW95),2)</f>
        <v>0</v>
      </c>
      <c r="AU95" s="131">
        <f>ROUND(AU96+AU97+SUM(AU119:AU124),5)</f>
        <v>0</v>
      </c>
      <c r="AV95" s="130">
        <f>ROUND(AZ95*L29,2)</f>
        <v>0</v>
      </c>
      <c r="AW95" s="130">
        <f>ROUND(BA95*L30,2)</f>
        <v>0</v>
      </c>
      <c r="AX95" s="130">
        <f>ROUND(BB95*L29,2)</f>
        <v>0</v>
      </c>
      <c r="AY95" s="130">
        <f>ROUND(BC95*L30,2)</f>
        <v>0</v>
      </c>
      <c r="AZ95" s="130">
        <f>ROUND(AZ96+AZ97+SUM(AZ119:AZ124),2)</f>
        <v>0</v>
      </c>
      <c r="BA95" s="130">
        <f>ROUND(BA96+BA97+SUM(BA119:BA124),2)</f>
        <v>0</v>
      </c>
      <c r="BB95" s="130">
        <f>ROUND(BB96+BB97+SUM(BB119:BB124),2)</f>
        <v>0</v>
      </c>
      <c r="BC95" s="130">
        <f>ROUND(BC96+BC97+SUM(BC119:BC124),2)</f>
        <v>0</v>
      </c>
      <c r="BD95" s="132">
        <f>ROUND(BD96+BD97+SUM(BD119:BD124),2)</f>
        <v>0</v>
      </c>
      <c r="BE95" s="7"/>
      <c r="BS95" s="133" t="s">
        <v>82</v>
      </c>
      <c r="BT95" s="133" t="s">
        <v>87</v>
      </c>
      <c r="BU95" s="133" t="s">
        <v>84</v>
      </c>
      <c r="BV95" s="133" t="s">
        <v>85</v>
      </c>
      <c r="BW95" s="133" t="s">
        <v>90</v>
      </c>
      <c r="BX95" s="133" t="s">
        <v>5</v>
      </c>
      <c r="CL95" s="133" t="s">
        <v>19</v>
      </c>
      <c r="CM95" s="133" t="s">
        <v>91</v>
      </c>
    </row>
    <row r="96" s="4" customFormat="1" ht="16.5" customHeight="1">
      <c r="A96" s="134" t="s">
        <v>92</v>
      </c>
      <c r="B96" s="72"/>
      <c r="C96" s="135"/>
      <c r="D96" s="135"/>
      <c r="E96" s="136" t="s">
        <v>93</v>
      </c>
      <c r="F96" s="136"/>
      <c r="G96" s="136"/>
      <c r="H96" s="136"/>
      <c r="I96" s="136"/>
      <c r="J96" s="135"/>
      <c r="K96" s="136" t="s">
        <v>94</v>
      </c>
      <c r="L96" s="136"/>
      <c r="M96" s="136"/>
      <c r="N96" s="136"/>
      <c r="O96" s="136"/>
      <c r="P96" s="136"/>
      <c r="Q96" s="136"/>
      <c r="R96" s="136"/>
      <c r="S96" s="136"/>
      <c r="T96" s="136"/>
      <c r="U96" s="136"/>
      <c r="V96" s="136"/>
      <c r="W96" s="136"/>
      <c r="X96" s="136"/>
      <c r="Y96" s="136"/>
      <c r="Z96" s="136"/>
      <c r="AA96" s="136"/>
      <c r="AB96" s="136"/>
      <c r="AC96" s="136"/>
      <c r="AD96" s="136"/>
      <c r="AE96" s="136"/>
      <c r="AF96" s="136"/>
      <c r="AG96" s="137">
        <f>'VON - Vedlejší a ostatní ...'!J32</f>
        <v>0</v>
      </c>
      <c r="AH96" s="135"/>
      <c r="AI96" s="135"/>
      <c r="AJ96" s="135"/>
      <c r="AK96" s="135"/>
      <c r="AL96" s="135"/>
      <c r="AM96" s="135"/>
      <c r="AN96" s="137">
        <f>SUM(AG96,AT96)</f>
        <v>0</v>
      </c>
      <c r="AO96" s="135"/>
      <c r="AP96" s="135"/>
      <c r="AQ96" s="138" t="s">
        <v>95</v>
      </c>
      <c r="AR96" s="74"/>
      <c r="AS96" s="139">
        <v>0</v>
      </c>
      <c r="AT96" s="140">
        <f>ROUND(SUM(AV96:AW96),2)</f>
        <v>0</v>
      </c>
      <c r="AU96" s="141">
        <f>'VON - Vedlejší a ostatní ...'!P126</f>
        <v>0</v>
      </c>
      <c r="AV96" s="140">
        <f>'VON - Vedlejší a ostatní ...'!J35</f>
        <v>0</v>
      </c>
      <c r="AW96" s="140">
        <f>'VON - Vedlejší a ostatní ...'!J36</f>
        <v>0</v>
      </c>
      <c r="AX96" s="140">
        <f>'VON - Vedlejší a ostatní ...'!J37</f>
        <v>0</v>
      </c>
      <c r="AY96" s="140">
        <f>'VON - Vedlejší a ostatní ...'!J38</f>
        <v>0</v>
      </c>
      <c r="AZ96" s="140">
        <f>'VON - Vedlejší a ostatní ...'!F35</f>
        <v>0</v>
      </c>
      <c r="BA96" s="140">
        <f>'VON - Vedlejší a ostatní ...'!F36</f>
        <v>0</v>
      </c>
      <c r="BB96" s="140">
        <f>'VON - Vedlejší a ostatní ...'!F37</f>
        <v>0</v>
      </c>
      <c r="BC96" s="140">
        <f>'VON - Vedlejší a ostatní ...'!F38</f>
        <v>0</v>
      </c>
      <c r="BD96" s="142">
        <f>'VON - Vedlejší a ostatní ...'!F39</f>
        <v>0</v>
      </c>
      <c r="BE96" s="4"/>
      <c r="BT96" s="143" t="s">
        <v>91</v>
      </c>
      <c r="BV96" s="143" t="s">
        <v>85</v>
      </c>
      <c r="BW96" s="143" t="s">
        <v>96</v>
      </c>
      <c r="BX96" s="143" t="s">
        <v>90</v>
      </c>
      <c r="CL96" s="143" t="s">
        <v>19</v>
      </c>
    </row>
    <row r="97" s="4" customFormat="1" ht="16.5" customHeight="1">
      <c r="A97" s="4"/>
      <c r="B97" s="72"/>
      <c r="C97" s="135"/>
      <c r="D97" s="135"/>
      <c r="E97" s="136" t="s">
        <v>97</v>
      </c>
      <c r="F97" s="136"/>
      <c r="G97" s="136"/>
      <c r="H97" s="136"/>
      <c r="I97" s="136"/>
      <c r="J97" s="135"/>
      <c r="K97" s="136" t="s">
        <v>98</v>
      </c>
      <c r="L97" s="136"/>
      <c r="M97" s="136"/>
      <c r="N97" s="136"/>
      <c r="O97" s="136"/>
      <c r="P97" s="136"/>
      <c r="Q97" s="136"/>
      <c r="R97" s="136"/>
      <c r="S97" s="136"/>
      <c r="T97" s="136"/>
      <c r="U97" s="136"/>
      <c r="V97" s="136"/>
      <c r="W97" s="136"/>
      <c r="X97" s="136"/>
      <c r="Y97" s="136"/>
      <c r="Z97" s="136"/>
      <c r="AA97" s="136"/>
      <c r="AB97" s="136"/>
      <c r="AC97" s="136"/>
      <c r="AD97" s="136"/>
      <c r="AE97" s="136"/>
      <c r="AF97" s="136"/>
      <c r="AG97" s="144">
        <f>ROUND(AG98+SUM(AG99:AG101)+AG117,2)</f>
        <v>0</v>
      </c>
      <c r="AH97" s="135"/>
      <c r="AI97" s="135"/>
      <c r="AJ97" s="135"/>
      <c r="AK97" s="135"/>
      <c r="AL97" s="135"/>
      <c r="AM97" s="135"/>
      <c r="AN97" s="137">
        <f>SUM(AG97,AT97)</f>
        <v>0</v>
      </c>
      <c r="AO97" s="135"/>
      <c r="AP97" s="135"/>
      <c r="AQ97" s="138" t="s">
        <v>95</v>
      </c>
      <c r="AR97" s="74"/>
      <c r="AS97" s="139">
        <f>ROUND(AS98+SUM(AS99:AS101)+AS117,2)</f>
        <v>0</v>
      </c>
      <c r="AT97" s="140">
        <f>ROUND(SUM(AV97:AW97),2)</f>
        <v>0</v>
      </c>
      <c r="AU97" s="141">
        <f>ROUND(AU98+SUM(AU99:AU101)+AU117,5)</f>
        <v>0</v>
      </c>
      <c r="AV97" s="140">
        <f>ROUND(AZ97*L29,2)</f>
        <v>0</v>
      </c>
      <c r="AW97" s="140">
        <f>ROUND(BA97*L30,2)</f>
        <v>0</v>
      </c>
      <c r="AX97" s="140">
        <f>ROUND(BB97*L29,2)</f>
        <v>0</v>
      </c>
      <c r="AY97" s="140">
        <f>ROUND(BC97*L30,2)</f>
        <v>0</v>
      </c>
      <c r="AZ97" s="140">
        <f>ROUND(AZ98+SUM(AZ99:AZ101)+AZ117,2)</f>
        <v>0</v>
      </c>
      <c r="BA97" s="140">
        <f>ROUND(BA98+SUM(BA99:BA101)+BA117,2)</f>
        <v>0</v>
      </c>
      <c r="BB97" s="140">
        <f>ROUND(BB98+SUM(BB99:BB101)+BB117,2)</f>
        <v>0</v>
      </c>
      <c r="BC97" s="140">
        <f>ROUND(BC98+SUM(BC99:BC101)+BC117,2)</f>
        <v>0</v>
      </c>
      <c r="BD97" s="142">
        <f>ROUND(BD98+SUM(BD99:BD101)+BD117,2)</f>
        <v>0</v>
      </c>
      <c r="BE97" s="4"/>
      <c r="BS97" s="143" t="s">
        <v>82</v>
      </c>
      <c r="BT97" s="143" t="s">
        <v>91</v>
      </c>
      <c r="BU97" s="143" t="s">
        <v>84</v>
      </c>
      <c r="BV97" s="143" t="s">
        <v>85</v>
      </c>
      <c r="BW97" s="143" t="s">
        <v>99</v>
      </c>
      <c r="BX97" s="143" t="s">
        <v>90</v>
      </c>
      <c r="CL97" s="143" t="s">
        <v>19</v>
      </c>
    </row>
    <row r="98" s="4" customFormat="1" ht="16.5" customHeight="1">
      <c r="A98" s="134" t="s">
        <v>92</v>
      </c>
      <c r="B98" s="72"/>
      <c r="C98" s="135"/>
      <c r="D98" s="135"/>
      <c r="E98" s="135"/>
      <c r="F98" s="136" t="s">
        <v>100</v>
      </c>
      <c r="G98" s="136"/>
      <c r="H98" s="136"/>
      <c r="I98" s="136"/>
      <c r="J98" s="136"/>
      <c r="K98" s="135"/>
      <c r="L98" s="136" t="s">
        <v>101</v>
      </c>
      <c r="M98" s="136"/>
      <c r="N98" s="136"/>
      <c r="O98" s="136"/>
      <c r="P98" s="136"/>
      <c r="Q98" s="136"/>
      <c r="R98" s="136"/>
      <c r="S98" s="136"/>
      <c r="T98" s="136"/>
      <c r="U98" s="136"/>
      <c r="V98" s="136"/>
      <c r="W98" s="136"/>
      <c r="X98" s="136"/>
      <c r="Y98" s="136"/>
      <c r="Z98" s="136"/>
      <c r="AA98" s="136"/>
      <c r="AB98" s="136"/>
      <c r="AC98" s="136"/>
      <c r="AD98" s="136"/>
      <c r="AE98" s="136"/>
      <c r="AF98" s="136"/>
      <c r="AG98" s="137">
        <f>'D.1.1 - Architektonicko-s...'!J34</f>
        <v>0</v>
      </c>
      <c r="AH98" s="135"/>
      <c r="AI98" s="135"/>
      <c r="AJ98" s="135"/>
      <c r="AK98" s="135"/>
      <c r="AL98" s="135"/>
      <c r="AM98" s="135"/>
      <c r="AN98" s="137">
        <f>SUM(AG98,AT98)</f>
        <v>0</v>
      </c>
      <c r="AO98" s="135"/>
      <c r="AP98" s="135"/>
      <c r="AQ98" s="138" t="s">
        <v>95</v>
      </c>
      <c r="AR98" s="74"/>
      <c r="AS98" s="139">
        <v>0</v>
      </c>
      <c r="AT98" s="140">
        <f>ROUND(SUM(AV98:AW98),2)</f>
        <v>0</v>
      </c>
      <c r="AU98" s="141">
        <f>'D.1.1 - Architektonicko-s...'!P158</f>
        <v>0</v>
      </c>
      <c r="AV98" s="140">
        <f>'D.1.1 - Architektonicko-s...'!J37</f>
        <v>0</v>
      </c>
      <c r="AW98" s="140">
        <f>'D.1.1 - Architektonicko-s...'!J38</f>
        <v>0</v>
      </c>
      <c r="AX98" s="140">
        <f>'D.1.1 - Architektonicko-s...'!J39</f>
        <v>0</v>
      </c>
      <c r="AY98" s="140">
        <f>'D.1.1 - Architektonicko-s...'!J40</f>
        <v>0</v>
      </c>
      <c r="AZ98" s="140">
        <f>'D.1.1 - Architektonicko-s...'!F37</f>
        <v>0</v>
      </c>
      <c r="BA98" s="140">
        <f>'D.1.1 - Architektonicko-s...'!F38</f>
        <v>0</v>
      </c>
      <c r="BB98" s="140">
        <f>'D.1.1 - Architektonicko-s...'!F39</f>
        <v>0</v>
      </c>
      <c r="BC98" s="140">
        <f>'D.1.1 - Architektonicko-s...'!F40</f>
        <v>0</v>
      </c>
      <c r="BD98" s="142">
        <f>'D.1.1 - Architektonicko-s...'!F41</f>
        <v>0</v>
      </c>
      <c r="BE98" s="4"/>
      <c r="BT98" s="143" t="s">
        <v>102</v>
      </c>
      <c r="BV98" s="143" t="s">
        <v>85</v>
      </c>
      <c r="BW98" s="143" t="s">
        <v>103</v>
      </c>
      <c r="BX98" s="143" t="s">
        <v>99</v>
      </c>
      <c r="CL98" s="143" t="s">
        <v>19</v>
      </c>
    </row>
    <row r="99" s="4" customFormat="1" ht="16.5" customHeight="1">
      <c r="A99" s="134" t="s">
        <v>92</v>
      </c>
      <c r="B99" s="72"/>
      <c r="C99" s="135"/>
      <c r="D99" s="135"/>
      <c r="E99" s="135"/>
      <c r="F99" s="136" t="s">
        <v>104</v>
      </c>
      <c r="G99" s="136"/>
      <c r="H99" s="136"/>
      <c r="I99" s="136"/>
      <c r="J99" s="136"/>
      <c r="K99" s="135"/>
      <c r="L99" s="136" t="s">
        <v>105</v>
      </c>
      <c r="M99" s="136"/>
      <c r="N99" s="136"/>
      <c r="O99" s="136"/>
      <c r="P99" s="136"/>
      <c r="Q99" s="136"/>
      <c r="R99" s="136"/>
      <c r="S99" s="136"/>
      <c r="T99" s="136"/>
      <c r="U99" s="136"/>
      <c r="V99" s="136"/>
      <c r="W99" s="136"/>
      <c r="X99" s="136"/>
      <c r="Y99" s="136"/>
      <c r="Z99" s="136"/>
      <c r="AA99" s="136"/>
      <c r="AB99" s="136"/>
      <c r="AC99" s="136"/>
      <c r="AD99" s="136"/>
      <c r="AE99" s="136"/>
      <c r="AF99" s="136"/>
      <c r="AG99" s="137">
        <f>'D.1.2 - Stavebně konstruk...'!J34</f>
        <v>0</v>
      </c>
      <c r="AH99" s="135"/>
      <c r="AI99" s="135"/>
      <c r="AJ99" s="135"/>
      <c r="AK99" s="135"/>
      <c r="AL99" s="135"/>
      <c r="AM99" s="135"/>
      <c r="AN99" s="137">
        <f>SUM(AG99,AT99)</f>
        <v>0</v>
      </c>
      <c r="AO99" s="135"/>
      <c r="AP99" s="135"/>
      <c r="AQ99" s="138" t="s">
        <v>95</v>
      </c>
      <c r="AR99" s="74"/>
      <c r="AS99" s="139">
        <v>0</v>
      </c>
      <c r="AT99" s="140">
        <f>ROUND(SUM(AV99:AW99),2)</f>
        <v>0</v>
      </c>
      <c r="AU99" s="141">
        <f>'D.1.2 - Stavebně konstruk...'!P134</f>
        <v>0</v>
      </c>
      <c r="AV99" s="140">
        <f>'D.1.2 - Stavebně konstruk...'!J37</f>
        <v>0</v>
      </c>
      <c r="AW99" s="140">
        <f>'D.1.2 - Stavebně konstruk...'!J38</f>
        <v>0</v>
      </c>
      <c r="AX99" s="140">
        <f>'D.1.2 - Stavebně konstruk...'!J39</f>
        <v>0</v>
      </c>
      <c r="AY99" s="140">
        <f>'D.1.2 - Stavebně konstruk...'!J40</f>
        <v>0</v>
      </c>
      <c r="AZ99" s="140">
        <f>'D.1.2 - Stavebně konstruk...'!F37</f>
        <v>0</v>
      </c>
      <c r="BA99" s="140">
        <f>'D.1.2 - Stavebně konstruk...'!F38</f>
        <v>0</v>
      </c>
      <c r="BB99" s="140">
        <f>'D.1.2 - Stavebně konstruk...'!F39</f>
        <v>0</v>
      </c>
      <c r="BC99" s="140">
        <f>'D.1.2 - Stavebně konstruk...'!F40</f>
        <v>0</v>
      </c>
      <c r="BD99" s="142">
        <f>'D.1.2 - Stavebně konstruk...'!F41</f>
        <v>0</v>
      </c>
      <c r="BE99" s="4"/>
      <c r="BT99" s="143" t="s">
        <v>102</v>
      </c>
      <c r="BV99" s="143" t="s">
        <v>85</v>
      </c>
      <c r="BW99" s="143" t="s">
        <v>106</v>
      </c>
      <c r="BX99" s="143" t="s">
        <v>99</v>
      </c>
      <c r="CL99" s="143" t="s">
        <v>19</v>
      </c>
    </row>
    <row r="100" s="4" customFormat="1" ht="16.5" customHeight="1">
      <c r="A100" s="134" t="s">
        <v>92</v>
      </c>
      <c r="B100" s="72"/>
      <c r="C100" s="135"/>
      <c r="D100" s="135"/>
      <c r="E100" s="135"/>
      <c r="F100" s="136" t="s">
        <v>107</v>
      </c>
      <c r="G100" s="136"/>
      <c r="H100" s="136"/>
      <c r="I100" s="136"/>
      <c r="J100" s="136"/>
      <c r="K100" s="135"/>
      <c r="L100" s="136" t="s">
        <v>108</v>
      </c>
      <c r="M100" s="136"/>
      <c r="N100" s="136"/>
      <c r="O100" s="136"/>
      <c r="P100" s="136"/>
      <c r="Q100" s="136"/>
      <c r="R100" s="136"/>
      <c r="S100" s="136"/>
      <c r="T100" s="136"/>
      <c r="U100" s="136"/>
      <c r="V100" s="136"/>
      <c r="W100" s="136"/>
      <c r="X100" s="136"/>
      <c r="Y100" s="136"/>
      <c r="Z100" s="136"/>
      <c r="AA100" s="136"/>
      <c r="AB100" s="136"/>
      <c r="AC100" s="136"/>
      <c r="AD100" s="136"/>
      <c r="AE100" s="136"/>
      <c r="AF100" s="136"/>
      <c r="AG100" s="137">
        <f>'D.1.3 - Požárně bezpečnos...'!J34</f>
        <v>0</v>
      </c>
      <c r="AH100" s="135"/>
      <c r="AI100" s="135"/>
      <c r="AJ100" s="135"/>
      <c r="AK100" s="135"/>
      <c r="AL100" s="135"/>
      <c r="AM100" s="135"/>
      <c r="AN100" s="137">
        <f>SUM(AG100,AT100)</f>
        <v>0</v>
      </c>
      <c r="AO100" s="135"/>
      <c r="AP100" s="135"/>
      <c r="AQ100" s="138" t="s">
        <v>95</v>
      </c>
      <c r="AR100" s="74"/>
      <c r="AS100" s="139">
        <v>0</v>
      </c>
      <c r="AT100" s="140">
        <f>ROUND(SUM(AV100:AW100),2)</f>
        <v>0</v>
      </c>
      <c r="AU100" s="141">
        <f>'D.1.3 - Požárně bezpečnos...'!P126</f>
        <v>0</v>
      </c>
      <c r="AV100" s="140">
        <f>'D.1.3 - Požárně bezpečnos...'!J37</f>
        <v>0</v>
      </c>
      <c r="AW100" s="140">
        <f>'D.1.3 - Požárně bezpečnos...'!J38</f>
        <v>0</v>
      </c>
      <c r="AX100" s="140">
        <f>'D.1.3 - Požárně bezpečnos...'!J39</f>
        <v>0</v>
      </c>
      <c r="AY100" s="140">
        <f>'D.1.3 - Požárně bezpečnos...'!J40</f>
        <v>0</v>
      </c>
      <c r="AZ100" s="140">
        <f>'D.1.3 - Požárně bezpečnos...'!F37</f>
        <v>0</v>
      </c>
      <c r="BA100" s="140">
        <f>'D.1.3 - Požárně bezpečnos...'!F38</f>
        <v>0</v>
      </c>
      <c r="BB100" s="140">
        <f>'D.1.3 - Požárně bezpečnos...'!F39</f>
        <v>0</v>
      </c>
      <c r="BC100" s="140">
        <f>'D.1.3 - Požárně bezpečnos...'!F40</f>
        <v>0</v>
      </c>
      <c r="BD100" s="142">
        <f>'D.1.3 - Požárně bezpečnos...'!F41</f>
        <v>0</v>
      </c>
      <c r="BE100" s="4"/>
      <c r="BT100" s="143" t="s">
        <v>102</v>
      </c>
      <c r="BV100" s="143" t="s">
        <v>85</v>
      </c>
      <c r="BW100" s="143" t="s">
        <v>109</v>
      </c>
      <c r="BX100" s="143" t="s">
        <v>99</v>
      </c>
      <c r="CL100" s="143" t="s">
        <v>19</v>
      </c>
    </row>
    <row r="101" s="4" customFormat="1" ht="16.5" customHeight="1">
      <c r="A101" s="4"/>
      <c r="B101" s="72"/>
      <c r="C101" s="135"/>
      <c r="D101" s="135"/>
      <c r="E101" s="135"/>
      <c r="F101" s="136" t="s">
        <v>110</v>
      </c>
      <c r="G101" s="136"/>
      <c r="H101" s="136"/>
      <c r="I101" s="136"/>
      <c r="J101" s="136"/>
      <c r="K101" s="135"/>
      <c r="L101" s="136" t="s">
        <v>111</v>
      </c>
      <c r="M101" s="136"/>
      <c r="N101" s="136"/>
      <c r="O101" s="136"/>
      <c r="P101" s="136"/>
      <c r="Q101" s="136"/>
      <c r="R101" s="136"/>
      <c r="S101" s="136"/>
      <c r="T101" s="136"/>
      <c r="U101" s="136"/>
      <c r="V101" s="136"/>
      <c r="W101" s="136"/>
      <c r="X101" s="136"/>
      <c r="Y101" s="136"/>
      <c r="Z101" s="136"/>
      <c r="AA101" s="136"/>
      <c r="AB101" s="136"/>
      <c r="AC101" s="136"/>
      <c r="AD101" s="136"/>
      <c r="AE101" s="136"/>
      <c r="AF101" s="136"/>
      <c r="AG101" s="144">
        <f>ROUND(AG102+AG103+AG106+AG107+AG116,2)</f>
        <v>0</v>
      </c>
      <c r="AH101" s="135"/>
      <c r="AI101" s="135"/>
      <c r="AJ101" s="135"/>
      <c r="AK101" s="135"/>
      <c r="AL101" s="135"/>
      <c r="AM101" s="135"/>
      <c r="AN101" s="137">
        <f>SUM(AG101,AT101)</f>
        <v>0</v>
      </c>
      <c r="AO101" s="135"/>
      <c r="AP101" s="135"/>
      <c r="AQ101" s="138" t="s">
        <v>95</v>
      </c>
      <c r="AR101" s="74"/>
      <c r="AS101" s="139">
        <f>ROUND(AS102+AS103+AS106+AS107+AS116,2)</f>
        <v>0</v>
      </c>
      <c r="AT101" s="140">
        <f>ROUND(SUM(AV101:AW101),2)</f>
        <v>0</v>
      </c>
      <c r="AU101" s="141">
        <f>ROUND(AU102+AU103+AU106+AU107+AU116,5)</f>
        <v>0</v>
      </c>
      <c r="AV101" s="140">
        <f>ROUND(AZ101*L29,2)</f>
        <v>0</v>
      </c>
      <c r="AW101" s="140">
        <f>ROUND(BA101*L30,2)</f>
        <v>0</v>
      </c>
      <c r="AX101" s="140">
        <f>ROUND(BB101*L29,2)</f>
        <v>0</v>
      </c>
      <c r="AY101" s="140">
        <f>ROUND(BC101*L30,2)</f>
        <v>0</v>
      </c>
      <c r="AZ101" s="140">
        <f>ROUND(AZ102+AZ103+AZ106+AZ107+AZ116,2)</f>
        <v>0</v>
      </c>
      <c r="BA101" s="140">
        <f>ROUND(BA102+BA103+BA106+BA107+BA116,2)</f>
        <v>0</v>
      </c>
      <c r="BB101" s="140">
        <f>ROUND(BB102+BB103+BB106+BB107+BB116,2)</f>
        <v>0</v>
      </c>
      <c r="BC101" s="140">
        <f>ROUND(BC102+BC103+BC106+BC107+BC116,2)</f>
        <v>0</v>
      </c>
      <c r="BD101" s="142">
        <f>ROUND(BD102+BD103+BD106+BD107+BD116,2)</f>
        <v>0</v>
      </c>
      <c r="BE101" s="4"/>
      <c r="BS101" s="143" t="s">
        <v>82</v>
      </c>
      <c r="BT101" s="143" t="s">
        <v>102</v>
      </c>
      <c r="BU101" s="143" t="s">
        <v>84</v>
      </c>
      <c r="BV101" s="143" t="s">
        <v>85</v>
      </c>
      <c r="BW101" s="143" t="s">
        <v>112</v>
      </c>
      <c r="BX101" s="143" t="s">
        <v>99</v>
      </c>
      <c r="CL101" s="143" t="s">
        <v>19</v>
      </c>
    </row>
    <row r="102" s="4" customFormat="1" ht="16.5" customHeight="1">
      <c r="A102" s="134" t="s">
        <v>92</v>
      </c>
      <c r="B102" s="72"/>
      <c r="C102" s="135"/>
      <c r="D102" s="135"/>
      <c r="E102" s="135"/>
      <c r="F102" s="135"/>
      <c r="G102" s="136" t="s">
        <v>113</v>
      </c>
      <c r="H102" s="136"/>
      <c r="I102" s="136"/>
      <c r="J102" s="136"/>
      <c r="K102" s="136"/>
      <c r="L102" s="135"/>
      <c r="M102" s="136" t="s">
        <v>114</v>
      </c>
      <c r="N102" s="136"/>
      <c r="O102" s="136"/>
      <c r="P102" s="136"/>
      <c r="Q102" s="136"/>
      <c r="R102" s="136"/>
      <c r="S102" s="136"/>
      <c r="T102" s="136"/>
      <c r="U102" s="136"/>
      <c r="V102" s="136"/>
      <c r="W102" s="136"/>
      <c r="X102" s="136"/>
      <c r="Y102" s="136"/>
      <c r="Z102" s="136"/>
      <c r="AA102" s="136"/>
      <c r="AB102" s="136"/>
      <c r="AC102" s="136"/>
      <c r="AD102" s="136"/>
      <c r="AE102" s="136"/>
      <c r="AF102" s="136"/>
      <c r="AG102" s="137">
        <f>'D.1.4.1 - Vytápění'!J34</f>
        <v>0</v>
      </c>
      <c r="AH102" s="135"/>
      <c r="AI102" s="135"/>
      <c r="AJ102" s="135"/>
      <c r="AK102" s="135"/>
      <c r="AL102" s="135"/>
      <c r="AM102" s="135"/>
      <c r="AN102" s="137">
        <f>SUM(AG102,AT102)</f>
        <v>0</v>
      </c>
      <c r="AO102" s="135"/>
      <c r="AP102" s="135"/>
      <c r="AQ102" s="138" t="s">
        <v>95</v>
      </c>
      <c r="AR102" s="74"/>
      <c r="AS102" s="139">
        <v>0</v>
      </c>
      <c r="AT102" s="140">
        <f>ROUND(SUM(AV102:AW102),2)</f>
        <v>0</v>
      </c>
      <c r="AU102" s="141">
        <f>'D.1.4.1 - Vytápění'!P138</f>
        <v>0</v>
      </c>
      <c r="AV102" s="140">
        <f>'D.1.4.1 - Vytápění'!J37</f>
        <v>0</v>
      </c>
      <c r="AW102" s="140">
        <f>'D.1.4.1 - Vytápění'!J38</f>
        <v>0</v>
      </c>
      <c r="AX102" s="140">
        <f>'D.1.4.1 - Vytápění'!J39</f>
        <v>0</v>
      </c>
      <c r="AY102" s="140">
        <f>'D.1.4.1 - Vytápění'!J40</f>
        <v>0</v>
      </c>
      <c r="AZ102" s="140">
        <f>'D.1.4.1 - Vytápění'!F37</f>
        <v>0</v>
      </c>
      <c r="BA102" s="140">
        <f>'D.1.4.1 - Vytápění'!F38</f>
        <v>0</v>
      </c>
      <c r="BB102" s="140">
        <f>'D.1.4.1 - Vytápění'!F39</f>
        <v>0</v>
      </c>
      <c r="BC102" s="140">
        <f>'D.1.4.1 - Vytápění'!F40</f>
        <v>0</v>
      </c>
      <c r="BD102" s="142">
        <f>'D.1.4.1 - Vytápění'!F41</f>
        <v>0</v>
      </c>
      <c r="BE102" s="4"/>
      <c r="BT102" s="143" t="s">
        <v>115</v>
      </c>
      <c r="BV102" s="143" t="s">
        <v>85</v>
      </c>
      <c r="BW102" s="143" t="s">
        <v>116</v>
      </c>
      <c r="BX102" s="143" t="s">
        <v>112</v>
      </c>
      <c r="CL102" s="143" t="s">
        <v>1</v>
      </c>
    </row>
    <row r="103" s="4" customFormat="1" ht="16.5" customHeight="1">
      <c r="A103" s="4"/>
      <c r="B103" s="72"/>
      <c r="C103" s="135"/>
      <c r="D103" s="135"/>
      <c r="E103" s="135"/>
      <c r="F103" s="135"/>
      <c r="G103" s="136" t="s">
        <v>117</v>
      </c>
      <c r="H103" s="136"/>
      <c r="I103" s="136"/>
      <c r="J103" s="136"/>
      <c r="K103" s="136"/>
      <c r="L103" s="135"/>
      <c r="M103" s="136" t="s">
        <v>118</v>
      </c>
      <c r="N103" s="136"/>
      <c r="O103" s="136"/>
      <c r="P103" s="136"/>
      <c r="Q103" s="136"/>
      <c r="R103" s="136"/>
      <c r="S103" s="136"/>
      <c r="T103" s="136"/>
      <c r="U103" s="136"/>
      <c r="V103" s="136"/>
      <c r="W103" s="136"/>
      <c r="X103" s="136"/>
      <c r="Y103" s="136"/>
      <c r="Z103" s="136"/>
      <c r="AA103" s="136"/>
      <c r="AB103" s="136"/>
      <c r="AC103" s="136"/>
      <c r="AD103" s="136"/>
      <c r="AE103" s="136"/>
      <c r="AF103" s="136"/>
      <c r="AG103" s="144">
        <f>ROUND(SUM(AG104:AG105),2)</f>
        <v>0</v>
      </c>
      <c r="AH103" s="135"/>
      <c r="AI103" s="135"/>
      <c r="AJ103" s="135"/>
      <c r="AK103" s="135"/>
      <c r="AL103" s="135"/>
      <c r="AM103" s="135"/>
      <c r="AN103" s="137">
        <f>SUM(AG103,AT103)</f>
        <v>0</v>
      </c>
      <c r="AO103" s="135"/>
      <c r="AP103" s="135"/>
      <c r="AQ103" s="138" t="s">
        <v>95</v>
      </c>
      <c r="AR103" s="74"/>
      <c r="AS103" s="139">
        <f>ROUND(SUM(AS104:AS105),2)</f>
        <v>0</v>
      </c>
      <c r="AT103" s="140">
        <f>ROUND(SUM(AV103:AW103),2)</f>
        <v>0</v>
      </c>
      <c r="AU103" s="141">
        <f>ROUND(SUM(AU104:AU105),5)</f>
        <v>0</v>
      </c>
      <c r="AV103" s="140">
        <f>ROUND(AZ103*L29,2)</f>
        <v>0</v>
      </c>
      <c r="AW103" s="140">
        <f>ROUND(BA103*L30,2)</f>
        <v>0</v>
      </c>
      <c r="AX103" s="140">
        <f>ROUND(BB103*L29,2)</f>
        <v>0</v>
      </c>
      <c r="AY103" s="140">
        <f>ROUND(BC103*L30,2)</f>
        <v>0</v>
      </c>
      <c r="AZ103" s="140">
        <f>ROUND(SUM(AZ104:AZ105),2)</f>
        <v>0</v>
      </c>
      <c r="BA103" s="140">
        <f>ROUND(SUM(BA104:BA105),2)</f>
        <v>0</v>
      </c>
      <c r="BB103" s="140">
        <f>ROUND(SUM(BB104:BB105),2)</f>
        <v>0</v>
      </c>
      <c r="BC103" s="140">
        <f>ROUND(SUM(BC104:BC105),2)</f>
        <v>0</v>
      </c>
      <c r="BD103" s="142">
        <f>ROUND(SUM(BD104:BD105),2)</f>
        <v>0</v>
      </c>
      <c r="BE103" s="4"/>
      <c r="BS103" s="143" t="s">
        <v>82</v>
      </c>
      <c r="BT103" s="143" t="s">
        <v>115</v>
      </c>
      <c r="BU103" s="143" t="s">
        <v>84</v>
      </c>
      <c r="BV103" s="143" t="s">
        <v>85</v>
      </c>
      <c r="BW103" s="143" t="s">
        <v>119</v>
      </c>
      <c r="BX103" s="143" t="s">
        <v>112</v>
      </c>
      <c r="CL103" s="143" t="s">
        <v>19</v>
      </c>
    </row>
    <row r="104" s="4" customFormat="1" ht="23.25" customHeight="1">
      <c r="A104" s="134" t="s">
        <v>92</v>
      </c>
      <c r="B104" s="72"/>
      <c r="C104" s="135"/>
      <c r="D104" s="135"/>
      <c r="E104" s="135"/>
      <c r="F104" s="135"/>
      <c r="G104" s="135"/>
      <c r="H104" s="136" t="s">
        <v>120</v>
      </c>
      <c r="I104" s="136"/>
      <c r="J104" s="136"/>
      <c r="K104" s="136"/>
      <c r="L104" s="136"/>
      <c r="M104" s="135"/>
      <c r="N104" s="136" t="s">
        <v>118</v>
      </c>
      <c r="O104" s="136"/>
      <c r="P104" s="136"/>
      <c r="Q104" s="136"/>
      <c r="R104" s="136"/>
      <c r="S104" s="136"/>
      <c r="T104" s="136"/>
      <c r="U104" s="136"/>
      <c r="V104" s="136"/>
      <c r="W104" s="136"/>
      <c r="X104" s="136"/>
      <c r="Y104" s="136"/>
      <c r="Z104" s="136"/>
      <c r="AA104" s="136"/>
      <c r="AB104" s="136"/>
      <c r="AC104" s="136"/>
      <c r="AD104" s="136"/>
      <c r="AE104" s="136"/>
      <c r="AF104" s="136"/>
      <c r="AG104" s="137">
        <f>'D.1.4._ZTI - Zdravotně te...'!J34</f>
        <v>0</v>
      </c>
      <c r="AH104" s="135"/>
      <c r="AI104" s="135"/>
      <c r="AJ104" s="135"/>
      <c r="AK104" s="135"/>
      <c r="AL104" s="135"/>
      <c r="AM104" s="135"/>
      <c r="AN104" s="137">
        <f>SUM(AG104,AT104)</f>
        <v>0</v>
      </c>
      <c r="AO104" s="135"/>
      <c r="AP104" s="135"/>
      <c r="AQ104" s="138" t="s">
        <v>95</v>
      </c>
      <c r="AR104" s="74"/>
      <c r="AS104" s="139">
        <v>0</v>
      </c>
      <c r="AT104" s="140">
        <f>ROUND(SUM(AV104:AW104),2)</f>
        <v>0</v>
      </c>
      <c r="AU104" s="141">
        <f>'D.1.4._ZTI - Zdravotně te...'!P137</f>
        <v>0</v>
      </c>
      <c r="AV104" s="140">
        <f>'D.1.4._ZTI - Zdravotně te...'!J37</f>
        <v>0</v>
      </c>
      <c r="AW104" s="140">
        <f>'D.1.4._ZTI - Zdravotně te...'!J38</f>
        <v>0</v>
      </c>
      <c r="AX104" s="140">
        <f>'D.1.4._ZTI - Zdravotně te...'!J39</f>
        <v>0</v>
      </c>
      <c r="AY104" s="140">
        <f>'D.1.4._ZTI - Zdravotně te...'!J40</f>
        <v>0</v>
      </c>
      <c r="AZ104" s="140">
        <f>'D.1.4._ZTI - Zdravotně te...'!F37</f>
        <v>0</v>
      </c>
      <c r="BA104" s="140">
        <f>'D.1.4._ZTI - Zdravotně te...'!F38</f>
        <v>0</v>
      </c>
      <c r="BB104" s="140">
        <f>'D.1.4._ZTI - Zdravotně te...'!F39</f>
        <v>0</v>
      </c>
      <c r="BC104" s="140">
        <f>'D.1.4._ZTI - Zdravotně te...'!F40</f>
        <v>0</v>
      </c>
      <c r="BD104" s="142">
        <f>'D.1.4._ZTI - Zdravotně te...'!F41</f>
        <v>0</v>
      </c>
      <c r="BE104" s="4"/>
      <c r="BT104" s="143" t="s">
        <v>121</v>
      </c>
      <c r="BV104" s="143" t="s">
        <v>85</v>
      </c>
      <c r="BW104" s="143" t="s">
        <v>122</v>
      </c>
      <c r="BX104" s="143" t="s">
        <v>119</v>
      </c>
      <c r="CL104" s="143" t="s">
        <v>1</v>
      </c>
    </row>
    <row r="105" s="4" customFormat="1" ht="23.25" customHeight="1">
      <c r="A105" s="134" t="s">
        <v>92</v>
      </c>
      <c r="B105" s="72"/>
      <c r="C105" s="135"/>
      <c r="D105" s="135"/>
      <c r="E105" s="135"/>
      <c r="F105" s="135"/>
      <c r="G105" s="135"/>
      <c r="H105" s="136" t="s">
        <v>123</v>
      </c>
      <c r="I105" s="136"/>
      <c r="J105" s="136"/>
      <c r="K105" s="136"/>
      <c r="L105" s="136"/>
      <c r="M105" s="135"/>
      <c r="N105" s="136" t="s">
        <v>124</v>
      </c>
      <c r="O105" s="136"/>
      <c r="P105" s="136"/>
      <c r="Q105" s="136"/>
      <c r="R105" s="136"/>
      <c r="S105" s="136"/>
      <c r="T105" s="136"/>
      <c r="U105" s="136"/>
      <c r="V105" s="136"/>
      <c r="W105" s="136"/>
      <c r="X105" s="136"/>
      <c r="Y105" s="136"/>
      <c r="Z105" s="136"/>
      <c r="AA105" s="136"/>
      <c r="AB105" s="136"/>
      <c r="AC105" s="136"/>
      <c r="AD105" s="136"/>
      <c r="AE105" s="136"/>
      <c r="AF105" s="136"/>
      <c r="AG105" s="137">
        <f>'D.1.4._STL - Stlačený vzduch'!J34</f>
        <v>0</v>
      </c>
      <c r="AH105" s="135"/>
      <c r="AI105" s="135"/>
      <c r="AJ105" s="135"/>
      <c r="AK105" s="135"/>
      <c r="AL105" s="135"/>
      <c r="AM105" s="135"/>
      <c r="AN105" s="137">
        <f>SUM(AG105,AT105)</f>
        <v>0</v>
      </c>
      <c r="AO105" s="135"/>
      <c r="AP105" s="135"/>
      <c r="AQ105" s="138" t="s">
        <v>95</v>
      </c>
      <c r="AR105" s="74"/>
      <c r="AS105" s="139">
        <v>0</v>
      </c>
      <c r="AT105" s="140">
        <f>ROUND(SUM(AV105:AW105),2)</f>
        <v>0</v>
      </c>
      <c r="AU105" s="141">
        <f>'D.1.4._STL - Stlačený vzduch'!P125</f>
        <v>0</v>
      </c>
      <c r="AV105" s="140">
        <f>'D.1.4._STL - Stlačený vzduch'!J37</f>
        <v>0</v>
      </c>
      <c r="AW105" s="140">
        <f>'D.1.4._STL - Stlačený vzduch'!J38</f>
        <v>0</v>
      </c>
      <c r="AX105" s="140">
        <f>'D.1.4._STL - Stlačený vzduch'!J39</f>
        <v>0</v>
      </c>
      <c r="AY105" s="140">
        <f>'D.1.4._STL - Stlačený vzduch'!J40</f>
        <v>0</v>
      </c>
      <c r="AZ105" s="140">
        <f>'D.1.4._STL - Stlačený vzduch'!F37</f>
        <v>0</v>
      </c>
      <c r="BA105" s="140">
        <f>'D.1.4._STL - Stlačený vzduch'!F38</f>
        <v>0</v>
      </c>
      <c r="BB105" s="140">
        <f>'D.1.4._STL - Stlačený vzduch'!F39</f>
        <v>0</v>
      </c>
      <c r="BC105" s="140">
        <f>'D.1.4._STL - Stlačený vzduch'!F40</f>
        <v>0</v>
      </c>
      <c r="BD105" s="142">
        <f>'D.1.4._STL - Stlačený vzduch'!F41</f>
        <v>0</v>
      </c>
      <c r="BE105" s="4"/>
      <c r="BT105" s="143" t="s">
        <v>121</v>
      </c>
      <c r="BV105" s="143" t="s">
        <v>85</v>
      </c>
      <c r="BW105" s="143" t="s">
        <v>125</v>
      </c>
      <c r="BX105" s="143" t="s">
        <v>119</v>
      </c>
      <c r="CL105" s="143" t="s">
        <v>1</v>
      </c>
    </row>
    <row r="106" s="4" customFormat="1" ht="16.5" customHeight="1">
      <c r="A106" s="134" t="s">
        <v>92</v>
      </c>
      <c r="B106" s="72"/>
      <c r="C106" s="135"/>
      <c r="D106" s="135"/>
      <c r="E106" s="135"/>
      <c r="F106" s="135"/>
      <c r="G106" s="136" t="s">
        <v>126</v>
      </c>
      <c r="H106" s="136"/>
      <c r="I106" s="136"/>
      <c r="J106" s="136"/>
      <c r="K106" s="136"/>
      <c r="L106" s="135"/>
      <c r="M106" s="136" t="s">
        <v>127</v>
      </c>
      <c r="N106" s="136"/>
      <c r="O106" s="136"/>
      <c r="P106" s="136"/>
      <c r="Q106" s="136"/>
      <c r="R106" s="136"/>
      <c r="S106" s="136"/>
      <c r="T106" s="136"/>
      <c r="U106" s="136"/>
      <c r="V106" s="136"/>
      <c r="W106" s="136"/>
      <c r="X106" s="136"/>
      <c r="Y106" s="136"/>
      <c r="Z106" s="136"/>
      <c r="AA106" s="136"/>
      <c r="AB106" s="136"/>
      <c r="AC106" s="136"/>
      <c r="AD106" s="136"/>
      <c r="AE106" s="136"/>
      <c r="AF106" s="136"/>
      <c r="AG106" s="137">
        <f>'D.1.4.3 - Silnoproudá ele...'!J34</f>
        <v>0</v>
      </c>
      <c r="AH106" s="135"/>
      <c r="AI106" s="135"/>
      <c r="AJ106" s="135"/>
      <c r="AK106" s="135"/>
      <c r="AL106" s="135"/>
      <c r="AM106" s="135"/>
      <c r="AN106" s="137">
        <f>SUM(AG106,AT106)</f>
        <v>0</v>
      </c>
      <c r="AO106" s="135"/>
      <c r="AP106" s="135"/>
      <c r="AQ106" s="138" t="s">
        <v>95</v>
      </c>
      <c r="AR106" s="74"/>
      <c r="AS106" s="139">
        <v>0</v>
      </c>
      <c r="AT106" s="140">
        <f>ROUND(SUM(AV106:AW106),2)</f>
        <v>0</v>
      </c>
      <c r="AU106" s="141">
        <f>'D.1.4.3 - Silnoproudá ele...'!P129</f>
        <v>0</v>
      </c>
      <c r="AV106" s="140">
        <f>'D.1.4.3 - Silnoproudá ele...'!J37</f>
        <v>0</v>
      </c>
      <c r="AW106" s="140">
        <f>'D.1.4.3 - Silnoproudá ele...'!J38</f>
        <v>0</v>
      </c>
      <c r="AX106" s="140">
        <f>'D.1.4.3 - Silnoproudá ele...'!J39</f>
        <v>0</v>
      </c>
      <c r="AY106" s="140">
        <f>'D.1.4.3 - Silnoproudá ele...'!J40</f>
        <v>0</v>
      </c>
      <c r="AZ106" s="140">
        <f>'D.1.4.3 - Silnoproudá ele...'!F37</f>
        <v>0</v>
      </c>
      <c r="BA106" s="140">
        <f>'D.1.4.3 - Silnoproudá ele...'!F38</f>
        <v>0</v>
      </c>
      <c r="BB106" s="140">
        <f>'D.1.4.3 - Silnoproudá ele...'!F39</f>
        <v>0</v>
      </c>
      <c r="BC106" s="140">
        <f>'D.1.4.3 - Silnoproudá ele...'!F40</f>
        <v>0</v>
      </c>
      <c r="BD106" s="142">
        <f>'D.1.4.3 - Silnoproudá ele...'!F41</f>
        <v>0</v>
      </c>
      <c r="BE106" s="4"/>
      <c r="BT106" s="143" t="s">
        <v>115</v>
      </c>
      <c r="BV106" s="143" t="s">
        <v>85</v>
      </c>
      <c r="BW106" s="143" t="s">
        <v>128</v>
      </c>
      <c r="BX106" s="143" t="s">
        <v>112</v>
      </c>
      <c r="CL106" s="143" t="s">
        <v>1</v>
      </c>
    </row>
    <row r="107" s="4" customFormat="1" ht="16.5" customHeight="1">
      <c r="A107" s="4"/>
      <c r="B107" s="72"/>
      <c r="C107" s="135"/>
      <c r="D107" s="135"/>
      <c r="E107" s="135"/>
      <c r="F107" s="135"/>
      <c r="G107" s="136" t="s">
        <v>129</v>
      </c>
      <c r="H107" s="136"/>
      <c r="I107" s="136"/>
      <c r="J107" s="136"/>
      <c r="K107" s="136"/>
      <c r="L107" s="135"/>
      <c r="M107" s="136" t="s">
        <v>130</v>
      </c>
      <c r="N107" s="136"/>
      <c r="O107" s="136"/>
      <c r="P107" s="136"/>
      <c r="Q107" s="136"/>
      <c r="R107" s="136"/>
      <c r="S107" s="136"/>
      <c r="T107" s="136"/>
      <c r="U107" s="136"/>
      <c r="V107" s="136"/>
      <c r="W107" s="136"/>
      <c r="X107" s="136"/>
      <c r="Y107" s="136"/>
      <c r="Z107" s="136"/>
      <c r="AA107" s="136"/>
      <c r="AB107" s="136"/>
      <c r="AC107" s="136"/>
      <c r="AD107" s="136"/>
      <c r="AE107" s="136"/>
      <c r="AF107" s="136"/>
      <c r="AG107" s="144">
        <f>ROUND(SUM(AG108:AG115),2)</f>
        <v>0</v>
      </c>
      <c r="AH107" s="135"/>
      <c r="AI107" s="135"/>
      <c r="AJ107" s="135"/>
      <c r="AK107" s="135"/>
      <c r="AL107" s="135"/>
      <c r="AM107" s="135"/>
      <c r="AN107" s="137">
        <f>SUM(AG107,AT107)</f>
        <v>0</v>
      </c>
      <c r="AO107" s="135"/>
      <c r="AP107" s="135"/>
      <c r="AQ107" s="138" t="s">
        <v>95</v>
      </c>
      <c r="AR107" s="74"/>
      <c r="AS107" s="139">
        <f>ROUND(SUM(AS108:AS115),2)</f>
        <v>0</v>
      </c>
      <c r="AT107" s="140">
        <f>ROUND(SUM(AV107:AW107),2)</f>
        <v>0</v>
      </c>
      <c r="AU107" s="141">
        <f>ROUND(SUM(AU108:AU115),5)</f>
        <v>0</v>
      </c>
      <c r="AV107" s="140">
        <f>ROUND(AZ107*L29,2)</f>
        <v>0</v>
      </c>
      <c r="AW107" s="140">
        <f>ROUND(BA107*L30,2)</f>
        <v>0</v>
      </c>
      <c r="AX107" s="140">
        <f>ROUND(BB107*L29,2)</f>
        <v>0</v>
      </c>
      <c r="AY107" s="140">
        <f>ROUND(BC107*L30,2)</f>
        <v>0</v>
      </c>
      <c r="AZ107" s="140">
        <f>ROUND(SUM(AZ108:AZ115),2)</f>
        <v>0</v>
      </c>
      <c r="BA107" s="140">
        <f>ROUND(SUM(BA108:BA115),2)</f>
        <v>0</v>
      </c>
      <c r="BB107" s="140">
        <f>ROUND(SUM(BB108:BB115),2)</f>
        <v>0</v>
      </c>
      <c r="BC107" s="140">
        <f>ROUND(SUM(BC108:BC115),2)</f>
        <v>0</v>
      </c>
      <c r="BD107" s="142">
        <f>ROUND(SUM(BD108:BD115),2)</f>
        <v>0</v>
      </c>
      <c r="BE107" s="4"/>
      <c r="BS107" s="143" t="s">
        <v>82</v>
      </c>
      <c r="BT107" s="143" t="s">
        <v>115</v>
      </c>
      <c r="BU107" s="143" t="s">
        <v>84</v>
      </c>
      <c r="BV107" s="143" t="s">
        <v>85</v>
      </c>
      <c r="BW107" s="143" t="s">
        <v>131</v>
      </c>
      <c r="BX107" s="143" t="s">
        <v>112</v>
      </c>
      <c r="CL107" s="143" t="s">
        <v>19</v>
      </c>
    </row>
    <row r="108" s="4" customFormat="1" ht="16.5" customHeight="1">
      <c r="A108" s="134" t="s">
        <v>92</v>
      </c>
      <c r="B108" s="72"/>
      <c r="C108" s="135"/>
      <c r="D108" s="135"/>
      <c r="E108" s="135"/>
      <c r="F108" s="135"/>
      <c r="G108" s="135"/>
      <c r="H108" s="136" t="s">
        <v>132</v>
      </c>
      <c r="I108" s="136"/>
      <c r="J108" s="136"/>
      <c r="K108" s="136"/>
      <c r="L108" s="136"/>
      <c r="M108" s="135"/>
      <c r="N108" s="136" t="s">
        <v>132</v>
      </c>
      <c r="O108" s="136"/>
      <c r="P108" s="136"/>
      <c r="Q108" s="136"/>
      <c r="R108" s="136"/>
      <c r="S108" s="136"/>
      <c r="T108" s="136"/>
      <c r="U108" s="136"/>
      <c r="V108" s="136"/>
      <c r="W108" s="136"/>
      <c r="X108" s="136"/>
      <c r="Y108" s="136"/>
      <c r="Z108" s="136"/>
      <c r="AA108" s="136"/>
      <c r="AB108" s="136"/>
      <c r="AC108" s="136"/>
      <c r="AD108" s="136"/>
      <c r="AE108" s="136"/>
      <c r="AF108" s="136"/>
      <c r="AG108" s="137">
        <f>'SK - SK'!J34</f>
        <v>0</v>
      </c>
      <c r="AH108" s="135"/>
      <c r="AI108" s="135"/>
      <c r="AJ108" s="135"/>
      <c r="AK108" s="135"/>
      <c r="AL108" s="135"/>
      <c r="AM108" s="135"/>
      <c r="AN108" s="137">
        <f>SUM(AG108,AT108)</f>
        <v>0</v>
      </c>
      <c r="AO108" s="135"/>
      <c r="AP108" s="135"/>
      <c r="AQ108" s="138" t="s">
        <v>95</v>
      </c>
      <c r="AR108" s="74"/>
      <c r="AS108" s="139">
        <v>0</v>
      </c>
      <c r="AT108" s="140">
        <f>ROUND(SUM(AV108:AW108),2)</f>
        <v>0</v>
      </c>
      <c r="AU108" s="141">
        <f>'SK - SK'!P132</f>
        <v>0</v>
      </c>
      <c r="AV108" s="140">
        <f>'SK - SK'!J37</f>
        <v>0</v>
      </c>
      <c r="AW108" s="140">
        <f>'SK - SK'!J38</f>
        <v>0</v>
      </c>
      <c r="AX108" s="140">
        <f>'SK - SK'!J39</f>
        <v>0</v>
      </c>
      <c r="AY108" s="140">
        <f>'SK - SK'!J40</f>
        <v>0</v>
      </c>
      <c r="AZ108" s="140">
        <f>'SK - SK'!F37</f>
        <v>0</v>
      </c>
      <c r="BA108" s="140">
        <f>'SK - SK'!F38</f>
        <v>0</v>
      </c>
      <c r="BB108" s="140">
        <f>'SK - SK'!F39</f>
        <v>0</v>
      </c>
      <c r="BC108" s="140">
        <f>'SK - SK'!F40</f>
        <v>0</v>
      </c>
      <c r="BD108" s="142">
        <f>'SK - SK'!F41</f>
        <v>0</v>
      </c>
      <c r="BE108" s="4"/>
      <c r="BT108" s="143" t="s">
        <v>121</v>
      </c>
      <c r="BV108" s="143" t="s">
        <v>85</v>
      </c>
      <c r="BW108" s="143" t="s">
        <v>133</v>
      </c>
      <c r="BX108" s="143" t="s">
        <v>131</v>
      </c>
      <c r="CL108" s="143" t="s">
        <v>1</v>
      </c>
    </row>
    <row r="109" s="4" customFormat="1" ht="16.5" customHeight="1">
      <c r="A109" s="134" t="s">
        <v>92</v>
      </c>
      <c r="B109" s="72"/>
      <c r="C109" s="135"/>
      <c r="D109" s="135"/>
      <c r="E109" s="135"/>
      <c r="F109" s="135"/>
      <c r="G109" s="135"/>
      <c r="H109" s="136" t="s">
        <v>134</v>
      </c>
      <c r="I109" s="136"/>
      <c r="J109" s="136"/>
      <c r="K109" s="136"/>
      <c r="L109" s="136"/>
      <c r="M109" s="135"/>
      <c r="N109" s="136" t="s">
        <v>134</v>
      </c>
      <c r="O109" s="136"/>
      <c r="P109" s="136"/>
      <c r="Q109" s="136"/>
      <c r="R109" s="136"/>
      <c r="S109" s="136"/>
      <c r="T109" s="136"/>
      <c r="U109" s="136"/>
      <c r="V109" s="136"/>
      <c r="W109" s="136"/>
      <c r="X109" s="136"/>
      <c r="Y109" s="136"/>
      <c r="Z109" s="136"/>
      <c r="AA109" s="136"/>
      <c r="AB109" s="136"/>
      <c r="AC109" s="136"/>
      <c r="AD109" s="136"/>
      <c r="AE109" s="136"/>
      <c r="AF109" s="136"/>
      <c r="AG109" s="137">
        <f>'CCTV - CCTV'!J34</f>
        <v>0</v>
      </c>
      <c r="AH109" s="135"/>
      <c r="AI109" s="135"/>
      <c r="AJ109" s="135"/>
      <c r="AK109" s="135"/>
      <c r="AL109" s="135"/>
      <c r="AM109" s="135"/>
      <c r="AN109" s="137">
        <f>SUM(AG109,AT109)</f>
        <v>0</v>
      </c>
      <c r="AO109" s="135"/>
      <c r="AP109" s="135"/>
      <c r="AQ109" s="138" t="s">
        <v>95</v>
      </c>
      <c r="AR109" s="74"/>
      <c r="AS109" s="139">
        <v>0</v>
      </c>
      <c r="AT109" s="140">
        <f>ROUND(SUM(AV109:AW109),2)</f>
        <v>0</v>
      </c>
      <c r="AU109" s="141">
        <f>'CCTV - CCTV'!P127</f>
        <v>0</v>
      </c>
      <c r="AV109" s="140">
        <f>'CCTV - CCTV'!J37</f>
        <v>0</v>
      </c>
      <c r="AW109" s="140">
        <f>'CCTV - CCTV'!J38</f>
        <v>0</v>
      </c>
      <c r="AX109" s="140">
        <f>'CCTV - CCTV'!J39</f>
        <v>0</v>
      </c>
      <c r="AY109" s="140">
        <f>'CCTV - CCTV'!J40</f>
        <v>0</v>
      </c>
      <c r="AZ109" s="140">
        <f>'CCTV - CCTV'!F37</f>
        <v>0</v>
      </c>
      <c r="BA109" s="140">
        <f>'CCTV - CCTV'!F38</f>
        <v>0</v>
      </c>
      <c r="BB109" s="140">
        <f>'CCTV - CCTV'!F39</f>
        <v>0</v>
      </c>
      <c r="BC109" s="140">
        <f>'CCTV - CCTV'!F40</f>
        <v>0</v>
      </c>
      <c r="BD109" s="142">
        <f>'CCTV - CCTV'!F41</f>
        <v>0</v>
      </c>
      <c r="BE109" s="4"/>
      <c r="BT109" s="143" t="s">
        <v>121</v>
      </c>
      <c r="BV109" s="143" t="s">
        <v>85</v>
      </c>
      <c r="BW109" s="143" t="s">
        <v>135</v>
      </c>
      <c r="BX109" s="143" t="s">
        <v>131</v>
      </c>
      <c r="CL109" s="143" t="s">
        <v>1</v>
      </c>
    </row>
    <row r="110" s="4" customFormat="1" ht="16.5" customHeight="1">
      <c r="A110" s="134" t="s">
        <v>92</v>
      </c>
      <c r="B110" s="72"/>
      <c r="C110" s="135"/>
      <c r="D110" s="135"/>
      <c r="E110" s="135"/>
      <c r="F110" s="135"/>
      <c r="G110" s="135"/>
      <c r="H110" s="136" t="s">
        <v>89</v>
      </c>
      <c r="I110" s="136"/>
      <c r="J110" s="136"/>
      <c r="K110" s="136"/>
      <c r="L110" s="136"/>
      <c r="M110" s="135"/>
      <c r="N110" s="136" t="s">
        <v>89</v>
      </c>
      <c r="O110" s="136"/>
      <c r="P110" s="136"/>
      <c r="Q110" s="136"/>
      <c r="R110" s="136"/>
      <c r="S110" s="136"/>
      <c r="T110" s="136"/>
      <c r="U110" s="136"/>
      <c r="V110" s="136"/>
      <c r="W110" s="136"/>
      <c r="X110" s="136"/>
      <c r="Y110" s="136"/>
      <c r="Z110" s="136"/>
      <c r="AA110" s="136"/>
      <c r="AB110" s="136"/>
      <c r="AC110" s="136"/>
      <c r="AD110" s="136"/>
      <c r="AE110" s="136"/>
      <c r="AF110" s="136"/>
      <c r="AG110" s="137">
        <f>'STA - STA'!J34</f>
        <v>0</v>
      </c>
      <c r="AH110" s="135"/>
      <c r="AI110" s="135"/>
      <c r="AJ110" s="135"/>
      <c r="AK110" s="135"/>
      <c r="AL110" s="135"/>
      <c r="AM110" s="135"/>
      <c r="AN110" s="137">
        <f>SUM(AG110,AT110)</f>
        <v>0</v>
      </c>
      <c r="AO110" s="135"/>
      <c r="AP110" s="135"/>
      <c r="AQ110" s="138" t="s">
        <v>95</v>
      </c>
      <c r="AR110" s="74"/>
      <c r="AS110" s="139">
        <v>0</v>
      </c>
      <c r="AT110" s="140">
        <f>ROUND(SUM(AV110:AW110),2)</f>
        <v>0</v>
      </c>
      <c r="AU110" s="141">
        <f>'STA - STA'!P126</f>
        <v>0</v>
      </c>
      <c r="AV110" s="140">
        <f>'STA - STA'!J37</f>
        <v>0</v>
      </c>
      <c r="AW110" s="140">
        <f>'STA - STA'!J38</f>
        <v>0</v>
      </c>
      <c r="AX110" s="140">
        <f>'STA - STA'!J39</f>
        <v>0</v>
      </c>
      <c r="AY110" s="140">
        <f>'STA - STA'!J40</f>
        <v>0</v>
      </c>
      <c r="AZ110" s="140">
        <f>'STA - STA'!F37</f>
        <v>0</v>
      </c>
      <c r="BA110" s="140">
        <f>'STA - STA'!F38</f>
        <v>0</v>
      </c>
      <c r="BB110" s="140">
        <f>'STA - STA'!F39</f>
        <v>0</v>
      </c>
      <c r="BC110" s="140">
        <f>'STA - STA'!F40</f>
        <v>0</v>
      </c>
      <c r="BD110" s="142">
        <f>'STA - STA'!F41</f>
        <v>0</v>
      </c>
      <c r="BE110" s="4"/>
      <c r="BT110" s="143" t="s">
        <v>121</v>
      </c>
      <c r="BV110" s="143" t="s">
        <v>85</v>
      </c>
      <c r="BW110" s="143" t="s">
        <v>136</v>
      </c>
      <c r="BX110" s="143" t="s">
        <v>131</v>
      </c>
      <c r="CL110" s="143" t="s">
        <v>1</v>
      </c>
    </row>
    <row r="111" s="4" customFormat="1" ht="16.5" customHeight="1">
      <c r="A111" s="134" t="s">
        <v>92</v>
      </c>
      <c r="B111" s="72"/>
      <c r="C111" s="135"/>
      <c r="D111" s="135"/>
      <c r="E111" s="135"/>
      <c r="F111" s="135"/>
      <c r="G111" s="135"/>
      <c r="H111" s="136" t="s">
        <v>137</v>
      </c>
      <c r="I111" s="136"/>
      <c r="J111" s="136"/>
      <c r="K111" s="136"/>
      <c r="L111" s="136"/>
      <c r="M111" s="135"/>
      <c r="N111" s="136" t="s">
        <v>137</v>
      </c>
      <c r="O111" s="136"/>
      <c r="P111" s="136"/>
      <c r="Q111" s="136"/>
      <c r="R111" s="136"/>
      <c r="S111" s="136"/>
      <c r="T111" s="136"/>
      <c r="U111" s="136"/>
      <c r="V111" s="136"/>
      <c r="W111" s="136"/>
      <c r="X111" s="136"/>
      <c r="Y111" s="136"/>
      <c r="Z111" s="136"/>
      <c r="AA111" s="136"/>
      <c r="AB111" s="136"/>
      <c r="AC111" s="136"/>
      <c r="AD111" s="136"/>
      <c r="AE111" s="136"/>
      <c r="AF111" s="136"/>
      <c r="AG111" s="137">
        <f>'PZTS - PZTS'!J34</f>
        <v>0</v>
      </c>
      <c r="AH111" s="135"/>
      <c r="AI111" s="135"/>
      <c r="AJ111" s="135"/>
      <c r="AK111" s="135"/>
      <c r="AL111" s="135"/>
      <c r="AM111" s="135"/>
      <c r="AN111" s="137">
        <f>SUM(AG111,AT111)</f>
        <v>0</v>
      </c>
      <c r="AO111" s="135"/>
      <c r="AP111" s="135"/>
      <c r="AQ111" s="138" t="s">
        <v>95</v>
      </c>
      <c r="AR111" s="74"/>
      <c r="AS111" s="139">
        <v>0</v>
      </c>
      <c r="AT111" s="140">
        <f>ROUND(SUM(AV111:AW111),2)</f>
        <v>0</v>
      </c>
      <c r="AU111" s="141">
        <f>'PZTS - PZTS'!P127</f>
        <v>0</v>
      </c>
      <c r="AV111" s="140">
        <f>'PZTS - PZTS'!J37</f>
        <v>0</v>
      </c>
      <c r="AW111" s="140">
        <f>'PZTS - PZTS'!J38</f>
        <v>0</v>
      </c>
      <c r="AX111" s="140">
        <f>'PZTS - PZTS'!J39</f>
        <v>0</v>
      </c>
      <c r="AY111" s="140">
        <f>'PZTS - PZTS'!J40</f>
        <v>0</v>
      </c>
      <c r="AZ111" s="140">
        <f>'PZTS - PZTS'!F37</f>
        <v>0</v>
      </c>
      <c r="BA111" s="140">
        <f>'PZTS - PZTS'!F38</f>
        <v>0</v>
      </c>
      <c r="BB111" s="140">
        <f>'PZTS - PZTS'!F39</f>
        <v>0</v>
      </c>
      <c r="BC111" s="140">
        <f>'PZTS - PZTS'!F40</f>
        <v>0</v>
      </c>
      <c r="BD111" s="142">
        <f>'PZTS - PZTS'!F41</f>
        <v>0</v>
      </c>
      <c r="BE111" s="4"/>
      <c r="BT111" s="143" t="s">
        <v>121</v>
      </c>
      <c r="BV111" s="143" t="s">
        <v>85</v>
      </c>
      <c r="BW111" s="143" t="s">
        <v>138</v>
      </c>
      <c r="BX111" s="143" t="s">
        <v>131</v>
      </c>
      <c r="CL111" s="143" t="s">
        <v>1</v>
      </c>
    </row>
    <row r="112" s="4" customFormat="1" ht="16.5" customHeight="1">
      <c r="A112" s="134" t="s">
        <v>92</v>
      </c>
      <c r="B112" s="72"/>
      <c r="C112" s="135"/>
      <c r="D112" s="135"/>
      <c r="E112" s="135"/>
      <c r="F112" s="135"/>
      <c r="G112" s="135"/>
      <c r="H112" s="136" t="s">
        <v>139</v>
      </c>
      <c r="I112" s="136"/>
      <c r="J112" s="136"/>
      <c r="K112" s="136"/>
      <c r="L112" s="136"/>
      <c r="M112" s="135"/>
      <c r="N112" s="136" t="s">
        <v>139</v>
      </c>
      <c r="O112" s="136"/>
      <c r="P112" s="136"/>
      <c r="Q112" s="136"/>
      <c r="R112" s="136"/>
      <c r="S112" s="136"/>
      <c r="T112" s="136"/>
      <c r="U112" s="136"/>
      <c r="V112" s="136"/>
      <c r="W112" s="136"/>
      <c r="X112" s="136"/>
      <c r="Y112" s="136"/>
      <c r="Z112" s="136"/>
      <c r="AA112" s="136"/>
      <c r="AB112" s="136"/>
      <c r="AC112" s="136"/>
      <c r="AD112" s="136"/>
      <c r="AE112" s="136"/>
      <c r="AF112" s="136"/>
      <c r="AG112" s="137">
        <f>'MR - MR'!J34</f>
        <v>0</v>
      </c>
      <c r="AH112" s="135"/>
      <c r="AI112" s="135"/>
      <c r="AJ112" s="135"/>
      <c r="AK112" s="135"/>
      <c r="AL112" s="135"/>
      <c r="AM112" s="135"/>
      <c r="AN112" s="137">
        <f>SUM(AG112,AT112)</f>
        <v>0</v>
      </c>
      <c r="AO112" s="135"/>
      <c r="AP112" s="135"/>
      <c r="AQ112" s="138" t="s">
        <v>95</v>
      </c>
      <c r="AR112" s="74"/>
      <c r="AS112" s="139">
        <v>0</v>
      </c>
      <c r="AT112" s="140">
        <f>ROUND(SUM(AV112:AW112),2)</f>
        <v>0</v>
      </c>
      <c r="AU112" s="141">
        <f>'MR - MR'!P127</f>
        <v>0</v>
      </c>
      <c r="AV112" s="140">
        <f>'MR - MR'!J37</f>
        <v>0</v>
      </c>
      <c r="AW112" s="140">
        <f>'MR - MR'!J38</f>
        <v>0</v>
      </c>
      <c r="AX112" s="140">
        <f>'MR - MR'!J39</f>
        <v>0</v>
      </c>
      <c r="AY112" s="140">
        <f>'MR - MR'!J40</f>
        <v>0</v>
      </c>
      <c r="AZ112" s="140">
        <f>'MR - MR'!F37</f>
        <v>0</v>
      </c>
      <c r="BA112" s="140">
        <f>'MR - MR'!F38</f>
        <v>0</v>
      </c>
      <c r="BB112" s="140">
        <f>'MR - MR'!F39</f>
        <v>0</v>
      </c>
      <c r="BC112" s="140">
        <f>'MR - MR'!F40</f>
        <v>0</v>
      </c>
      <c r="BD112" s="142">
        <f>'MR - MR'!F41</f>
        <v>0</v>
      </c>
      <c r="BE112" s="4"/>
      <c r="BT112" s="143" t="s">
        <v>121</v>
      </c>
      <c r="BV112" s="143" t="s">
        <v>85</v>
      </c>
      <c r="BW112" s="143" t="s">
        <v>140</v>
      </c>
      <c r="BX112" s="143" t="s">
        <v>131</v>
      </c>
      <c r="CL112" s="143" t="s">
        <v>1</v>
      </c>
    </row>
    <row r="113" s="4" customFormat="1" ht="16.5" customHeight="1">
      <c r="A113" s="134" t="s">
        <v>92</v>
      </c>
      <c r="B113" s="72"/>
      <c r="C113" s="135"/>
      <c r="D113" s="135"/>
      <c r="E113" s="135"/>
      <c r="F113" s="135"/>
      <c r="G113" s="135"/>
      <c r="H113" s="136" t="s">
        <v>141</v>
      </c>
      <c r="I113" s="136"/>
      <c r="J113" s="136"/>
      <c r="K113" s="136"/>
      <c r="L113" s="136"/>
      <c r="M113" s="135"/>
      <c r="N113" s="136" t="s">
        <v>141</v>
      </c>
      <c r="O113" s="136"/>
      <c r="P113" s="136"/>
      <c r="Q113" s="136"/>
      <c r="R113" s="136"/>
      <c r="S113" s="136"/>
      <c r="T113" s="136"/>
      <c r="U113" s="136"/>
      <c r="V113" s="136"/>
      <c r="W113" s="136"/>
      <c r="X113" s="136"/>
      <c r="Y113" s="136"/>
      <c r="Z113" s="136"/>
      <c r="AA113" s="136"/>
      <c r="AB113" s="136"/>
      <c r="AC113" s="136"/>
      <c r="AD113" s="136"/>
      <c r="AE113" s="136"/>
      <c r="AF113" s="136"/>
      <c r="AG113" s="137">
        <f>'DT - DT'!J34</f>
        <v>0</v>
      </c>
      <c r="AH113" s="135"/>
      <c r="AI113" s="135"/>
      <c r="AJ113" s="135"/>
      <c r="AK113" s="135"/>
      <c r="AL113" s="135"/>
      <c r="AM113" s="135"/>
      <c r="AN113" s="137">
        <f>SUM(AG113,AT113)</f>
        <v>0</v>
      </c>
      <c r="AO113" s="135"/>
      <c r="AP113" s="135"/>
      <c r="AQ113" s="138" t="s">
        <v>95</v>
      </c>
      <c r="AR113" s="74"/>
      <c r="AS113" s="139">
        <v>0</v>
      </c>
      <c r="AT113" s="140">
        <f>ROUND(SUM(AV113:AW113),2)</f>
        <v>0</v>
      </c>
      <c r="AU113" s="141">
        <f>'DT - DT'!P127</f>
        <v>0</v>
      </c>
      <c r="AV113" s="140">
        <f>'DT - DT'!J37</f>
        <v>0</v>
      </c>
      <c r="AW113" s="140">
        <f>'DT - DT'!J38</f>
        <v>0</v>
      </c>
      <c r="AX113" s="140">
        <f>'DT - DT'!J39</f>
        <v>0</v>
      </c>
      <c r="AY113" s="140">
        <f>'DT - DT'!J40</f>
        <v>0</v>
      </c>
      <c r="AZ113" s="140">
        <f>'DT - DT'!F37</f>
        <v>0</v>
      </c>
      <c r="BA113" s="140">
        <f>'DT - DT'!F38</f>
        <v>0</v>
      </c>
      <c r="BB113" s="140">
        <f>'DT - DT'!F39</f>
        <v>0</v>
      </c>
      <c r="BC113" s="140">
        <f>'DT - DT'!F40</f>
        <v>0</v>
      </c>
      <c r="BD113" s="142">
        <f>'DT - DT'!F41</f>
        <v>0</v>
      </c>
      <c r="BE113" s="4"/>
      <c r="BT113" s="143" t="s">
        <v>121</v>
      </c>
      <c r="BV113" s="143" t="s">
        <v>85</v>
      </c>
      <c r="BW113" s="143" t="s">
        <v>142</v>
      </c>
      <c r="BX113" s="143" t="s">
        <v>131</v>
      </c>
      <c r="CL113" s="143" t="s">
        <v>1</v>
      </c>
    </row>
    <row r="114" s="4" customFormat="1" ht="16.5" customHeight="1">
      <c r="A114" s="134" t="s">
        <v>92</v>
      </c>
      <c r="B114" s="72"/>
      <c r="C114" s="135"/>
      <c r="D114" s="135"/>
      <c r="E114" s="135"/>
      <c r="F114" s="135"/>
      <c r="G114" s="135"/>
      <c r="H114" s="136" t="s">
        <v>143</v>
      </c>
      <c r="I114" s="136"/>
      <c r="J114" s="136"/>
      <c r="K114" s="136"/>
      <c r="L114" s="136"/>
      <c r="M114" s="135"/>
      <c r="N114" s="136" t="s">
        <v>143</v>
      </c>
      <c r="O114" s="136"/>
      <c r="P114" s="136"/>
      <c r="Q114" s="136"/>
      <c r="R114" s="136"/>
      <c r="S114" s="136"/>
      <c r="T114" s="136"/>
      <c r="U114" s="136"/>
      <c r="V114" s="136"/>
      <c r="W114" s="136"/>
      <c r="X114" s="136"/>
      <c r="Y114" s="136"/>
      <c r="Z114" s="136"/>
      <c r="AA114" s="136"/>
      <c r="AB114" s="136"/>
      <c r="AC114" s="136"/>
      <c r="AD114" s="136"/>
      <c r="AE114" s="136"/>
      <c r="AF114" s="136"/>
      <c r="AG114" s="137">
        <f>'SPS - SPS'!J34</f>
        <v>0</v>
      </c>
      <c r="AH114" s="135"/>
      <c r="AI114" s="135"/>
      <c r="AJ114" s="135"/>
      <c r="AK114" s="135"/>
      <c r="AL114" s="135"/>
      <c r="AM114" s="135"/>
      <c r="AN114" s="137">
        <f>SUM(AG114,AT114)</f>
        <v>0</v>
      </c>
      <c r="AO114" s="135"/>
      <c r="AP114" s="135"/>
      <c r="AQ114" s="138" t="s">
        <v>95</v>
      </c>
      <c r="AR114" s="74"/>
      <c r="AS114" s="139">
        <v>0</v>
      </c>
      <c r="AT114" s="140">
        <f>ROUND(SUM(AV114:AW114),2)</f>
        <v>0</v>
      </c>
      <c r="AU114" s="141">
        <f>'SPS - SPS'!P127</f>
        <v>0</v>
      </c>
      <c r="AV114" s="140">
        <f>'SPS - SPS'!J37</f>
        <v>0</v>
      </c>
      <c r="AW114" s="140">
        <f>'SPS - SPS'!J38</f>
        <v>0</v>
      </c>
      <c r="AX114" s="140">
        <f>'SPS - SPS'!J39</f>
        <v>0</v>
      </c>
      <c r="AY114" s="140">
        <f>'SPS - SPS'!J40</f>
        <v>0</v>
      </c>
      <c r="AZ114" s="140">
        <f>'SPS - SPS'!F37</f>
        <v>0</v>
      </c>
      <c r="BA114" s="140">
        <f>'SPS - SPS'!F38</f>
        <v>0</v>
      </c>
      <c r="BB114" s="140">
        <f>'SPS - SPS'!F39</f>
        <v>0</v>
      </c>
      <c r="BC114" s="140">
        <f>'SPS - SPS'!F40</f>
        <v>0</v>
      </c>
      <c r="BD114" s="142">
        <f>'SPS - SPS'!F41</f>
        <v>0</v>
      </c>
      <c r="BE114" s="4"/>
      <c r="BT114" s="143" t="s">
        <v>121</v>
      </c>
      <c r="BV114" s="143" t="s">
        <v>85</v>
      </c>
      <c r="BW114" s="143" t="s">
        <v>144</v>
      </c>
      <c r="BX114" s="143" t="s">
        <v>131</v>
      </c>
      <c r="CL114" s="143" t="s">
        <v>1</v>
      </c>
    </row>
    <row r="115" s="4" customFormat="1" ht="16.5" customHeight="1">
      <c r="A115" s="134" t="s">
        <v>92</v>
      </c>
      <c r="B115" s="72"/>
      <c r="C115" s="135"/>
      <c r="D115" s="135"/>
      <c r="E115" s="135"/>
      <c r="F115" s="135"/>
      <c r="G115" s="135"/>
      <c r="H115" s="136" t="s">
        <v>145</v>
      </c>
      <c r="I115" s="136"/>
      <c r="J115" s="136"/>
      <c r="K115" s="136"/>
      <c r="L115" s="136"/>
      <c r="M115" s="135"/>
      <c r="N115" s="136" t="s">
        <v>145</v>
      </c>
      <c r="O115" s="136"/>
      <c r="P115" s="136"/>
      <c r="Q115" s="136"/>
      <c r="R115" s="136"/>
      <c r="S115" s="136"/>
      <c r="T115" s="136"/>
      <c r="U115" s="136"/>
      <c r="V115" s="136"/>
      <c r="W115" s="136"/>
      <c r="X115" s="136"/>
      <c r="Y115" s="136"/>
      <c r="Z115" s="136"/>
      <c r="AA115" s="136"/>
      <c r="AB115" s="136"/>
      <c r="AC115" s="136"/>
      <c r="AD115" s="136"/>
      <c r="AE115" s="136"/>
      <c r="AF115" s="136"/>
      <c r="AG115" s="137">
        <f>'KT - KT'!J34</f>
        <v>0</v>
      </c>
      <c r="AH115" s="135"/>
      <c r="AI115" s="135"/>
      <c r="AJ115" s="135"/>
      <c r="AK115" s="135"/>
      <c r="AL115" s="135"/>
      <c r="AM115" s="135"/>
      <c r="AN115" s="137">
        <f>SUM(AG115,AT115)</f>
        <v>0</v>
      </c>
      <c r="AO115" s="135"/>
      <c r="AP115" s="135"/>
      <c r="AQ115" s="138" t="s">
        <v>95</v>
      </c>
      <c r="AR115" s="74"/>
      <c r="AS115" s="139">
        <v>0</v>
      </c>
      <c r="AT115" s="140">
        <f>ROUND(SUM(AV115:AW115),2)</f>
        <v>0</v>
      </c>
      <c r="AU115" s="141">
        <f>'KT - KT'!P125</f>
        <v>0</v>
      </c>
      <c r="AV115" s="140">
        <f>'KT - KT'!J37</f>
        <v>0</v>
      </c>
      <c r="AW115" s="140">
        <f>'KT - KT'!J38</f>
        <v>0</v>
      </c>
      <c r="AX115" s="140">
        <f>'KT - KT'!J39</f>
        <v>0</v>
      </c>
      <c r="AY115" s="140">
        <f>'KT - KT'!J40</f>
        <v>0</v>
      </c>
      <c r="AZ115" s="140">
        <f>'KT - KT'!F37</f>
        <v>0</v>
      </c>
      <c r="BA115" s="140">
        <f>'KT - KT'!F38</f>
        <v>0</v>
      </c>
      <c r="BB115" s="140">
        <f>'KT - KT'!F39</f>
        <v>0</v>
      </c>
      <c r="BC115" s="140">
        <f>'KT - KT'!F40</f>
        <v>0</v>
      </c>
      <c r="BD115" s="142">
        <f>'KT - KT'!F41</f>
        <v>0</v>
      </c>
      <c r="BE115" s="4"/>
      <c r="BT115" s="143" t="s">
        <v>121</v>
      </c>
      <c r="BV115" s="143" t="s">
        <v>85</v>
      </c>
      <c r="BW115" s="143" t="s">
        <v>146</v>
      </c>
      <c r="BX115" s="143" t="s">
        <v>131</v>
      </c>
      <c r="CL115" s="143" t="s">
        <v>1</v>
      </c>
    </row>
    <row r="116" s="4" customFormat="1" ht="16.5" customHeight="1">
      <c r="A116" s="134" t="s">
        <v>92</v>
      </c>
      <c r="B116" s="72"/>
      <c r="C116" s="135"/>
      <c r="D116" s="135"/>
      <c r="E116" s="135"/>
      <c r="F116" s="135"/>
      <c r="G116" s="136" t="s">
        <v>147</v>
      </c>
      <c r="H116" s="136"/>
      <c r="I116" s="136"/>
      <c r="J116" s="136"/>
      <c r="K116" s="136"/>
      <c r="L116" s="135"/>
      <c r="M116" s="136" t="s">
        <v>148</v>
      </c>
      <c r="N116" s="136"/>
      <c r="O116" s="136"/>
      <c r="P116" s="136"/>
      <c r="Q116" s="136"/>
      <c r="R116" s="136"/>
      <c r="S116" s="136"/>
      <c r="T116" s="136"/>
      <c r="U116" s="136"/>
      <c r="V116" s="136"/>
      <c r="W116" s="136"/>
      <c r="X116" s="136"/>
      <c r="Y116" s="136"/>
      <c r="Z116" s="136"/>
      <c r="AA116" s="136"/>
      <c r="AB116" s="136"/>
      <c r="AC116" s="136"/>
      <c r="AD116" s="136"/>
      <c r="AE116" s="136"/>
      <c r="AF116" s="136"/>
      <c r="AG116" s="137">
        <f>'D.1.4.6 - Vzduchotechnika...'!J34</f>
        <v>0</v>
      </c>
      <c r="AH116" s="135"/>
      <c r="AI116" s="135"/>
      <c r="AJ116" s="135"/>
      <c r="AK116" s="135"/>
      <c r="AL116" s="135"/>
      <c r="AM116" s="135"/>
      <c r="AN116" s="137">
        <f>SUM(AG116,AT116)</f>
        <v>0</v>
      </c>
      <c r="AO116" s="135"/>
      <c r="AP116" s="135"/>
      <c r="AQ116" s="138" t="s">
        <v>95</v>
      </c>
      <c r="AR116" s="74"/>
      <c r="AS116" s="139">
        <v>0</v>
      </c>
      <c r="AT116" s="140">
        <f>ROUND(SUM(AV116:AW116),2)</f>
        <v>0</v>
      </c>
      <c r="AU116" s="141">
        <f>'D.1.4.6 - Vzduchotechnika...'!P130</f>
        <v>0</v>
      </c>
      <c r="AV116" s="140">
        <f>'D.1.4.6 - Vzduchotechnika...'!J37</f>
        <v>0</v>
      </c>
      <c r="AW116" s="140">
        <f>'D.1.4.6 - Vzduchotechnika...'!J38</f>
        <v>0</v>
      </c>
      <c r="AX116" s="140">
        <f>'D.1.4.6 - Vzduchotechnika...'!J39</f>
        <v>0</v>
      </c>
      <c r="AY116" s="140">
        <f>'D.1.4.6 - Vzduchotechnika...'!J40</f>
        <v>0</v>
      </c>
      <c r="AZ116" s="140">
        <f>'D.1.4.6 - Vzduchotechnika...'!F37</f>
        <v>0</v>
      </c>
      <c r="BA116" s="140">
        <f>'D.1.4.6 - Vzduchotechnika...'!F38</f>
        <v>0</v>
      </c>
      <c r="BB116" s="140">
        <f>'D.1.4.6 - Vzduchotechnika...'!F39</f>
        <v>0</v>
      </c>
      <c r="BC116" s="140">
        <f>'D.1.4.6 - Vzduchotechnika...'!F40</f>
        <v>0</v>
      </c>
      <c r="BD116" s="142">
        <f>'D.1.4.6 - Vzduchotechnika...'!F41</f>
        <v>0</v>
      </c>
      <c r="BE116" s="4"/>
      <c r="BT116" s="143" t="s">
        <v>115</v>
      </c>
      <c r="BV116" s="143" t="s">
        <v>85</v>
      </c>
      <c r="BW116" s="143" t="s">
        <v>149</v>
      </c>
      <c r="BX116" s="143" t="s">
        <v>112</v>
      </c>
      <c r="CL116" s="143" t="s">
        <v>1</v>
      </c>
    </row>
    <row r="117" s="4" customFormat="1" ht="16.5" customHeight="1">
      <c r="A117" s="4"/>
      <c r="B117" s="72"/>
      <c r="C117" s="135"/>
      <c r="D117" s="135"/>
      <c r="E117" s="135"/>
      <c r="F117" s="136" t="s">
        <v>150</v>
      </c>
      <c r="G117" s="136"/>
      <c r="H117" s="136"/>
      <c r="I117" s="136"/>
      <c r="J117" s="136"/>
      <c r="K117" s="135"/>
      <c r="L117" s="136" t="s">
        <v>151</v>
      </c>
      <c r="M117" s="136"/>
      <c r="N117" s="136"/>
      <c r="O117" s="136"/>
      <c r="P117" s="136"/>
      <c r="Q117" s="136"/>
      <c r="R117" s="136"/>
      <c r="S117" s="136"/>
      <c r="T117" s="136"/>
      <c r="U117" s="136"/>
      <c r="V117" s="136"/>
      <c r="W117" s="136"/>
      <c r="X117" s="136"/>
      <c r="Y117" s="136"/>
      <c r="Z117" s="136"/>
      <c r="AA117" s="136"/>
      <c r="AB117" s="136"/>
      <c r="AC117" s="136"/>
      <c r="AD117" s="136"/>
      <c r="AE117" s="136"/>
      <c r="AF117" s="136"/>
      <c r="AG117" s="144">
        <f>ROUND(AG118,2)</f>
        <v>0</v>
      </c>
      <c r="AH117" s="135"/>
      <c r="AI117" s="135"/>
      <c r="AJ117" s="135"/>
      <c r="AK117" s="135"/>
      <c r="AL117" s="135"/>
      <c r="AM117" s="135"/>
      <c r="AN117" s="137">
        <f>SUM(AG117,AT117)</f>
        <v>0</v>
      </c>
      <c r="AO117" s="135"/>
      <c r="AP117" s="135"/>
      <c r="AQ117" s="138" t="s">
        <v>95</v>
      </c>
      <c r="AR117" s="74"/>
      <c r="AS117" s="139">
        <f>ROUND(AS118,2)</f>
        <v>0</v>
      </c>
      <c r="AT117" s="140">
        <f>ROUND(SUM(AV117:AW117),2)</f>
        <v>0</v>
      </c>
      <c r="AU117" s="141">
        <f>ROUND(AU118,5)</f>
        <v>0</v>
      </c>
      <c r="AV117" s="140">
        <f>ROUND(AZ117*L29,2)</f>
        <v>0</v>
      </c>
      <c r="AW117" s="140">
        <f>ROUND(BA117*L30,2)</f>
        <v>0</v>
      </c>
      <c r="AX117" s="140">
        <f>ROUND(BB117*L29,2)</f>
        <v>0</v>
      </c>
      <c r="AY117" s="140">
        <f>ROUND(BC117*L30,2)</f>
        <v>0</v>
      </c>
      <c r="AZ117" s="140">
        <f>ROUND(AZ118,2)</f>
        <v>0</v>
      </c>
      <c r="BA117" s="140">
        <f>ROUND(BA118,2)</f>
        <v>0</v>
      </c>
      <c r="BB117" s="140">
        <f>ROUND(BB118,2)</f>
        <v>0</v>
      </c>
      <c r="BC117" s="140">
        <f>ROUND(BC118,2)</f>
        <v>0</v>
      </c>
      <c r="BD117" s="142">
        <f>ROUND(BD118,2)</f>
        <v>0</v>
      </c>
      <c r="BE117" s="4"/>
      <c r="BS117" s="143" t="s">
        <v>82</v>
      </c>
      <c r="BT117" s="143" t="s">
        <v>102</v>
      </c>
      <c r="BU117" s="143" t="s">
        <v>84</v>
      </c>
      <c r="BV117" s="143" t="s">
        <v>85</v>
      </c>
      <c r="BW117" s="143" t="s">
        <v>152</v>
      </c>
      <c r="BX117" s="143" t="s">
        <v>99</v>
      </c>
      <c r="CL117" s="143" t="s">
        <v>19</v>
      </c>
    </row>
    <row r="118" s="4" customFormat="1" ht="23.25" customHeight="1">
      <c r="A118" s="134" t="s">
        <v>92</v>
      </c>
      <c r="B118" s="72"/>
      <c r="C118" s="135"/>
      <c r="D118" s="135"/>
      <c r="E118" s="135"/>
      <c r="F118" s="135"/>
      <c r="G118" s="136" t="s">
        <v>153</v>
      </c>
      <c r="H118" s="136"/>
      <c r="I118" s="136"/>
      <c r="J118" s="136"/>
      <c r="K118" s="136"/>
      <c r="L118" s="135"/>
      <c r="M118" s="136" t="s">
        <v>154</v>
      </c>
      <c r="N118" s="136"/>
      <c r="O118" s="136"/>
      <c r="P118" s="136"/>
      <c r="Q118" s="136"/>
      <c r="R118" s="136"/>
      <c r="S118" s="136"/>
      <c r="T118" s="136"/>
      <c r="U118" s="136"/>
      <c r="V118" s="136"/>
      <c r="W118" s="136"/>
      <c r="X118" s="136"/>
      <c r="Y118" s="136"/>
      <c r="Z118" s="136"/>
      <c r="AA118" s="136"/>
      <c r="AB118" s="136"/>
      <c r="AC118" s="136"/>
      <c r="AD118" s="136"/>
      <c r="AE118" s="136"/>
      <c r="AF118" s="136"/>
      <c r="AG118" s="137">
        <f>'Způsobilé náklady - INTERIÉR'!J34</f>
        <v>0</v>
      </c>
      <c r="AH118" s="135"/>
      <c r="AI118" s="135"/>
      <c r="AJ118" s="135"/>
      <c r="AK118" s="135"/>
      <c r="AL118" s="135"/>
      <c r="AM118" s="135"/>
      <c r="AN118" s="137">
        <f>SUM(AG118,AT118)</f>
        <v>0</v>
      </c>
      <c r="AO118" s="135"/>
      <c r="AP118" s="135"/>
      <c r="AQ118" s="138" t="s">
        <v>95</v>
      </c>
      <c r="AR118" s="74"/>
      <c r="AS118" s="139">
        <v>0</v>
      </c>
      <c r="AT118" s="140">
        <f>ROUND(SUM(AV118:AW118),2)</f>
        <v>0</v>
      </c>
      <c r="AU118" s="141">
        <f>'Způsobilé náklady - INTERIÉR'!P129</f>
        <v>0</v>
      </c>
      <c r="AV118" s="140">
        <f>'Způsobilé náklady - INTERIÉR'!J37</f>
        <v>0</v>
      </c>
      <c r="AW118" s="140">
        <f>'Způsobilé náklady - INTERIÉR'!J38</f>
        <v>0</v>
      </c>
      <c r="AX118" s="140">
        <f>'Způsobilé náklady - INTERIÉR'!J39</f>
        <v>0</v>
      </c>
      <c r="AY118" s="140">
        <f>'Způsobilé náklady - INTERIÉR'!J40</f>
        <v>0</v>
      </c>
      <c r="AZ118" s="140">
        <f>'Způsobilé náklady - INTERIÉR'!F37</f>
        <v>0</v>
      </c>
      <c r="BA118" s="140">
        <f>'Způsobilé náklady - INTERIÉR'!F38</f>
        <v>0</v>
      </c>
      <c r="BB118" s="140">
        <f>'Způsobilé náklady - INTERIÉR'!F39</f>
        <v>0</v>
      </c>
      <c r="BC118" s="140">
        <f>'Způsobilé náklady - INTERIÉR'!F40</f>
        <v>0</v>
      </c>
      <c r="BD118" s="142">
        <f>'Způsobilé náklady - INTERIÉR'!F41</f>
        <v>0</v>
      </c>
      <c r="BE118" s="4"/>
      <c r="BT118" s="143" t="s">
        <v>115</v>
      </c>
      <c r="BV118" s="143" t="s">
        <v>85</v>
      </c>
      <c r="BW118" s="143" t="s">
        <v>155</v>
      </c>
      <c r="BX118" s="143" t="s">
        <v>152</v>
      </c>
      <c r="CL118" s="143" t="s">
        <v>1</v>
      </c>
    </row>
    <row r="119" s="4" customFormat="1" ht="16.5" customHeight="1">
      <c r="A119" s="134" t="s">
        <v>92</v>
      </c>
      <c r="B119" s="72"/>
      <c r="C119" s="135"/>
      <c r="D119" s="135"/>
      <c r="E119" s="136" t="s">
        <v>156</v>
      </c>
      <c r="F119" s="136"/>
      <c r="G119" s="136"/>
      <c r="H119" s="136"/>
      <c r="I119" s="136"/>
      <c r="J119" s="135"/>
      <c r="K119" s="136" t="s">
        <v>157</v>
      </c>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7">
        <f>'SO 02 - ZPEVNĚNÉ PLOCHY A...'!J32</f>
        <v>0</v>
      </c>
      <c r="AH119" s="135"/>
      <c r="AI119" s="135"/>
      <c r="AJ119" s="135"/>
      <c r="AK119" s="135"/>
      <c r="AL119" s="135"/>
      <c r="AM119" s="135"/>
      <c r="AN119" s="137">
        <f>SUM(AG119,AT119)</f>
        <v>0</v>
      </c>
      <c r="AO119" s="135"/>
      <c r="AP119" s="135"/>
      <c r="AQ119" s="138" t="s">
        <v>95</v>
      </c>
      <c r="AR119" s="74"/>
      <c r="AS119" s="139">
        <v>0</v>
      </c>
      <c r="AT119" s="140">
        <f>ROUND(SUM(AV119:AW119),2)</f>
        <v>0</v>
      </c>
      <c r="AU119" s="141">
        <f>'SO 02 - ZPEVNĚNÉ PLOCHY A...'!P131</f>
        <v>0</v>
      </c>
      <c r="AV119" s="140">
        <f>'SO 02 - ZPEVNĚNÉ PLOCHY A...'!J35</f>
        <v>0</v>
      </c>
      <c r="AW119" s="140">
        <f>'SO 02 - ZPEVNĚNÉ PLOCHY A...'!J36</f>
        <v>0</v>
      </c>
      <c r="AX119" s="140">
        <f>'SO 02 - ZPEVNĚNÉ PLOCHY A...'!J37</f>
        <v>0</v>
      </c>
      <c r="AY119" s="140">
        <f>'SO 02 - ZPEVNĚNÉ PLOCHY A...'!J38</f>
        <v>0</v>
      </c>
      <c r="AZ119" s="140">
        <f>'SO 02 - ZPEVNĚNÉ PLOCHY A...'!F35</f>
        <v>0</v>
      </c>
      <c r="BA119" s="140">
        <f>'SO 02 - ZPEVNĚNÉ PLOCHY A...'!F36</f>
        <v>0</v>
      </c>
      <c r="BB119" s="140">
        <f>'SO 02 - ZPEVNĚNÉ PLOCHY A...'!F37</f>
        <v>0</v>
      </c>
      <c r="BC119" s="140">
        <f>'SO 02 - ZPEVNĚNÉ PLOCHY A...'!F38</f>
        <v>0</v>
      </c>
      <c r="BD119" s="142">
        <f>'SO 02 - ZPEVNĚNÉ PLOCHY A...'!F39</f>
        <v>0</v>
      </c>
      <c r="BE119" s="4"/>
      <c r="BT119" s="143" t="s">
        <v>91</v>
      </c>
      <c r="BV119" s="143" t="s">
        <v>85</v>
      </c>
      <c r="BW119" s="143" t="s">
        <v>158</v>
      </c>
      <c r="BX119" s="143" t="s">
        <v>90</v>
      </c>
      <c r="CL119" s="143" t="s">
        <v>19</v>
      </c>
    </row>
    <row r="120" s="4" customFormat="1" ht="16.5" customHeight="1">
      <c r="A120" s="134" t="s">
        <v>92</v>
      </c>
      <c r="B120" s="72"/>
      <c r="C120" s="135"/>
      <c r="D120" s="135"/>
      <c r="E120" s="136" t="s">
        <v>159</v>
      </c>
      <c r="F120" s="136"/>
      <c r="G120" s="136"/>
      <c r="H120" s="136"/>
      <c r="I120" s="136"/>
      <c r="J120" s="135"/>
      <c r="K120" s="136" t="s">
        <v>160</v>
      </c>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7">
        <f>'SO 04 - OPĚRNÁ ZEĎ'!J32</f>
        <v>0</v>
      </c>
      <c r="AH120" s="135"/>
      <c r="AI120" s="135"/>
      <c r="AJ120" s="135"/>
      <c r="AK120" s="135"/>
      <c r="AL120" s="135"/>
      <c r="AM120" s="135"/>
      <c r="AN120" s="137">
        <f>SUM(AG120,AT120)</f>
        <v>0</v>
      </c>
      <c r="AO120" s="135"/>
      <c r="AP120" s="135"/>
      <c r="AQ120" s="138" t="s">
        <v>95</v>
      </c>
      <c r="AR120" s="74"/>
      <c r="AS120" s="139">
        <v>0</v>
      </c>
      <c r="AT120" s="140">
        <f>ROUND(SUM(AV120:AW120),2)</f>
        <v>0</v>
      </c>
      <c r="AU120" s="141">
        <f>'SO 04 - OPĚRNÁ ZEĎ'!P133</f>
        <v>0</v>
      </c>
      <c r="AV120" s="140">
        <f>'SO 04 - OPĚRNÁ ZEĎ'!J35</f>
        <v>0</v>
      </c>
      <c r="AW120" s="140">
        <f>'SO 04 - OPĚRNÁ ZEĎ'!J36</f>
        <v>0</v>
      </c>
      <c r="AX120" s="140">
        <f>'SO 04 - OPĚRNÁ ZEĎ'!J37</f>
        <v>0</v>
      </c>
      <c r="AY120" s="140">
        <f>'SO 04 - OPĚRNÁ ZEĎ'!J38</f>
        <v>0</v>
      </c>
      <c r="AZ120" s="140">
        <f>'SO 04 - OPĚRNÁ ZEĎ'!F35</f>
        <v>0</v>
      </c>
      <c r="BA120" s="140">
        <f>'SO 04 - OPĚRNÁ ZEĎ'!F36</f>
        <v>0</v>
      </c>
      <c r="BB120" s="140">
        <f>'SO 04 - OPĚRNÁ ZEĎ'!F37</f>
        <v>0</v>
      </c>
      <c r="BC120" s="140">
        <f>'SO 04 - OPĚRNÁ ZEĎ'!F38</f>
        <v>0</v>
      </c>
      <c r="BD120" s="142">
        <f>'SO 04 - OPĚRNÁ ZEĎ'!F39</f>
        <v>0</v>
      </c>
      <c r="BE120" s="4"/>
      <c r="BT120" s="143" t="s">
        <v>91</v>
      </c>
      <c r="BV120" s="143" t="s">
        <v>85</v>
      </c>
      <c r="BW120" s="143" t="s">
        <v>161</v>
      </c>
      <c r="BX120" s="143" t="s">
        <v>90</v>
      </c>
      <c r="CL120" s="143" t="s">
        <v>19</v>
      </c>
    </row>
    <row r="121" s="4" customFormat="1" ht="16.5" customHeight="1">
      <c r="A121" s="134" t="s">
        <v>92</v>
      </c>
      <c r="B121" s="72"/>
      <c r="C121" s="135"/>
      <c r="D121" s="135"/>
      <c r="E121" s="136" t="s">
        <v>162</v>
      </c>
      <c r="F121" s="136"/>
      <c r="G121" s="136"/>
      <c r="H121" s="136"/>
      <c r="I121" s="136"/>
      <c r="J121" s="135"/>
      <c r="K121" s="136" t="s">
        <v>163</v>
      </c>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7">
        <f>'SO 05 - LAPOL _ ORL '!J32</f>
        <v>0</v>
      </c>
      <c r="AH121" s="135"/>
      <c r="AI121" s="135"/>
      <c r="AJ121" s="135"/>
      <c r="AK121" s="135"/>
      <c r="AL121" s="135"/>
      <c r="AM121" s="135"/>
      <c r="AN121" s="137">
        <f>SUM(AG121,AT121)</f>
        <v>0</v>
      </c>
      <c r="AO121" s="135"/>
      <c r="AP121" s="135"/>
      <c r="AQ121" s="138" t="s">
        <v>95</v>
      </c>
      <c r="AR121" s="74"/>
      <c r="AS121" s="139">
        <v>0</v>
      </c>
      <c r="AT121" s="140">
        <f>ROUND(SUM(AV121:AW121),2)</f>
        <v>0</v>
      </c>
      <c r="AU121" s="141">
        <f>'SO 05 - LAPOL _ ORL '!P124</f>
        <v>0</v>
      </c>
      <c r="AV121" s="140">
        <f>'SO 05 - LAPOL _ ORL '!J35</f>
        <v>0</v>
      </c>
      <c r="AW121" s="140">
        <f>'SO 05 - LAPOL _ ORL '!J36</f>
        <v>0</v>
      </c>
      <c r="AX121" s="140">
        <f>'SO 05 - LAPOL _ ORL '!J37</f>
        <v>0</v>
      </c>
      <c r="AY121" s="140">
        <f>'SO 05 - LAPOL _ ORL '!J38</f>
        <v>0</v>
      </c>
      <c r="AZ121" s="140">
        <f>'SO 05 - LAPOL _ ORL '!F35</f>
        <v>0</v>
      </c>
      <c r="BA121" s="140">
        <f>'SO 05 - LAPOL _ ORL '!F36</f>
        <v>0</v>
      </c>
      <c r="BB121" s="140">
        <f>'SO 05 - LAPOL _ ORL '!F37</f>
        <v>0</v>
      </c>
      <c r="BC121" s="140">
        <f>'SO 05 - LAPOL _ ORL '!F38</f>
        <v>0</v>
      </c>
      <c r="BD121" s="142">
        <f>'SO 05 - LAPOL _ ORL '!F39</f>
        <v>0</v>
      </c>
      <c r="BE121" s="4"/>
      <c r="BT121" s="143" t="s">
        <v>91</v>
      </c>
      <c r="BV121" s="143" t="s">
        <v>85</v>
      </c>
      <c r="BW121" s="143" t="s">
        <v>164</v>
      </c>
      <c r="BX121" s="143" t="s">
        <v>90</v>
      </c>
      <c r="CL121" s="143" t="s">
        <v>1</v>
      </c>
    </row>
    <row r="122" s="4" customFormat="1" ht="16.5" customHeight="1">
      <c r="A122" s="134" t="s">
        <v>92</v>
      </c>
      <c r="B122" s="72"/>
      <c r="C122" s="135"/>
      <c r="D122" s="135"/>
      <c r="E122" s="136" t="s">
        <v>165</v>
      </c>
      <c r="F122" s="136"/>
      <c r="G122" s="136"/>
      <c r="H122" s="136"/>
      <c r="I122" s="136"/>
      <c r="J122" s="135"/>
      <c r="K122" s="136" t="s">
        <v>166</v>
      </c>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7">
        <f>'SO 06 - VSAKOVÁNÍ DEŠŤOVÝ...'!J32</f>
        <v>0</v>
      </c>
      <c r="AH122" s="135"/>
      <c r="AI122" s="135"/>
      <c r="AJ122" s="135"/>
      <c r="AK122" s="135"/>
      <c r="AL122" s="135"/>
      <c r="AM122" s="135"/>
      <c r="AN122" s="137">
        <f>SUM(AG122,AT122)</f>
        <v>0</v>
      </c>
      <c r="AO122" s="135"/>
      <c r="AP122" s="135"/>
      <c r="AQ122" s="138" t="s">
        <v>95</v>
      </c>
      <c r="AR122" s="74"/>
      <c r="AS122" s="139">
        <v>0</v>
      </c>
      <c r="AT122" s="140">
        <f>ROUND(SUM(AV122:AW122),2)</f>
        <v>0</v>
      </c>
      <c r="AU122" s="141">
        <f>'SO 06 - VSAKOVÁNÍ DEŠŤOVÝ...'!P126</f>
        <v>0</v>
      </c>
      <c r="AV122" s="140">
        <f>'SO 06 - VSAKOVÁNÍ DEŠŤOVÝ...'!J35</f>
        <v>0</v>
      </c>
      <c r="AW122" s="140">
        <f>'SO 06 - VSAKOVÁNÍ DEŠŤOVÝ...'!J36</f>
        <v>0</v>
      </c>
      <c r="AX122" s="140">
        <f>'SO 06 - VSAKOVÁNÍ DEŠŤOVÝ...'!J37</f>
        <v>0</v>
      </c>
      <c r="AY122" s="140">
        <f>'SO 06 - VSAKOVÁNÍ DEŠŤOVÝ...'!J38</f>
        <v>0</v>
      </c>
      <c r="AZ122" s="140">
        <f>'SO 06 - VSAKOVÁNÍ DEŠŤOVÝ...'!F35</f>
        <v>0</v>
      </c>
      <c r="BA122" s="140">
        <f>'SO 06 - VSAKOVÁNÍ DEŠŤOVÝ...'!F36</f>
        <v>0</v>
      </c>
      <c r="BB122" s="140">
        <f>'SO 06 - VSAKOVÁNÍ DEŠŤOVÝ...'!F37</f>
        <v>0</v>
      </c>
      <c r="BC122" s="140">
        <f>'SO 06 - VSAKOVÁNÍ DEŠŤOVÝ...'!F38</f>
        <v>0</v>
      </c>
      <c r="BD122" s="142">
        <f>'SO 06 - VSAKOVÁNÍ DEŠŤOVÝ...'!F39</f>
        <v>0</v>
      </c>
      <c r="BE122" s="4"/>
      <c r="BT122" s="143" t="s">
        <v>91</v>
      </c>
      <c r="BV122" s="143" t="s">
        <v>85</v>
      </c>
      <c r="BW122" s="143" t="s">
        <v>167</v>
      </c>
      <c r="BX122" s="143" t="s">
        <v>90</v>
      </c>
      <c r="CL122" s="143" t="s">
        <v>1</v>
      </c>
    </row>
    <row r="123" s="4" customFormat="1" ht="16.5" customHeight="1">
      <c r="A123" s="134" t="s">
        <v>92</v>
      </c>
      <c r="B123" s="72"/>
      <c r="C123" s="135"/>
      <c r="D123" s="135"/>
      <c r="E123" s="136" t="s">
        <v>168</v>
      </c>
      <c r="F123" s="136"/>
      <c r="G123" s="136"/>
      <c r="H123" s="136"/>
      <c r="I123" s="136"/>
      <c r="J123" s="135"/>
      <c r="K123" s="136" t="s">
        <v>169</v>
      </c>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7">
        <f>'SO 07 - DOPRAVNÍ ŘEŠENÍ'!J32</f>
        <v>0</v>
      </c>
      <c r="AH123" s="135"/>
      <c r="AI123" s="135"/>
      <c r="AJ123" s="135"/>
      <c r="AK123" s="135"/>
      <c r="AL123" s="135"/>
      <c r="AM123" s="135"/>
      <c r="AN123" s="137">
        <f>SUM(AG123,AT123)</f>
        <v>0</v>
      </c>
      <c r="AO123" s="135"/>
      <c r="AP123" s="135"/>
      <c r="AQ123" s="138" t="s">
        <v>95</v>
      </c>
      <c r="AR123" s="74"/>
      <c r="AS123" s="139">
        <v>0</v>
      </c>
      <c r="AT123" s="140">
        <f>ROUND(SUM(AV123:AW123),2)</f>
        <v>0</v>
      </c>
      <c r="AU123" s="141">
        <f>'SO 07 - DOPRAVNÍ ŘEŠENÍ'!P131</f>
        <v>0</v>
      </c>
      <c r="AV123" s="140">
        <f>'SO 07 - DOPRAVNÍ ŘEŠENÍ'!J35</f>
        <v>0</v>
      </c>
      <c r="AW123" s="140">
        <f>'SO 07 - DOPRAVNÍ ŘEŠENÍ'!J36</f>
        <v>0</v>
      </c>
      <c r="AX123" s="140">
        <f>'SO 07 - DOPRAVNÍ ŘEŠENÍ'!J37</f>
        <v>0</v>
      </c>
      <c r="AY123" s="140">
        <f>'SO 07 - DOPRAVNÍ ŘEŠENÍ'!J38</f>
        <v>0</v>
      </c>
      <c r="AZ123" s="140">
        <f>'SO 07 - DOPRAVNÍ ŘEŠENÍ'!F35</f>
        <v>0</v>
      </c>
      <c r="BA123" s="140">
        <f>'SO 07 - DOPRAVNÍ ŘEŠENÍ'!F36</f>
        <v>0</v>
      </c>
      <c r="BB123" s="140">
        <f>'SO 07 - DOPRAVNÍ ŘEŠENÍ'!F37</f>
        <v>0</v>
      </c>
      <c r="BC123" s="140">
        <f>'SO 07 - DOPRAVNÍ ŘEŠENÍ'!F38</f>
        <v>0</v>
      </c>
      <c r="BD123" s="142">
        <f>'SO 07 - DOPRAVNÍ ŘEŠENÍ'!F39</f>
        <v>0</v>
      </c>
      <c r="BE123" s="4"/>
      <c r="BT123" s="143" t="s">
        <v>91</v>
      </c>
      <c r="BV123" s="143" t="s">
        <v>85</v>
      </c>
      <c r="BW123" s="143" t="s">
        <v>170</v>
      </c>
      <c r="BX123" s="143" t="s">
        <v>90</v>
      </c>
      <c r="CL123" s="143" t="s">
        <v>19</v>
      </c>
    </row>
    <row r="124" s="4" customFormat="1" ht="16.5" customHeight="1">
      <c r="A124" s="134" t="s">
        <v>92</v>
      </c>
      <c r="B124" s="72"/>
      <c r="C124" s="135"/>
      <c r="D124" s="135"/>
      <c r="E124" s="136" t="s">
        <v>171</v>
      </c>
      <c r="F124" s="136"/>
      <c r="G124" s="136"/>
      <c r="H124" s="136"/>
      <c r="I124" s="136"/>
      <c r="J124" s="135"/>
      <c r="K124" s="136" t="s">
        <v>172</v>
      </c>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7">
        <f>'SO 08 - PŘELOŽKA STOŽÁRU VO'!J32</f>
        <v>0</v>
      </c>
      <c r="AH124" s="135"/>
      <c r="AI124" s="135"/>
      <c r="AJ124" s="135"/>
      <c r="AK124" s="135"/>
      <c r="AL124" s="135"/>
      <c r="AM124" s="135"/>
      <c r="AN124" s="137">
        <f>SUM(AG124,AT124)</f>
        <v>0</v>
      </c>
      <c r="AO124" s="135"/>
      <c r="AP124" s="135"/>
      <c r="AQ124" s="138" t="s">
        <v>95</v>
      </c>
      <c r="AR124" s="74"/>
      <c r="AS124" s="139">
        <v>0</v>
      </c>
      <c r="AT124" s="140">
        <f>ROUND(SUM(AV124:AW124),2)</f>
        <v>0</v>
      </c>
      <c r="AU124" s="141">
        <f>'SO 08 - PŘELOŽKA STOŽÁRU VO'!P123</f>
        <v>0</v>
      </c>
      <c r="AV124" s="140">
        <f>'SO 08 - PŘELOŽKA STOŽÁRU VO'!J35</f>
        <v>0</v>
      </c>
      <c r="AW124" s="140">
        <f>'SO 08 - PŘELOŽKA STOŽÁRU VO'!J36</f>
        <v>0</v>
      </c>
      <c r="AX124" s="140">
        <f>'SO 08 - PŘELOŽKA STOŽÁRU VO'!J37</f>
        <v>0</v>
      </c>
      <c r="AY124" s="140">
        <f>'SO 08 - PŘELOŽKA STOŽÁRU VO'!J38</f>
        <v>0</v>
      </c>
      <c r="AZ124" s="140">
        <f>'SO 08 - PŘELOŽKA STOŽÁRU VO'!F35</f>
        <v>0</v>
      </c>
      <c r="BA124" s="140">
        <f>'SO 08 - PŘELOŽKA STOŽÁRU VO'!F36</f>
        <v>0</v>
      </c>
      <c r="BB124" s="140">
        <f>'SO 08 - PŘELOŽKA STOŽÁRU VO'!F37</f>
        <v>0</v>
      </c>
      <c r="BC124" s="140">
        <f>'SO 08 - PŘELOŽKA STOŽÁRU VO'!F38</f>
        <v>0</v>
      </c>
      <c r="BD124" s="142">
        <f>'SO 08 - PŘELOŽKA STOŽÁRU VO'!F39</f>
        <v>0</v>
      </c>
      <c r="BE124" s="4"/>
      <c r="BT124" s="143" t="s">
        <v>91</v>
      </c>
      <c r="BV124" s="143" t="s">
        <v>85</v>
      </c>
      <c r="BW124" s="143" t="s">
        <v>173</v>
      </c>
      <c r="BX124" s="143" t="s">
        <v>90</v>
      </c>
      <c r="CL124" s="143" t="s">
        <v>1</v>
      </c>
    </row>
    <row r="125" s="7" customFormat="1" ht="16.5" customHeight="1">
      <c r="A125" s="7"/>
      <c r="B125" s="121"/>
      <c r="C125" s="122"/>
      <c r="D125" s="123" t="s">
        <v>91</v>
      </c>
      <c r="E125" s="123"/>
      <c r="F125" s="123"/>
      <c r="G125" s="123"/>
      <c r="H125" s="123"/>
      <c r="I125" s="124"/>
      <c r="J125" s="123" t="s">
        <v>174</v>
      </c>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5">
        <f>ROUND(AG126+AG127+AG141,2)</f>
        <v>0</v>
      </c>
      <c r="AH125" s="124"/>
      <c r="AI125" s="124"/>
      <c r="AJ125" s="124"/>
      <c r="AK125" s="124"/>
      <c r="AL125" s="124"/>
      <c r="AM125" s="124"/>
      <c r="AN125" s="126">
        <f>SUM(AG125,AT125)</f>
        <v>0</v>
      </c>
      <c r="AO125" s="124"/>
      <c r="AP125" s="124"/>
      <c r="AQ125" s="127" t="s">
        <v>89</v>
      </c>
      <c r="AR125" s="128"/>
      <c r="AS125" s="129">
        <f>ROUND(AS126+AS127+AS141,2)</f>
        <v>0</v>
      </c>
      <c r="AT125" s="130">
        <f>ROUND(SUM(AV125:AW125),2)</f>
        <v>0</v>
      </c>
      <c r="AU125" s="131">
        <f>ROUND(AU126+AU127+AU141,5)</f>
        <v>0</v>
      </c>
      <c r="AV125" s="130">
        <f>ROUND(AZ125*L29,2)</f>
        <v>0</v>
      </c>
      <c r="AW125" s="130">
        <f>ROUND(BA125*L30,2)</f>
        <v>0</v>
      </c>
      <c r="AX125" s="130">
        <f>ROUND(BB125*L29,2)</f>
        <v>0</v>
      </c>
      <c r="AY125" s="130">
        <f>ROUND(BC125*L30,2)</f>
        <v>0</v>
      </c>
      <c r="AZ125" s="130">
        <f>ROUND(AZ126+AZ127+AZ141,2)</f>
        <v>0</v>
      </c>
      <c r="BA125" s="130">
        <f>ROUND(BA126+BA127+BA141,2)</f>
        <v>0</v>
      </c>
      <c r="BB125" s="130">
        <f>ROUND(BB126+BB127+BB141,2)</f>
        <v>0</v>
      </c>
      <c r="BC125" s="130">
        <f>ROUND(BC126+BC127+BC141,2)</f>
        <v>0</v>
      </c>
      <c r="BD125" s="132">
        <f>ROUND(BD126+BD127+BD141,2)</f>
        <v>0</v>
      </c>
      <c r="BE125" s="7"/>
      <c r="BS125" s="133" t="s">
        <v>82</v>
      </c>
      <c r="BT125" s="133" t="s">
        <v>87</v>
      </c>
      <c r="BU125" s="133" t="s">
        <v>84</v>
      </c>
      <c r="BV125" s="133" t="s">
        <v>85</v>
      </c>
      <c r="BW125" s="133" t="s">
        <v>175</v>
      </c>
      <c r="BX125" s="133" t="s">
        <v>5</v>
      </c>
      <c r="CL125" s="133" t="s">
        <v>19</v>
      </c>
      <c r="CM125" s="133" t="s">
        <v>91</v>
      </c>
    </row>
    <row r="126" s="4" customFormat="1" ht="23.25" customHeight="1">
      <c r="A126" s="134" t="s">
        <v>92</v>
      </c>
      <c r="B126" s="72"/>
      <c r="C126" s="135"/>
      <c r="D126" s="135"/>
      <c r="E126" s="136" t="s">
        <v>176</v>
      </c>
      <c r="F126" s="136"/>
      <c r="G126" s="136"/>
      <c r="H126" s="136"/>
      <c r="I126" s="136"/>
      <c r="J126" s="135"/>
      <c r="K126" s="136" t="s">
        <v>177</v>
      </c>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7">
        <f>'SO 00 - Příprava území, k...'!J32</f>
        <v>0</v>
      </c>
      <c r="AH126" s="135"/>
      <c r="AI126" s="135"/>
      <c r="AJ126" s="135"/>
      <c r="AK126" s="135"/>
      <c r="AL126" s="135"/>
      <c r="AM126" s="135"/>
      <c r="AN126" s="137">
        <f>SUM(AG126,AT126)</f>
        <v>0</v>
      </c>
      <c r="AO126" s="135"/>
      <c r="AP126" s="135"/>
      <c r="AQ126" s="138" t="s">
        <v>95</v>
      </c>
      <c r="AR126" s="74"/>
      <c r="AS126" s="139">
        <v>0</v>
      </c>
      <c r="AT126" s="140">
        <f>ROUND(SUM(AV126:AW126),2)</f>
        <v>0</v>
      </c>
      <c r="AU126" s="141">
        <f>'SO 00 - Příprava území, k...'!P123</f>
        <v>0</v>
      </c>
      <c r="AV126" s="140">
        <f>'SO 00 - Příprava území, k...'!J35</f>
        <v>0</v>
      </c>
      <c r="AW126" s="140">
        <f>'SO 00 - Příprava území, k...'!J36</f>
        <v>0</v>
      </c>
      <c r="AX126" s="140">
        <f>'SO 00 - Příprava území, k...'!J37</f>
        <v>0</v>
      </c>
      <c r="AY126" s="140">
        <f>'SO 00 - Příprava území, k...'!J38</f>
        <v>0</v>
      </c>
      <c r="AZ126" s="140">
        <f>'SO 00 - Příprava území, k...'!F35</f>
        <v>0</v>
      </c>
      <c r="BA126" s="140">
        <f>'SO 00 - Příprava území, k...'!F36</f>
        <v>0</v>
      </c>
      <c r="BB126" s="140">
        <f>'SO 00 - Příprava území, k...'!F37</f>
        <v>0</v>
      </c>
      <c r="BC126" s="140">
        <f>'SO 00 - Příprava území, k...'!F38</f>
        <v>0</v>
      </c>
      <c r="BD126" s="142">
        <f>'SO 00 - Příprava území, k...'!F39</f>
        <v>0</v>
      </c>
      <c r="BE126" s="4"/>
      <c r="BT126" s="143" t="s">
        <v>91</v>
      </c>
      <c r="BV126" s="143" t="s">
        <v>85</v>
      </c>
      <c r="BW126" s="143" t="s">
        <v>178</v>
      </c>
      <c r="BX126" s="143" t="s">
        <v>175</v>
      </c>
      <c r="CL126" s="143" t="s">
        <v>19</v>
      </c>
    </row>
    <row r="127" s="4" customFormat="1" ht="16.5" customHeight="1">
      <c r="A127" s="4"/>
      <c r="B127" s="72"/>
      <c r="C127" s="135"/>
      <c r="D127" s="135"/>
      <c r="E127" s="136" t="s">
        <v>97</v>
      </c>
      <c r="F127" s="136"/>
      <c r="G127" s="136"/>
      <c r="H127" s="136"/>
      <c r="I127" s="136"/>
      <c r="J127" s="135"/>
      <c r="K127" s="136" t="s">
        <v>98</v>
      </c>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44">
        <f>ROUND(AG128+AG129+AG130+AG139,2)</f>
        <v>0</v>
      </c>
      <c r="AH127" s="135"/>
      <c r="AI127" s="135"/>
      <c r="AJ127" s="135"/>
      <c r="AK127" s="135"/>
      <c r="AL127" s="135"/>
      <c r="AM127" s="135"/>
      <c r="AN127" s="137">
        <f>SUM(AG127,AT127)</f>
        <v>0</v>
      </c>
      <c r="AO127" s="135"/>
      <c r="AP127" s="135"/>
      <c r="AQ127" s="138" t="s">
        <v>95</v>
      </c>
      <c r="AR127" s="74"/>
      <c r="AS127" s="139">
        <f>ROUND(AS128+AS129+AS130+AS139,2)</f>
        <v>0</v>
      </c>
      <c r="AT127" s="140">
        <f>ROUND(SUM(AV127:AW127),2)</f>
        <v>0</v>
      </c>
      <c r="AU127" s="141">
        <f>ROUND(AU128+AU129+AU130+AU139,5)</f>
        <v>0</v>
      </c>
      <c r="AV127" s="140">
        <f>ROUND(AZ127*L29,2)</f>
        <v>0</v>
      </c>
      <c r="AW127" s="140">
        <f>ROUND(BA127*L30,2)</f>
        <v>0</v>
      </c>
      <c r="AX127" s="140">
        <f>ROUND(BB127*L29,2)</f>
        <v>0</v>
      </c>
      <c r="AY127" s="140">
        <f>ROUND(BC127*L30,2)</f>
        <v>0</v>
      </c>
      <c r="AZ127" s="140">
        <f>ROUND(AZ128+AZ129+AZ130+AZ139,2)</f>
        <v>0</v>
      </c>
      <c r="BA127" s="140">
        <f>ROUND(BA128+BA129+BA130+BA139,2)</f>
        <v>0</v>
      </c>
      <c r="BB127" s="140">
        <f>ROUND(BB128+BB129+BB130+BB139,2)</f>
        <v>0</v>
      </c>
      <c r="BC127" s="140">
        <f>ROUND(BC128+BC129+BC130+BC139,2)</f>
        <v>0</v>
      </c>
      <c r="BD127" s="142">
        <f>ROUND(BD128+BD129+BD130+BD139,2)</f>
        <v>0</v>
      </c>
      <c r="BE127" s="4"/>
      <c r="BS127" s="143" t="s">
        <v>82</v>
      </c>
      <c r="BT127" s="143" t="s">
        <v>91</v>
      </c>
      <c r="BU127" s="143" t="s">
        <v>84</v>
      </c>
      <c r="BV127" s="143" t="s">
        <v>85</v>
      </c>
      <c r="BW127" s="143" t="s">
        <v>179</v>
      </c>
      <c r="BX127" s="143" t="s">
        <v>175</v>
      </c>
      <c r="CL127" s="143" t="s">
        <v>19</v>
      </c>
    </row>
    <row r="128" s="4" customFormat="1" ht="16.5" customHeight="1">
      <c r="A128" s="134" t="s">
        <v>92</v>
      </c>
      <c r="B128" s="72"/>
      <c r="C128" s="135"/>
      <c r="D128" s="135"/>
      <c r="E128" s="135"/>
      <c r="F128" s="136" t="s">
        <v>100</v>
      </c>
      <c r="G128" s="136"/>
      <c r="H128" s="136"/>
      <c r="I128" s="136"/>
      <c r="J128" s="136"/>
      <c r="K128" s="135"/>
      <c r="L128" s="136" t="s">
        <v>101</v>
      </c>
      <c r="M128" s="136"/>
      <c r="N128" s="136"/>
      <c r="O128" s="136"/>
      <c r="P128" s="136"/>
      <c r="Q128" s="136"/>
      <c r="R128" s="136"/>
      <c r="S128" s="136"/>
      <c r="T128" s="136"/>
      <c r="U128" s="136"/>
      <c r="V128" s="136"/>
      <c r="W128" s="136"/>
      <c r="X128" s="136"/>
      <c r="Y128" s="136"/>
      <c r="Z128" s="136"/>
      <c r="AA128" s="136"/>
      <c r="AB128" s="136"/>
      <c r="AC128" s="136"/>
      <c r="AD128" s="136"/>
      <c r="AE128" s="136"/>
      <c r="AF128" s="136"/>
      <c r="AG128" s="137">
        <f>'D.1.1 - Architektonicko-s..._01'!J34</f>
        <v>0</v>
      </c>
      <c r="AH128" s="135"/>
      <c r="AI128" s="135"/>
      <c r="AJ128" s="135"/>
      <c r="AK128" s="135"/>
      <c r="AL128" s="135"/>
      <c r="AM128" s="135"/>
      <c r="AN128" s="137">
        <f>SUM(AG128,AT128)</f>
        <v>0</v>
      </c>
      <c r="AO128" s="135"/>
      <c r="AP128" s="135"/>
      <c r="AQ128" s="138" t="s">
        <v>95</v>
      </c>
      <c r="AR128" s="74"/>
      <c r="AS128" s="139">
        <v>0</v>
      </c>
      <c r="AT128" s="140">
        <f>ROUND(SUM(AV128:AW128),2)</f>
        <v>0</v>
      </c>
      <c r="AU128" s="141">
        <f>'D.1.1 - Architektonicko-s..._01'!P141</f>
        <v>0</v>
      </c>
      <c r="AV128" s="140">
        <f>'D.1.1 - Architektonicko-s..._01'!J37</f>
        <v>0</v>
      </c>
      <c r="AW128" s="140">
        <f>'D.1.1 - Architektonicko-s..._01'!J38</f>
        <v>0</v>
      </c>
      <c r="AX128" s="140">
        <f>'D.1.1 - Architektonicko-s..._01'!J39</f>
        <v>0</v>
      </c>
      <c r="AY128" s="140">
        <f>'D.1.1 - Architektonicko-s..._01'!J40</f>
        <v>0</v>
      </c>
      <c r="AZ128" s="140">
        <f>'D.1.1 - Architektonicko-s..._01'!F37</f>
        <v>0</v>
      </c>
      <c r="BA128" s="140">
        <f>'D.1.1 - Architektonicko-s..._01'!F38</f>
        <v>0</v>
      </c>
      <c r="BB128" s="140">
        <f>'D.1.1 - Architektonicko-s..._01'!F39</f>
        <v>0</v>
      </c>
      <c r="BC128" s="140">
        <f>'D.1.1 - Architektonicko-s..._01'!F40</f>
        <v>0</v>
      </c>
      <c r="BD128" s="142">
        <f>'D.1.1 - Architektonicko-s..._01'!F41</f>
        <v>0</v>
      </c>
      <c r="BE128" s="4"/>
      <c r="BT128" s="143" t="s">
        <v>102</v>
      </c>
      <c r="BV128" s="143" t="s">
        <v>85</v>
      </c>
      <c r="BW128" s="143" t="s">
        <v>180</v>
      </c>
      <c r="BX128" s="143" t="s">
        <v>179</v>
      </c>
      <c r="CL128" s="143" t="s">
        <v>19</v>
      </c>
    </row>
    <row r="129" s="4" customFormat="1" ht="16.5" customHeight="1">
      <c r="A129" s="134" t="s">
        <v>92</v>
      </c>
      <c r="B129" s="72"/>
      <c r="C129" s="135"/>
      <c r="D129" s="135"/>
      <c r="E129" s="135"/>
      <c r="F129" s="136" t="s">
        <v>107</v>
      </c>
      <c r="G129" s="136"/>
      <c r="H129" s="136"/>
      <c r="I129" s="136"/>
      <c r="J129" s="136"/>
      <c r="K129" s="135"/>
      <c r="L129" s="136" t="s">
        <v>108</v>
      </c>
      <c r="M129" s="136"/>
      <c r="N129" s="136"/>
      <c r="O129" s="136"/>
      <c r="P129" s="136"/>
      <c r="Q129" s="136"/>
      <c r="R129" s="136"/>
      <c r="S129" s="136"/>
      <c r="T129" s="136"/>
      <c r="U129" s="136"/>
      <c r="V129" s="136"/>
      <c r="W129" s="136"/>
      <c r="X129" s="136"/>
      <c r="Y129" s="136"/>
      <c r="Z129" s="136"/>
      <c r="AA129" s="136"/>
      <c r="AB129" s="136"/>
      <c r="AC129" s="136"/>
      <c r="AD129" s="136"/>
      <c r="AE129" s="136"/>
      <c r="AF129" s="136"/>
      <c r="AG129" s="137">
        <f>'D.1.3 - Požárně bezpečnos..._01'!J34</f>
        <v>0</v>
      </c>
      <c r="AH129" s="135"/>
      <c r="AI129" s="135"/>
      <c r="AJ129" s="135"/>
      <c r="AK129" s="135"/>
      <c r="AL129" s="135"/>
      <c r="AM129" s="135"/>
      <c r="AN129" s="137">
        <f>SUM(AG129,AT129)</f>
        <v>0</v>
      </c>
      <c r="AO129" s="135"/>
      <c r="AP129" s="135"/>
      <c r="AQ129" s="138" t="s">
        <v>95</v>
      </c>
      <c r="AR129" s="74"/>
      <c r="AS129" s="139">
        <v>0</v>
      </c>
      <c r="AT129" s="140">
        <f>ROUND(SUM(AV129:AW129),2)</f>
        <v>0</v>
      </c>
      <c r="AU129" s="141">
        <f>'D.1.3 - Požárně bezpečnos..._01'!P126</f>
        <v>0</v>
      </c>
      <c r="AV129" s="140">
        <f>'D.1.3 - Požárně bezpečnos..._01'!J37</f>
        <v>0</v>
      </c>
      <c r="AW129" s="140">
        <f>'D.1.3 - Požárně bezpečnos..._01'!J38</f>
        <v>0</v>
      </c>
      <c r="AX129" s="140">
        <f>'D.1.3 - Požárně bezpečnos..._01'!J39</f>
        <v>0</v>
      </c>
      <c r="AY129" s="140">
        <f>'D.1.3 - Požárně bezpečnos..._01'!J40</f>
        <v>0</v>
      </c>
      <c r="AZ129" s="140">
        <f>'D.1.3 - Požárně bezpečnos..._01'!F37</f>
        <v>0</v>
      </c>
      <c r="BA129" s="140">
        <f>'D.1.3 - Požárně bezpečnos..._01'!F38</f>
        <v>0</v>
      </c>
      <c r="BB129" s="140">
        <f>'D.1.3 - Požárně bezpečnos..._01'!F39</f>
        <v>0</v>
      </c>
      <c r="BC129" s="140">
        <f>'D.1.3 - Požárně bezpečnos..._01'!F40</f>
        <v>0</v>
      </c>
      <c r="BD129" s="142">
        <f>'D.1.3 - Požárně bezpečnos..._01'!F41</f>
        <v>0</v>
      </c>
      <c r="BE129" s="4"/>
      <c r="BT129" s="143" t="s">
        <v>102</v>
      </c>
      <c r="BV129" s="143" t="s">
        <v>85</v>
      </c>
      <c r="BW129" s="143" t="s">
        <v>181</v>
      </c>
      <c r="BX129" s="143" t="s">
        <v>179</v>
      </c>
      <c r="CL129" s="143" t="s">
        <v>19</v>
      </c>
    </row>
    <row r="130" s="4" customFormat="1" ht="16.5" customHeight="1">
      <c r="A130" s="4"/>
      <c r="B130" s="72"/>
      <c r="C130" s="135"/>
      <c r="D130" s="135"/>
      <c r="E130" s="135"/>
      <c r="F130" s="136" t="s">
        <v>110</v>
      </c>
      <c r="G130" s="136"/>
      <c r="H130" s="136"/>
      <c r="I130" s="136"/>
      <c r="J130" s="136"/>
      <c r="K130" s="135"/>
      <c r="L130" s="136" t="s">
        <v>111</v>
      </c>
      <c r="M130" s="136"/>
      <c r="N130" s="136"/>
      <c r="O130" s="136"/>
      <c r="P130" s="136"/>
      <c r="Q130" s="136"/>
      <c r="R130" s="136"/>
      <c r="S130" s="136"/>
      <c r="T130" s="136"/>
      <c r="U130" s="136"/>
      <c r="V130" s="136"/>
      <c r="W130" s="136"/>
      <c r="X130" s="136"/>
      <c r="Y130" s="136"/>
      <c r="Z130" s="136"/>
      <c r="AA130" s="136"/>
      <c r="AB130" s="136"/>
      <c r="AC130" s="136"/>
      <c r="AD130" s="136"/>
      <c r="AE130" s="136"/>
      <c r="AF130" s="136"/>
      <c r="AG130" s="144">
        <f>ROUND(AG131+SUM(AG132:AG134)+AG138,2)</f>
        <v>0</v>
      </c>
      <c r="AH130" s="135"/>
      <c r="AI130" s="135"/>
      <c r="AJ130" s="135"/>
      <c r="AK130" s="135"/>
      <c r="AL130" s="135"/>
      <c r="AM130" s="135"/>
      <c r="AN130" s="137">
        <f>SUM(AG130,AT130)</f>
        <v>0</v>
      </c>
      <c r="AO130" s="135"/>
      <c r="AP130" s="135"/>
      <c r="AQ130" s="138" t="s">
        <v>95</v>
      </c>
      <c r="AR130" s="74"/>
      <c r="AS130" s="139">
        <f>ROUND(AS131+SUM(AS132:AS134)+AS138,2)</f>
        <v>0</v>
      </c>
      <c r="AT130" s="140">
        <f>ROUND(SUM(AV130:AW130),2)</f>
        <v>0</v>
      </c>
      <c r="AU130" s="141">
        <f>ROUND(AU131+SUM(AU132:AU134)+AU138,5)</f>
        <v>0</v>
      </c>
      <c r="AV130" s="140">
        <f>ROUND(AZ130*L29,2)</f>
        <v>0</v>
      </c>
      <c r="AW130" s="140">
        <f>ROUND(BA130*L30,2)</f>
        <v>0</v>
      </c>
      <c r="AX130" s="140">
        <f>ROUND(BB130*L29,2)</f>
        <v>0</v>
      </c>
      <c r="AY130" s="140">
        <f>ROUND(BC130*L30,2)</f>
        <v>0</v>
      </c>
      <c r="AZ130" s="140">
        <f>ROUND(AZ131+SUM(AZ132:AZ134)+AZ138,2)</f>
        <v>0</v>
      </c>
      <c r="BA130" s="140">
        <f>ROUND(BA131+SUM(BA132:BA134)+BA138,2)</f>
        <v>0</v>
      </c>
      <c r="BB130" s="140">
        <f>ROUND(BB131+SUM(BB132:BB134)+BB138,2)</f>
        <v>0</v>
      </c>
      <c r="BC130" s="140">
        <f>ROUND(BC131+SUM(BC132:BC134)+BC138,2)</f>
        <v>0</v>
      </c>
      <c r="BD130" s="142">
        <f>ROUND(BD131+SUM(BD132:BD134)+BD138,2)</f>
        <v>0</v>
      </c>
      <c r="BE130" s="4"/>
      <c r="BS130" s="143" t="s">
        <v>82</v>
      </c>
      <c r="BT130" s="143" t="s">
        <v>102</v>
      </c>
      <c r="BU130" s="143" t="s">
        <v>84</v>
      </c>
      <c r="BV130" s="143" t="s">
        <v>85</v>
      </c>
      <c r="BW130" s="143" t="s">
        <v>182</v>
      </c>
      <c r="BX130" s="143" t="s">
        <v>179</v>
      </c>
      <c r="CL130" s="143" t="s">
        <v>19</v>
      </c>
    </row>
    <row r="131" s="4" customFormat="1" ht="16.5" customHeight="1">
      <c r="A131" s="134" t="s">
        <v>92</v>
      </c>
      <c r="B131" s="72"/>
      <c r="C131" s="135"/>
      <c r="D131" s="135"/>
      <c r="E131" s="135"/>
      <c r="F131" s="135"/>
      <c r="G131" s="136" t="s">
        <v>113</v>
      </c>
      <c r="H131" s="136"/>
      <c r="I131" s="136"/>
      <c r="J131" s="136"/>
      <c r="K131" s="136"/>
      <c r="L131" s="135"/>
      <c r="M131" s="136" t="s">
        <v>114</v>
      </c>
      <c r="N131" s="136"/>
      <c r="O131" s="136"/>
      <c r="P131" s="136"/>
      <c r="Q131" s="136"/>
      <c r="R131" s="136"/>
      <c r="S131" s="136"/>
      <c r="T131" s="136"/>
      <c r="U131" s="136"/>
      <c r="V131" s="136"/>
      <c r="W131" s="136"/>
      <c r="X131" s="136"/>
      <c r="Y131" s="136"/>
      <c r="Z131" s="136"/>
      <c r="AA131" s="136"/>
      <c r="AB131" s="136"/>
      <c r="AC131" s="136"/>
      <c r="AD131" s="136"/>
      <c r="AE131" s="136"/>
      <c r="AF131" s="136"/>
      <c r="AG131" s="137">
        <f>'D.1.4.1 - Vytápění_01'!J34</f>
        <v>0</v>
      </c>
      <c r="AH131" s="135"/>
      <c r="AI131" s="135"/>
      <c r="AJ131" s="135"/>
      <c r="AK131" s="135"/>
      <c r="AL131" s="135"/>
      <c r="AM131" s="135"/>
      <c r="AN131" s="137">
        <f>SUM(AG131,AT131)</f>
        <v>0</v>
      </c>
      <c r="AO131" s="135"/>
      <c r="AP131" s="135"/>
      <c r="AQ131" s="138" t="s">
        <v>95</v>
      </c>
      <c r="AR131" s="74"/>
      <c r="AS131" s="139">
        <v>0</v>
      </c>
      <c r="AT131" s="140">
        <f>ROUND(SUM(AV131:AW131),2)</f>
        <v>0</v>
      </c>
      <c r="AU131" s="141">
        <f>'D.1.4.1 - Vytápění_01'!P137</f>
        <v>0</v>
      </c>
      <c r="AV131" s="140">
        <f>'D.1.4.1 - Vytápění_01'!J37</f>
        <v>0</v>
      </c>
      <c r="AW131" s="140">
        <f>'D.1.4.1 - Vytápění_01'!J38</f>
        <v>0</v>
      </c>
      <c r="AX131" s="140">
        <f>'D.1.4.1 - Vytápění_01'!J39</f>
        <v>0</v>
      </c>
      <c r="AY131" s="140">
        <f>'D.1.4.1 - Vytápění_01'!J40</f>
        <v>0</v>
      </c>
      <c r="AZ131" s="140">
        <f>'D.1.4.1 - Vytápění_01'!F37</f>
        <v>0</v>
      </c>
      <c r="BA131" s="140">
        <f>'D.1.4.1 - Vytápění_01'!F38</f>
        <v>0</v>
      </c>
      <c r="BB131" s="140">
        <f>'D.1.4.1 - Vytápění_01'!F39</f>
        <v>0</v>
      </c>
      <c r="BC131" s="140">
        <f>'D.1.4.1 - Vytápění_01'!F40</f>
        <v>0</v>
      </c>
      <c r="BD131" s="142">
        <f>'D.1.4.1 - Vytápění_01'!F41</f>
        <v>0</v>
      </c>
      <c r="BE131" s="4"/>
      <c r="BT131" s="143" t="s">
        <v>115</v>
      </c>
      <c r="BV131" s="143" t="s">
        <v>85</v>
      </c>
      <c r="BW131" s="143" t="s">
        <v>183</v>
      </c>
      <c r="BX131" s="143" t="s">
        <v>182</v>
      </c>
      <c r="CL131" s="143" t="s">
        <v>1</v>
      </c>
    </row>
    <row r="132" s="4" customFormat="1" ht="16.5" customHeight="1">
      <c r="A132" s="134" t="s">
        <v>92</v>
      </c>
      <c r="B132" s="72"/>
      <c r="C132" s="135"/>
      <c r="D132" s="135"/>
      <c r="E132" s="135"/>
      <c r="F132" s="135"/>
      <c r="G132" s="136" t="s">
        <v>117</v>
      </c>
      <c r="H132" s="136"/>
      <c r="I132" s="136"/>
      <c r="J132" s="136"/>
      <c r="K132" s="136"/>
      <c r="L132" s="135"/>
      <c r="M132" s="136" t="s">
        <v>118</v>
      </c>
      <c r="N132" s="136"/>
      <c r="O132" s="136"/>
      <c r="P132" s="136"/>
      <c r="Q132" s="136"/>
      <c r="R132" s="136"/>
      <c r="S132" s="136"/>
      <c r="T132" s="136"/>
      <c r="U132" s="136"/>
      <c r="V132" s="136"/>
      <c r="W132" s="136"/>
      <c r="X132" s="136"/>
      <c r="Y132" s="136"/>
      <c r="Z132" s="136"/>
      <c r="AA132" s="136"/>
      <c r="AB132" s="136"/>
      <c r="AC132" s="136"/>
      <c r="AD132" s="136"/>
      <c r="AE132" s="136"/>
      <c r="AF132" s="136"/>
      <c r="AG132" s="137">
        <f>'D.1.4.2 - Zdravotně techn...'!J34</f>
        <v>0</v>
      </c>
      <c r="AH132" s="135"/>
      <c r="AI132" s="135"/>
      <c r="AJ132" s="135"/>
      <c r="AK132" s="135"/>
      <c r="AL132" s="135"/>
      <c r="AM132" s="135"/>
      <c r="AN132" s="137">
        <f>SUM(AG132,AT132)</f>
        <v>0</v>
      </c>
      <c r="AO132" s="135"/>
      <c r="AP132" s="135"/>
      <c r="AQ132" s="138" t="s">
        <v>95</v>
      </c>
      <c r="AR132" s="74"/>
      <c r="AS132" s="139">
        <v>0</v>
      </c>
      <c r="AT132" s="140">
        <f>ROUND(SUM(AV132:AW132),2)</f>
        <v>0</v>
      </c>
      <c r="AU132" s="141">
        <f>'D.1.4.2 - Zdravotně techn...'!P133</f>
        <v>0</v>
      </c>
      <c r="AV132" s="140">
        <f>'D.1.4.2 - Zdravotně techn...'!J37</f>
        <v>0</v>
      </c>
      <c r="AW132" s="140">
        <f>'D.1.4.2 - Zdravotně techn...'!J38</f>
        <v>0</v>
      </c>
      <c r="AX132" s="140">
        <f>'D.1.4.2 - Zdravotně techn...'!J39</f>
        <v>0</v>
      </c>
      <c r="AY132" s="140">
        <f>'D.1.4.2 - Zdravotně techn...'!J40</f>
        <v>0</v>
      </c>
      <c r="AZ132" s="140">
        <f>'D.1.4.2 - Zdravotně techn...'!F37</f>
        <v>0</v>
      </c>
      <c r="BA132" s="140">
        <f>'D.1.4.2 - Zdravotně techn...'!F38</f>
        <v>0</v>
      </c>
      <c r="BB132" s="140">
        <f>'D.1.4.2 - Zdravotně techn...'!F39</f>
        <v>0</v>
      </c>
      <c r="BC132" s="140">
        <f>'D.1.4.2 - Zdravotně techn...'!F40</f>
        <v>0</v>
      </c>
      <c r="BD132" s="142">
        <f>'D.1.4.2 - Zdravotně techn...'!F41</f>
        <v>0</v>
      </c>
      <c r="BE132" s="4"/>
      <c r="BT132" s="143" t="s">
        <v>115</v>
      </c>
      <c r="BV132" s="143" t="s">
        <v>85</v>
      </c>
      <c r="BW132" s="143" t="s">
        <v>184</v>
      </c>
      <c r="BX132" s="143" t="s">
        <v>182</v>
      </c>
      <c r="CL132" s="143" t="s">
        <v>1</v>
      </c>
    </row>
    <row r="133" s="4" customFormat="1" ht="16.5" customHeight="1">
      <c r="A133" s="134" t="s">
        <v>92</v>
      </c>
      <c r="B133" s="72"/>
      <c r="C133" s="135"/>
      <c r="D133" s="135"/>
      <c r="E133" s="135"/>
      <c r="F133" s="135"/>
      <c r="G133" s="136" t="s">
        <v>126</v>
      </c>
      <c r="H133" s="136"/>
      <c r="I133" s="136"/>
      <c r="J133" s="136"/>
      <c r="K133" s="136"/>
      <c r="L133" s="135"/>
      <c r="M133" s="136" t="s">
        <v>127</v>
      </c>
      <c r="N133" s="136"/>
      <c r="O133" s="136"/>
      <c r="P133" s="136"/>
      <c r="Q133" s="136"/>
      <c r="R133" s="136"/>
      <c r="S133" s="136"/>
      <c r="T133" s="136"/>
      <c r="U133" s="136"/>
      <c r="V133" s="136"/>
      <c r="W133" s="136"/>
      <c r="X133" s="136"/>
      <c r="Y133" s="136"/>
      <c r="Z133" s="136"/>
      <c r="AA133" s="136"/>
      <c r="AB133" s="136"/>
      <c r="AC133" s="136"/>
      <c r="AD133" s="136"/>
      <c r="AE133" s="136"/>
      <c r="AF133" s="136"/>
      <c r="AG133" s="137">
        <f>'D.1.4.3 - Silnoproudá ele..._01'!J34</f>
        <v>0</v>
      </c>
      <c r="AH133" s="135"/>
      <c r="AI133" s="135"/>
      <c r="AJ133" s="135"/>
      <c r="AK133" s="135"/>
      <c r="AL133" s="135"/>
      <c r="AM133" s="135"/>
      <c r="AN133" s="137">
        <f>SUM(AG133,AT133)</f>
        <v>0</v>
      </c>
      <c r="AO133" s="135"/>
      <c r="AP133" s="135"/>
      <c r="AQ133" s="138" t="s">
        <v>95</v>
      </c>
      <c r="AR133" s="74"/>
      <c r="AS133" s="139">
        <v>0</v>
      </c>
      <c r="AT133" s="140">
        <f>ROUND(SUM(AV133:AW133),2)</f>
        <v>0</v>
      </c>
      <c r="AU133" s="141">
        <f>'D.1.4.3 - Silnoproudá ele..._01'!P128</f>
        <v>0</v>
      </c>
      <c r="AV133" s="140">
        <f>'D.1.4.3 - Silnoproudá ele..._01'!J37</f>
        <v>0</v>
      </c>
      <c r="AW133" s="140">
        <f>'D.1.4.3 - Silnoproudá ele..._01'!J38</f>
        <v>0</v>
      </c>
      <c r="AX133" s="140">
        <f>'D.1.4.3 - Silnoproudá ele..._01'!J39</f>
        <v>0</v>
      </c>
      <c r="AY133" s="140">
        <f>'D.1.4.3 - Silnoproudá ele..._01'!J40</f>
        <v>0</v>
      </c>
      <c r="AZ133" s="140">
        <f>'D.1.4.3 - Silnoproudá ele..._01'!F37</f>
        <v>0</v>
      </c>
      <c r="BA133" s="140">
        <f>'D.1.4.3 - Silnoproudá ele..._01'!F38</f>
        <v>0</v>
      </c>
      <c r="BB133" s="140">
        <f>'D.1.4.3 - Silnoproudá ele..._01'!F39</f>
        <v>0</v>
      </c>
      <c r="BC133" s="140">
        <f>'D.1.4.3 - Silnoproudá ele..._01'!F40</f>
        <v>0</v>
      </c>
      <c r="BD133" s="142">
        <f>'D.1.4.3 - Silnoproudá ele..._01'!F41</f>
        <v>0</v>
      </c>
      <c r="BE133" s="4"/>
      <c r="BT133" s="143" t="s">
        <v>115</v>
      </c>
      <c r="BV133" s="143" t="s">
        <v>85</v>
      </c>
      <c r="BW133" s="143" t="s">
        <v>185</v>
      </c>
      <c r="BX133" s="143" t="s">
        <v>182</v>
      </c>
      <c r="CL133" s="143" t="s">
        <v>1</v>
      </c>
    </row>
    <row r="134" s="4" customFormat="1" ht="16.5" customHeight="1">
      <c r="A134" s="4"/>
      <c r="B134" s="72"/>
      <c r="C134" s="135"/>
      <c r="D134" s="135"/>
      <c r="E134" s="135"/>
      <c r="F134" s="135"/>
      <c r="G134" s="136" t="s">
        <v>129</v>
      </c>
      <c r="H134" s="136"/>
      <c r="I134" s="136"/>
      <c r="J134" s="136"/>
      <c r="K134" s="136"/>
      <c r="L134" s="135"/>
      <c r="M134" s="136" t="s">
        <v>130</v>
      </c>
      <c r="N134" s="136"/>
      <c r="O134" s="136"/>
      <c r="P134" s="136"/>
      <c r="Q134" s="136"/>
      <c r="R134" s="136"/>
      <c r="S134" s="136"/>
      <c r="T134" s="136"/>
      <c r="U134" s="136"/>
      <c r="V134" s="136"/>
      <c r="W134" s="136"/>
      <c r="X134" s="136"/>
      <c r="Y134" s="136"/>
      <c r="Z134" s="136"/>
      <c r="AA134" s="136"/>
      <c r="AB134" s="136"/>
      <c r="AC134" s="136"/>
      <c r="AD134" s="136"/>
      <c r="AE134" s="136"/>
      <c r="AF134" s="136"/>
      <c r="AG134" s="144">
        <f>ROUND(SUM(AG135:AG137),2)</f>
        <v>0</v>
      </c>
      <c r="AH134" s="135"/>
      <c r="AI134" s="135"/>
      <c r="AJ134" s="135"/>
      <c r="AK134" s="135"/>
      <c r="AL134" s="135"/>
      <c r="AM134" s="135"/>
      <c r="AN134" s="137">
        <f>SUM(AG134,AT134)</f>
        <v>0</v>
      </c>
      <c r="AO134" s="135"/>
      <c r="AP134" s="135"/>
      <c r="AQ134" s="138" t="s">
        <v>95</v>
      </c>
      <c r="AR134" s="74"/>
      <c r="AS134" s="139">
        <f>ROUND(SUM(AS135:AS137),2)</f>
        <v>0</v>
      </c>
      <c r="AT134" s="140">
        <f>ROUND(SUM(AV134:AW134),2)</f>
        <v>0</v>
      </c>
      <c r="AU134" s="141">
        <f>ROUND(SUM(AU135:AU137),5)</f>
        <v>0</v>
      </c>
      <c r="AV134" s="140">
        <f>ROUND(AZ134*L29,2)</f>
        <v>0</v>
      </c>
      <c r="AW134" s="140">
        <f>ROUND(BA134*L30,2)</f>
        <v>0</v>
      </c>
      <c r="AX134" s="140">
        <f>ROUND(BB134*L29,2)</f>
        <v>0</v>
      </c>
      <c r="AY134" s="140">
        <f>ROUND(BC134*L30,2)</f>
        <v>0</v>
      </c>
      <c r="AZ134" s="140">
        <f>ROUND(SUM(AZ135:AZ137),2)</f>
        <v>0</v>
      </c>
      <c r="BA134" s="140">
        <f>ROUND(SUM(BA135:BA137),2)</f>
        <v>0</v>
      </c>
      <c r="BB134" s="140">
        <f>ROUND(SUM(BB135:BB137),2)</f>
        <v>0</v>
      </c>
      <c r="BC134" s="140">
        <f>ROUND(SUM(BC135:BC137),2)</f>
        <v>0</v>
      </c>
      <c r="BD134" s="142">
        <f>ROUND(SUM(BD135:BD137),2)</f>
        <v>0</v>
      </c>
      <c r="BE134" s="4"/>
      <c r="BS134" s="143" t="s">
        <v>82</v>
      </c>
      <c r="BT134" s="143" t="s">
        <v>115</v>
      </c>
      <c r="BU134" s="143" t="s">
        <v>84</v>
      </c>
      <c r="BV134" s="143" t="s">
        <v>85</v>
      </c>
      <c r="BW134" s="143" t="s">
        <v>186</v>
      </c>
      <c r="BX134" s="143" t="s">
        <v>182</v>
      </c>
      <c r="CL134" s="143" t="s">
        <v>19</v>
      </c>
    </row>
    <row r="135" s="4" customFormat="1" ht="16.5" customHeight="1">
      <c r="A135" s="134" t="s">
        <v>92</v>
      </c>
      <c r="B135" s="72"/>
      <c r="C135" s="135"/>
      <c r="D135" s="135"/>
      <c r="E135" s="135"/>
      <c r="F135" s="135"/>
      <c r="G135" s="135"/>
      <c r="H135" s="136" t="s">
        <v>132</v>
      </c>
      <c r="I135" s="136"/>
      <c r="J135" s="136"/>
      <c r="K135" s="136"/>
      <c r="L135" s="136"/>
      <c r="M135" s="135"/>
      <c r="N135" s="136" t="s">
        <v>132</v>
      </c>
      <c r="O135" s="136"/>
      <c r="P135" s="136"/>
      <c r="Q135" s="136"/>
      <c r="R135" s="136"/>
      <c r="S135" s="136"/>
      <c r="T135" s="136"/>
      <c r="U135" s="136"/>
      <c r="V135" s="136"/>
      <c r="W135" s="136"/>
      <c r="X135" s="136"/>
      <c r="Y135" s="136"/>
      <c r="Z135" s="136"/>
      <c r="AA135" s="136"/>
      <c r="AB135" s="136"/>
      <c r="AC135" s="136"/>
      <c r="AD135" s="136"/>
      <c r="AE135" s="136"/>
      <c r="AF135" s="136"/>
      <c r="AG135" s="137">
        <f>'SK - SK_01'!J34</f>
        <v>0</v>
      </c>
      <c r="AH135" s="135"/>
      <c r="AI135" s="135"/>
      <c r="AJ135" s="135"/>
      <c r="AK135" s="135"/>
      <c r="AL135" s="135"/>
      <c r="AM135" s="135"/>
      <c r="AN135" s="137">
        <f>SUM(AG135,AT135)</f>
        <v>0</v>
      </c>
      <c r="AO135" s="135"/>
      <c r="AP135" s="135"/>
      <c r="AQ135" s="138" t="s">
        <v>95</v>
      </c>
      <c r="AR135" s="74"/>
      <c r="AS135" s="139">
        <v>0</v>
      </c>
      <c r="AT135" s="140">
        <f>ROUND(SUM(AV135:AW135),2)</f>
        <v>0</v>
      </c>
      <c r="AU135" s="141">
        <f>'SK - SK_01'!P128</f>
        <v>0</v>
      </c>
      <c r="AV135" s="140">
        <f>'SK - SK_01'!J37</f>
        <v>0</v>
      </c>
      <c r="AW135" s="140">
        <f>'SK - SK_01'!J38</f>
        <v>0</v>
      </c>
      <c r="AX135" s="140">
        <f>'SK - SK_01'!J39</f>
        <v>0</v>
      </c>
      <c r="AY135" s="140">
        <f>'SK - SK_01'!J40</f>
        <v>0</v>
      </c>
      <c r="AZ135" s="140">
        <f>'SK - SK_01'!F37</f>
        <v>0</v>
      </c>
      <c r="BA135" s="140">
        <f>'SK - SK_01'!F38</f>
        <v>0</v>
      </c>
      <c r="BB135" s="140">
        <f>'SK - SK_01'!F39</f>
        <v>0</v>
      </c>
      <c r="BC135" s="140">
        <f>'SK - SK_01'!F40</f>
        <v>0</v>
      </c>
      <c r="BD135" s="142">
        <f>'SK - SK_01'!F41</f>
        <v>0</v>
      </c>
      <c r="BE135" s="4"/>
      <c r="BT135" s="143" t="s">
        <v>121</v>
      </c>
      <c r="BV135" s="143" t="s">
        <v>85</v>
      </c>
      <c r="BW135" s="143" t="s">
        <v>187</v>
      </c>
      <c r="BX135" s="143" t="s">
        <v>186</v>
      </c>
      <c r="CL135" s="143" t="s">
        <v>1</v>
      </c>
    </row>
    <row r="136" s="4" customFormat="1" ht="16.5" customHeight="1">
      <c r="A136" s="134" t="s">
        <v>92</v>
      </c>
      <c r="B136" s="72"/>
      <c r="C136" s="135"/>
      <c r="D136" s="135"/>
      <c r="E136" s="135"/>
      <c r="F136" s="135"/>
      <c r="G136" s="135"/>
      <c r="H136" s="136" t="s">
        <v>89</v>
      </c>
      <c r="I136" s="136"/>
      <c r="J136" s="136"/>
      <c r="K136" s="136"/>
      <c r="L136" s="136"/>
      <c r="M136" s="135"/>
      <c r="N136" s="136" t="s">
        <v>89</v>
      </c>
      <c r="O136" s="136"/>
      <c r="P136" s="136"/>
      <c r="Q136" s="136"/>
      <c r="R136" s="136"/>
      <c r="S136" s="136"/>
      <c r="T136" s="136"/>
      <c r="U136" s="136"/>
      <c r="V136" s="136"/>
      <c r="W136" s="136"/>
      <c r="X136" s="136"/>
      <c r="Y136" s="136"/>
      <c r="Z136" s="136"/>
      <c r="AA136" s="136"/>
      <c r="AB136" s="136"/>
      <c r="AC136" s="136"/>
      <c r="AD136" s="136"/>
      <c r="AE136" s="136"/>
      <c r="AF136" s="136"/>
      <c r="AG136" s="137">
        <f>'STA - STA_01'!J34</f>
        <v>0</v>
      </c>
      <c r="AH136" s="135"/>
      <c r="AI136" s="135"/>
      <c r="AJ136" s="135"/>
      <c r="AK136" s="135"/>
      <c r="AL136" s="135"/>
      <c r="AM136" s="135"/>
      <c r="AN136" s="137">
        <f>SUM(AG136,AT136)</f>
        <v>0</v>
      </c>
      <c r="AO136" s="135"/>
      <c r="AP136" s="135"/>
      <c r="AQ136" s="138" t="s">
        <v>95</v>
      </c>
      <c r="AR136" s="74"/>
      <c r="AS136" s="139">
        <v>0</v>
      </c>
      <c r="AT136" s="140">
        <f>ROUND(SUM(AV136:AW136),2)</f>
        <v>0</v>
      </c>
      <c r="AU136" s="141">
        <f>'STA - STA_01'!P126</f>
        <v>0</v>
      </c>
      <c r="AV136" s="140">
        <f>'STA - STA_01'!J37</f>
        <v>0</v>
      </c>
      <c r="AW136" s="140">
        <f>'STA - STA_01'!J38</f>
        <v>0</v>
      </c>
      <c r="AX136" s="140">
        <f>'STA - STA_01'!J39</f>
        <v>0</v>
      </c>
      <c r="AY136" s="140">
        <f>'STA - STA_01'!J40</f>
        <v>0</v>
      </c>
      <c r="AZ136" s="140">
        <f>'STA - STA_01'!F37</f>
        <v>0</v>
      </c>
      <c r="BA136" s="140">
        <f>'STA - STA_01'!F38</f>
        <v>0</v>
      </c>
      <c r="BB136" s="140">
        <f>'STA - STA_01'!F39</f>
        <v>0</v>
      </c>
      <c r="BC136" s="140">
        <f>'STA - STA_01'!F40</f>
        <v>0</v>
      </c>
      <c r="BD136" s="142">
        <f>'STA - STA_01'!F41</f>
        <v>0</v>
      </c>
      <c r="BE136" s="4"/>
      <c r="BT136" s="143" t="s">
        <v>121</v>
      </c>
      <c r="BV136" s="143" t="s">
        <v>85</v>
      </c>
      <c r="BW136" s="143" t="s">
        <v>188</v>
      </c>
      <c r="BX136" s="143" t="s">
        <v>186</v>
      </c>
      <c r="CL136" s="143" t="s">
        <v>1</v>
      </c>
    </row>
    <row r="137" s="4" customFormat="1" ht="16.5" customHeight="1">
      <c r="A137" s="134" t="s">
        <v>92</v>
      </c>
      <c r="B137" s="72"/>
      <c r="C137" s="135"/>
      <c r="D137" s="135"/>
      <c r="E137" s="135"/>
      <c r="F137" s="135"/>
      <c r="G137" s="135"/>
      <c r="H137" s="136" t="s">
        <v>145</v>
      </c>
      <c r="I137" s="136"/>
      <c r="J137" s="136"/>
      <c r="K137" s="136"/>
      <c r="L137" s="136"/>
      <c r="M137" s="135"/>
      <c r="N137" s="136" t="s">
        <v>145</v>
      </c>
      <c r="O137" s="136"/>
      <c r="P137" s="136"/>
      <c r="Q137" s="136"/>
      <c r="R137" s="136"/>
      <c r="S137" s="136"/>
      <c r="T137" s="136"/>
      <c r="U137" s="136"/>
      <c r="V137" s="136"/>
      <c r="W137" s="136"/>
      <c r="X137" s="136"/>
      <c r="Y137" s="136"/>
      <c r="Z137" s="136"/>
      <c r="AA137" s="136"/>
      <c r="AB137" s="136"/>
      <c r="AC137" s="136"/>
      <c r="AD137" s="136"/>
      <c r="AE137" s="136"/>
      <c r="AF137" s="136"/>
      <c r="AG137" s="137">
        <f>'KT - KT_01'!J34</f>
        <v>0</v>
      </c>
      <c r="AH137" s="135"/>
      <c r="AI137" s="135"/>
      <c r="AJ137" s="135"/>
      <c r="AK137" s="135"/>
      <c r="AL137" s="135"/>
      <c r="AM137" s="135"/>
      <c r="AN137" s="137">
        <f>SUM(AG137,AT137)</f>
        <v>0</v>
      </c>
      <c r="AO137" s="135"/>
      <c r="AP137" s="135"/>
      <c r="AQ137" s="138" t="s">
        <v>95</v>
      </c>
      <c r="AR137" s="74"/>
      <c r="AS137" s="139">
        <v>0</v>
      </c>
      <c r="AT137" s="140">
        <f>ROUND(SUM(AV137:AW137),2)</f>
        <v>0</v>
      </c>
      <c r="AU137" s="141">
        <f>'KT - KT_01'!P125</f>
        <v>0</v>
      </c>
      <c r="AV137" s="140">
        <f>'KT - KT_01'!J37</f>
        <v>0</v>
      </c>
      <c r="AW137" s="140">
        <f>'KT - KT_01'!J38</f>
        <v>0</v>
      </c>
      <c r="AX137" s="140">
        <f>'KT - KT_01'!J39</f>
        <v>0</v>
      </c>
      <c r="AY137" s="140">
        <f>'KT - KT_01'!J40</f>
        <v>0</v>
      </c>
      <c r="AZ137" s="140">
        <f>'KT - KT_01'!F37</f>
        <v>0</v>
      </c>
      <c r="BA137" s="140">
        <f>'KT - KT_01'!F38</f>
        <v>0</v>
      </c>
      <c r="BB137" s="140">
        <f>'KT - KT_01'!F39</f>
        <v>0</v>
      </c>
      <c r="BC137" s="140">
        <f>'KT - KT_01'!F40</f>
        <v>0</v>
      </c>
      <c r="BD137" s="142">
        <f>'KT - KT_01'!F41</f>
        <v>0</v>
      </c>
      <c r="BE137" s="4"/>
      <c r="BT137" s="143" t="s">
        <v>121</v>
      </c>
      <c r="BV137" s="143" t="s">
        <v>85</v>
      </c>
      <c r="BW137" s="143" t="s">
        <v>189</v>
      </c>
      <c r="BX137" s="143" t="s">
        <v>186</v>
      </c>
      <c r="CL137" s="143" t="s">
        <v>1</v>
      </c>
    </row>
    <row r="138" s="4" customFormat="1" ht="16.5" customHeight="1">
      <c r="A138" s="134" t="s">
        <v>92</v>
      </c>
      <c r="B138" s="72"/>
      <c r="C138" s="135"/>
      <c r="D138" s="135"/>
      <c r="E138" s="135"/>
      <c r="F138" s="135"/>
      <c r="G138" s="136" t="s">
        <v>147</v>
      </c>
      <c r="H138" s="136"/>
      <c r="I138" s="136"/>
      <c r="J138" s="136"/>
      <c r="K138" s="136"/>
      <c r="L138" s="135"/>
      <c r="M138" s="136" t="s">
        <v>148</v>
      </c>
      <c r="N138" s="136"/>
      <c r="O138" s="136"/>
      <c r="P138" s="136"/>
      <c r="Q138" s="136"/>
      <c r="R138" s="136"/>
      <c r="S138" s="136"/>
      <c r="T138" s="136"/>
      <c r="U138" s="136"/>
      <c r="V138" s="136"/>
      <c r="W138" s="136"/>
      <c r="X138" s="136"/>
      <c r="Y138" s="136"/>
      <c r="Z138" s="136"/>
      <c r="AA138" s="136"/>
      <c r="AB138" s="136"/>
      <c r="AC138" s="136"/>
      <c r="AD138" s="136"/>
      <c r="AE138" s="136"/>
      <c r="AF138" s="136"/>
      <c r="AG138" s="137">
        <f>'D.1.4.6 - Vzduchotechnika..._01'!J34</f>
        <v>0</v>
      </c>
      <c r="AH138" s="135"/>
      <c r="AI138" s="135"/>
      <c r="AJ138" s="135"/>
      <c r="AK138" s="135"/>
      <c r="AL138" s="135"/>
      <c r="AM138" s="135"/>
      <c r="AN138" s="137">
        <f>SUM(AG138,AT138)</f>
        <v>0</v>
      </c>
      <c r="AO138" s="135"/>
      <c r="AP138" s="135"/>
      <c r="AQ138" s="138" t="s">
        <v>95</v>
      </c>
      <c r="AR138" s="74"/>
      <c r="AS138" s="139">
        <v>0</v>
      </c>
      <c r="AT138" s="140">
        <f>ROUND(SUM(AV138:AW138),2)</f>
        <v>0</v>
      </c>
      <c r="AU138" s="141">
        <f>'D.1.4.6 - Vzduchotechnika..._01'!P126</f>
        <v>0</v>
      </c>
      <c r="AV138" s="140">
        <f>'D.1.4.6 - Vzduchotechnika..._01'!J37</f>
        <v>0</v>
      </c>
      <c r="AW138" s="140">
        <f>'D.1.4.6 - Vzduchotechnika..._01'!J38</f>
        <v>0</v>
      </c>
      <c r="AX138" s="140">
        <f>'D.1.4.6 - Vzduchotechnika..._01'!J39</f>
        <v>0</v>
      </c>
      <c r="AY138" s="140">
        <f>'D.1.4.6 - Vzduchotechnika..._01'!J40</f>
        <v>0</v>
      </c>
      <c r="AZ138" s="140">
        <f>'D.1.4.6 - Vzduchotechnika..._01'!F37</f>
        <v>0</v>
      </c>
      <c r="BA138" s="140">
        <f>'D.1.4.6 - Vzduchotechnika..._01'!F38</f>
        <v>0</v>
      </c>
      <c r="BB138" s="140">
        <f>'D.1.4.6 - Vzduchotechnika..._01'!F39</f>
        <v>0</v>
      </c>
      <c r="BC138" s="140">
        <f>'D.1.4.6 - Vzduchotechnika..._01'!F40</f>
        <v>0</v>
      </c>
      <c r="BD138" s="142">
        <f>'D.1.4.6 - Vzduchotechnika..._01'!F41</f>
        <v>0</v>
      </c>
      <c r="BE138" s="4"/>
      <c r="BT138" s="143" t="s">
        <v>115</v>
      </c>
      <c r="BV138" s="143" t="s">
        <v>85</v>
      </c>
      <c r="BW138" s="143" t="s">
        <v>190</v>
      </c>
      <c r="BX138" s="143" t="s">
        <v>182</v>
      </c>
      <c r="CL138" s="143" t="s">
        <v>1</v>
      </c>
    </row>
    <row r="139" s="4" customFormat="1" ht="16.5" customHeight="1">
      <c r="A139" s="4"/>
      <c r="B139" s="72"/>
      <c r="C139" s="135"/>
      <c r="D139" s="135"/>
      <c r="E139" s="135"/>
      <c r="F139" s="136" t="s">
        <v>150</v>
      </c>
      <c r="G139" s="136"/>
      <c r="H139" s="136"/>
      <c r="I139" s="136"/>
      <c r="J139" s="136"/>
      <c r="K139" s="135"/>
      <c r="L139" s="136" t="s">
        <v>151</v>
      </c>
      <c r="M139" s="136"/>
      <c r="N139" s="136"/>
      <c r="O139" s="136"/>
      <c r="P139" s="136"/>
      <c r="Q139" s="136"/>
      <c r="R139" s="136"/>
      <c r="S139" s="136"/>
      <c r="T139" s="136"/>
      <c r="U139" s="136"/>
      <c r="V139" s="136"/>
      <c r="W139" s="136"/>
      <c r="X139" s="136"/>
      <c r="Y139" s="136"/>
      <c r="Z139" s="136"/>
      <c r="AA139" s="136"/>
      <c r="AB139" s="136"/>
      <c r="AC139" s="136"/>
      <c r="AD139" s="136"/>
      <c r="AE139" s="136"/>
      <c r="AF139" s="136"/>
      <c r="AG139" s="144">
        <f>ROUND(AG140,2)</f>
        <v>0</v>
      </c>
      <c r="AH139" s="135"/>
      <c r="AI139" s="135"/>
      <c r="AJ139" s="135"/>
      <c r="AK139" s="135"/>
      <c r="AL139" s="135"/>
      <c r="AM139" s="135"/>
      <c r="AN139" s="137">
        <f>SUM(AG139,AT139)</f>
        <v>0</v>
      </c>
      <c r="AO139" s="135"/>
      <c r="AP139" s="135"/>
      <c r="AQ139" s="138" t="s">
        <v>95</v>
      </c>
      <c r="AR139" s="74"/>
      <c r="AS139" s="139">
        <f>ROUND(AS140,2)</f>
        <v>0</v>
      </c>
      <c r="AT139" s="140">
        <f>ROUND(SUM(AV139:AW139),2)</f>
        <v>0</v>
      </c>
      <c r="AU139" s="141">
        <f>ROUND(AU140,5)</f>
        <v>0</v>
      </c>
      <c r="AV139" s="140">
        <f>ROUND(AZ139*L29,2)</f>
        <v>0</v>
      </c>
      <c r="AW139" s="140">
        <f>ROUND(BA139*L30,2)</f>
        <v>0</v>
      </c>
      <c r="AX139" s="140">
        <f>ROUND(BB139*L29,2)</f>
        <v>0</v>
      </c>
      <c r="AY139" s="140">
        <f>ROUND(BC139*L30,2)</f>
        <v>0</v>
      </c>
      <c r="AZ139" s="140">
        <f>ROUND(AZ140,2)</f>
        <v>0</v>
      </c>
      <c r="BA139" s="140">
        <f>ROUND(BA140,2)</f>
        <v>0</v>
      </c>
      <c r="BB139" s="140">
        <f>ROUND(BB140,2)</f>
        <v>0</v>
      </c>
      <c r="BC139" s="140">
        <f>ROUND(BC140,2)</f>
        <v>0</v>
      </c>
      <c r="BD139" s="142">
        <f>ROUND(BD140,2)</f>
        <v>0</v>
      </c>
      <c r="BE139" s="4"/>
      <c r="BS139" s="143" t="s">
        <v>82</v>
      </c>
      <c r="BT139" s="143" t="s">
        <v>102</v>
      </c>
      <c r="BU139" s="143" t="s">
        <v>84</v>
      </c>
      <c r="BV139" s="143" t="s">
        <v>85</v>
      </c>
      <c r="BW139" s="143" t="s">
        <v>191</v>
      </c>
      <c r="BX139" s="143" t="s">
        <v>179</v>
      </c>
      <c r="CL139" s="143" t="s">
        <v>19</v>
      </c>
    </row>
    <row r="140" s="4" customFormat="1" ht="35.25" customHeight="1">
      <c r="A140" s="134" t="s">
        <v>92</v>
      </c>
      <c r="B140" s="72"/>
      <c r="C140" s="135"/>
      <c r="D140" s="135"/>
      <c r="E140" s="135"/>
      <c r="F140" s="135"/>
      <c r="G140" s="136" t="s">
        <v>192</v>
      </c>
      <c r="H140" s="136"/>
      <c r="I140" s="136"/>
      <c r="J140" s="136"/>
      <c r="K140" s="136"/>
      <c r="L140" s="135"/>
      <c r="M140" s="136" t="s">
        <v>154</v>
      </c>
      <c r="N140" s="136"/>
      <c r="O140" s="136"/>
      <c r="P140" s="136"/>
      <c r="Q140" s="136"/>
      <c r="R140" s="136"/>
      <c r="S140" s="136"/>
      <c r="T140" s="136"/>
      <c r="U140" s="136"/>
      <c r="V140" s="136"/>
      <c r="W140" s="136"/>
      <c r="X140" s="136"/>
      <c r="Y140" s="136"/>
      <c r="Z140" s="136"/>
      <c r="AA140" s="136"/>
      <c r="AB140" s="136"/>
      <c r="AC140" s="136"/>
      <c r="AD140" s="136"/>
      <c r="AE140" s="136"/>
      <c r="AF140" s="136"/>
      <c r="AG140" s="137">
        <f>'Nezpůsobilé náklady - INT...'!J34</f>
        <v>0</v>
      </c>
      <c r="AH140" s="135"/>
      <c r="AI140" s="135"/>
      <c r="AJ140" s="135"/>
      <c r="AK140" s="135"/>
      <c r="AL140" s="135"/>
      <c r="AM140" s="135"/>
      <c r="AN140" s="137">
        <f>SUM(AG140,AT140)</f>
        <v>0</v>
      </c>
      <c r="AO140" s="135"/>
      <c r="AP140" s="135"/>
      <c r="AQ140" s="138" t="s">
        <v>95</v>
      </c>
      <c r="AR140" s="74"/>
      <c r="AS140" s="139">
        <v>0</v>
      </c>
      <c r="AT140" s="140">
        <f>ROUND(SUM(AV140:AW140),2)</f>
        <v>0</v>
      </c>
      <c r="AU140" s="141">
        <f>'Nezpůsobilé náklady - INT...'!P130</f>
        <v>0</v>
      </c>
      <c r="AV140" s="140">
        <f>'Nezpůsobilé náklady - INT...'!J37</f>
        <v>0</v>
      </c>
      <c r="AW140" s="140">
        <f>'Nezpůsobilé náklady - INT...'!J38</f>
        <v>0</v>
      </c>
      <c r="AX140" s="140">
        <f>'Nezpůsobilé náklady - INT...'!J39</f>
        <v>0</v>
      </c>
      <c r="AY140" s="140">
        <f>'Nezpůsobilé náklady - INT...'!J40</f>
        <v>0</v>
      </c>
      <c r="AZ140" s="140">
        <f>'Nezpůsobilé náklady - INT...'!F37</f>
        <v>0</v>
      </c>
      <c r="BA140" s="140">
        <f>'Nezpůsobilé náklady - INT...'!F38</f>
        <v>0</v>
      </c>
      <c r="BB140" s="140">
        <f>'Nezpůsobilé náklady - INT...'!F39</f>
        <v>0</v>
      </c>
      <c r="BC140" s="140">
        <f>'Nezpůsobilé náklady - INT...'!F40</f>
        <v>0</v>
      </c>
      <c r="BD140" s="142">
        <f>'Nezpůsobilé náklady - INT...'!F41</f>
        <v>0</v>
      </c>
      <c r="BE140" s="4"/>
      <c r="BT140" s="143" t="s">
        <v>115</v>
      </c>
      <c r="BV140" s="143" t="s">
        <v>85</v>
      </c>
      <c r="BW140" s="143" t="s">
        <v>193</v>
      </c>
      <c r="BX140" s="143" t="s">
        <v>191</v>
      </c>
      <c r="CL140" s="143" t="s">
        <v>1</v>
      </c>
    </row>
    <row r="141" s="4" customFormat="1" ht="16.5" customHeight="1">
      <c r="A141" s="134" t="s">
        <v>92</v>
      </c>
      <c r="B141" s="72"/>
      <c r="C141" s="135"/>
      <c r="D141" s="135"/>
      <c r="E141" s="136" t="s">
        <v>194</v>
      </c>
      <c r="F141" s="136"/>
      <c r="G141" s="136"/>
      <c r="H141" s="136"/>
      <c r="I141" s="136"/>
      <c r="J141" s="135"/>
      <c r="K141" s="136" t="s">
        <v>195</v>
      </c>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7">
        <f>'SO 03 - BĚŽECKÁ DRÁHA'!J32</f>
        <v>0</v>
      </c>
      <c r="AH141" s="135"/>
      <c r="AI141" s="135"/>
      <c r="AJ141" s="135"/>
      <c r="AK141" s="135"/>
      <c r="AL141" s="135"/>
      <c r="AM141" s="135"/>
      <c r="AN141" s="137">
        <f>SUM(AG141,AT141)</f>
        <v>0</v>
      </c>
      <c r="AO141" s="135"/>
      <c r="AP141" s="135"/>
      <c r="AQ141" s="138" t="s">
        <v>95</v>
      </c>
      <c r="AR141" s="74"/>
      <c r="AS141" s="145">
        <v>0</v>
      </c>
      <c r="AT141" s="146">
        <f>ROUND(SUM(AV141:AW141),2)</f>
        <v>0</v>
      </c>
      <c r="AU141" s="147">
        <f>'SO 03 - BĚŽECKÁ DRÁHA'!P127</f>
        <v>0</v>
      </c>
      <c r="AV141" s="146">
        <f>'SO 03 - BĚŽECKÁ DRÁHA'!J35</f>
        <v>0</v>
      </c>
      <c r="AW141" s="146">
        <f>'SO 03 - BĚŽECKÁ DRÁHA'!J36</f>
        <v>0</v>
      </c>
      <c r="AX141" s="146">
        <f>'SO 03 - BĚŽECKÁ DRÁHA'!J37</f>
        <v>0</v>
      </c>
      <c r="AY141" s="146">
        <f>'SO 03 - BĚŽECKÁ DRÁHA'!J38</f>
        <v>0</v>
      </c>
      <c r="AZ141" s="146">
        <f>'SO 03 - BĚŽECKÁ DRÁHA'!F35</f>
        <v>0</v>
      </c>
      <c r="BA141" s="146">
        <f>'SO 03 - BĚŽECKÁ DRÁHA'!F36</f>
        <v>0</v>
      </c>
      <c r="BB141" s="146">
        <f>'SO 03 - BĚŽECKÁ DRÁHA'!F37</f>
        <v>0</v>
      </c>
      <c r="BC141" s="146">
        <f>'SO 03 - BĚŽECKÁ DRÁHA'!F38</f>
        <v>0</v>
      </c>
      <c r="BD141" s="148">
        <f>'SO 03 - BĚŽECKÁ DRÁHA'!F39</f>
        <v>0</v>
      </c>
      <c r="BE141" s="4"/>
      <c r="BT141" s="143" t="s">
        <v>91</v>
      </c>
      <c r="BV141" s="143" t="s">
        <v>85</v>
      </c>
      <c r="BW141" s="143" t="s">
        <v>196</v>
      </c>
      <c r="BX141" s="143" t="s">
        <v>175</v>
      </c>
      <c r="CL141" s="143" t="s">
        <v>19</v>
      </c>
    </row>
    <row r="142" s="2" customFormat="1" ht="30" customHeight="1">
      <c r="A142" s="40"/>
      <c r="B142" s="41"/>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6"/>
      <c r="AS142" s="40"/>
      <c r="AT142" s="40"/>
      <c r="AU142" s="40"/>
      <c r="AV142" s="40"/>
      <c r="AW142" s="40"/>
      <c r="AX142" s="40"/>
      <c r="AY142" s="40"/>
      <c r="AZ142" s="40"/>
      <c r="BA142" s="40"/>
      <c r="BB142" s="40"/>
      <c r="BC142" s="40"/>
      <c r="BD142" s="40"/>
      <c r="BE142" s="40"/>
    </row>
    <row r="143" s="2" customFormat="1" ht="6.96" customHeight="1">
      <c r="A143" s="40"/>
      <c r="B143" s="68"/>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46"/>
      <c r="AS143" s="40"/>
      <c r="AT143" s="40"/>
      <c r="AU143" s="40"/>
      <c r="AV143" s="40"/>
      <c r="AW143" s="40"/>
      <c r="AX143" s="40"/>
      <c r="AY143" s="40"/>
      <c r="AZ143" s="40"/>
      <c r="BA143" s="40"/>
      <c r="BB143" s="40"/>
      <c r="BC143" s="40"/>
      <c r="BD143" s="40"/>
      <c r="BE143" s="40"/>
    </row>
  </sheetData>
  <sheetProtection sheet="1" formatColumns="0" formatRows="0" objects="1" scenarios="1" spinCount="100000" saltValue="A5byldq+lgZtPi0zVvhCFgth4tnxac+uDKWKK+EPPD9bJj9VoAf5MINlSdl01w5pyMdNf/pSuWXoKFY2wdgiZA==" hashValue="ssJa5iM4CMjrPVmPgHHloQJSVnJhBPfw5mQq5RysgGISiM9SChRYpm2d0BUMgI8HBPCF0AvLhoV2SKKSDJKX/w==" algorithmName="SHA-512" password="E785"/>
  <mergeCells count="226">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G122:AM122"/>
    <mergeCell ref="AN122:AP122"/>
    <mergeCell ref="AN123:AP123"/>
    <mergeCell ref="AG123:AM123"/>
    <mergeCell ref="AN124:AP124"/>
    <mergeCell ref="AG124:AM124"/>
    <mergeCell ref="AN125:AP125"/>
    <mergeCell ref="AG125:AM125"/>
    <mergeCell ref="AG126:AM126"/>
    <mergeCell ref="AN126:AP126"/>
    <mergeCell ref="AG127:AM127"/>
    <mergeCell ref="AN127:AP127"/>
    <mergeCell ref="AN128:AP128"/>
    <mergeCell ref="AG128:AM128"/>
    <mergeCell ref="AN129:AP129"/>
    <mergeCell ref="AG129:AM129"/>
    <mergeCell ref="AN130:AP130"/>
    <mergeCell ref="AG130:AM130"/>
    <mergeCell ref="AN131:AP131"/>
    <mergeCell ref="AG131:AM131"/>
    <mergeCell ref="AG132:AM132"/>
    <mergeCell ref="AN132:AP132"/>
    <mergeCell ref="AN133:AP133"/>
    <mergeCell ref="AG133:AM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L85:AO85"/>
    <mergeCell ref="C92:G92"/>
    <mergeCell ref="I92:AF92"/>
    <mergeCell ref="J95:AF95"/>
    <mergeCell ref="D95:H95"/>
    <mergeCell ref="K96:AF96"/>
    <mergeCell ref="E96:I96"/>
    <mergeCell ref="K97:AF97"/>
    <mergeCell ref="E97:I97"/>
    <mergeCell ref="L98:AF98"/>
    <mergeCell ref="F98:J98"/>
    <mergeCell ref="F99:J99"/>
    <mergeCell ref="L99:AF99"/>
    <mergeCell ref="L100:AF100"/>
    <mergeCell ref="F100:J100"/>
    <mergeCell ref="L101:AF101"/>
    <mergeCell ref="F101:J101"/>
    <mergeCell ref="M102:AF102"/>
    <mergeCell ref="G102:K102"/>
    <mergeCell ref="M103:AF103"/>
    <mergeCell ref="G103:K103"/>
    <mergeCell ref="AM87:AN87"/>
    <mergeCell ref="AM89:AP89"/>
    <mergeCell ref="AS89:AT91"/>
    <mergeCell ref="AM90:AP90"/>
    <mergeCell ref="AN92:AP92"/>
    <mergeCell ref="AG92:AM92"/>
    <mergeCell ref="AG95:AM95"/>
    <mergeCell ref="AN95:AP95"/>
    <mergeCell ref="AG96:AM96"/>
    <mergeCell ref="AN96:AP96"/>
    <mergeCell ref="AG97:AM97"/>
    <mergeCell ref="AN97:AP97"/>
    <mergeCell ref="AG98:AM98"/>
    <mergeCell ref="AN98:AP98"/>
    <mergeCell ref="AN99:AP99"/>
    <mergeCell ref="AG99:AM99"/>
    <mergeCell ref="AG100:AM100"/>
    <mergeCell ref="AN100:AP100"/>
    <mergeCell ref="AG94:AM94"/>
    <mergeCell ref="AN94:AP94"/>
    <mergeCell ref="N104:AF104"/>
    <mergeCell ref="H104:L104"/>
    <mergeCell ref="N105:AF105"/>
    <mergeCell ref="H105:L105"/>
    <mergeCell ref="M106:AF106"/>
    <mergeCell ref="G106:K106"/>
    <mergeCell ref="M107:AF107"/>
    <mergeCell ref="G107:K107"/>
    <mergeCell ref="N108:AF108"/>
    <mergeCell ref="H108:L108"/>
    <mergeCell ref="N109:AF109"/>
    <mergeCell ref="H109:L109"/>
    <mergeCell ref="N110:AF110"/>
    <mergeCell ref="H110:L110"/>
    <mergeCell ref="N111:AF111"/>
    <mergeCell ref="H111:L111"/>
    <mergeCell ref="N112:AF112"/>
    <mergeCell ref="H112:L112"/>
    <mergeCell ref="H113:L113"/>
    <mergeCell ref="N113:AF113"/>
    <mergeCell ref="N114:AF114"/>
    <mergeCell ref="H114:L114"/>
    <mergeCell ref="H115:L115"/>
    <mergeCell ref="N115:AF115"/>
    <mergeCell ref="G116:K116"/>
    <mergeCell ref="M116:AF116"/>
    <mergeCell ref="F117:J117"/>
    <mergeCell ref="L117:AF117"/>
    <mergeCell ref="G118:K118"/>
    <mergeCell ref="M118:AF118"/>
    <mergeCell ref="E119:I119"/>
    <mergeCell ref="K119:AF119"/>
    <mergeCell ref="K120:AF120"/>
    <mergeCell ref="E120:I120"/>
    <mergeCell ref="E121:I121"/>
    <mergeCell ref="K121:AF121"/>
    <mergeCell ref="K122:AF122"/>
    <mergeCell ref="E122:I122"/>
    <mergeCell ref="E123:I123"/>
    <mergeCell ref="K123:AF123"/>
    <mergeCell ref="K124:AF124"/>
    <mergeCell ref="E124:I124"/>
    <mergeCell ref="J125:AF125"/>
    <mergeCell ref="D125:H125"/>
    <mergeCell ref="K126:AF126"/>
    <mergeCell ref="E126:I126"/>
    <mergeCell ref="K127:AF127"/>
    <mergeCell ref="E127:I127"/>
    <mergeCell ref="F128:J128"/>
    <mergeCell ref="L128:AF128"/>
    <mergeCell ref="F129:J129"/>
    <mergeCell ref="L129:AF129"/>
    <mergeCell ref="F130:J130"/>
    <mergeCell ref="L130:AF130"/>
    <mergeCell ref="G131:K131"/>
    <mergeCell ref="M131:AF131"/>
    <mergeCell ref="G132:K132"/>
    <mergeCell ref="M132:AF132"/>
    <mergeCell ref="G133:K133"/>
    <mergeCell ref="M133:AF133"/>
    <mergeCell ref="G134:K134"/>
    <mergeCell ref="M134:AF134"/>
    <mergeCell ref="H135:L135"/>
    <mergeCell ref="N135:AF135"/>
    <mergeCell ref="H136:L136"/>
    <mergeCell ref="N136:AF136"/>
    <mergeCell ref="H137:L137"/>
    <mergeCell ref="N137:AF137"/>
    <mergeCell ref="G138:K138"/>
    <mergeCell ref="M138:AF138"/>
    <mergeCell ref="F139:J139"/>
    <mergeCell ref="L139:AF139"/>
    <mergeCell ref="G140:K140"/>
    <mergeCell ref="M140:AF140"/>
    <mergeCell ref="E141:I141"/>
    <mergeCell ref="K141:AF141"/>
  </mergeCells>
  <hyperlinks>
    <hyperlink ref="A96" location="'VON - Vedlejší a ostatní ...'!C2" display="/"/>
    <hyperlink ref="A98" location="'D.1.1 - Architektonicko-s...'!C2" display="/"/>
    <hyperlink ref="A99" location="'D.1.2 - Stavebně konstruk...'!C2" display="/"/>
    <hyperlink ref="A100" location="'D.1.3 - Požárně bezpečnos...'!C2" display="/"/>
    <hyperlink ref="A102" location="'D.1.4.1 - Vytápění'!C2" display="/"/>
    <hyperlink ref="A104" location="'D.1.4._ZTI - Zdravotně te...'!C2" display="/"/>
    <hyperlink ref="A105" location="'D.1.4._STL - Stlačený vzduch'!C2" display="/"/>
    <hyperlink ref="A106" location="'D.1.4.3 - Silnoproudá ele...'!C2" display="/"/>
    <hyperlink ref="A108" location="'SK - SK'!C2" display="/"/>
    <hyperlink ref="A109" location="'CCTV - CCTV'!C2" display="/"/>
    <hyperlink ref="A110" location="'STA - STA'!C2" display="/"/>
    <hyperlink ref="A111" location="'PZTS - PZTS'!C2" display="/"/>
    <hyperlink ref="A112" location="'MR - MR'!C2" display="/"/>
    <hyperlink ref="A113" location="'DT - DT'!C2" display="/"/>
    <hyperlink ref="A114" location="'SPS - SPS'!C2" display="/"/>
    <hyperlink ref="A115" location="'KT - KT'!C2" display="/"/>
    <hyperlink ref="A116" location="'D.1.4.6 - Vzduchotechnika...'!C2" display="/"/>
    <hyperlink ref="A118" location="'Způsobilé náklady - INTERIÉR'!C2" display="/"/>
    <hyperlink ref="A119" location="'SO 02 - ZPEVNĚNÉ PLOCHY A...'!C2" display="/"/>
    <hyperlink ref="A120" location="'SO 04 - OPĚRNÁ ZEĎ'!C2" display="/"/>
    <hyperlink ref="A121" location="'SO 05 - LAPOL _ ORL '!C2" display="/"/>
    <hyperlink ref="A122" location="'SO 06 - VSAKOVÁNÍ DEŠŤOVÝ...'!C2" display="/"/>
    <hyperlink ref="A123" location="'SO 07 - DOPRAVNÍ ŘEŠENÍ'!C2" display="/"/>
    <hyperlink ref="A124" location="'SO 08 - PŘELOŽKA STOŽÁRU VO'!C2" display="/"/>
    <hyperlink ref="A126" location="'SO 00 - Příprava území, k...'!C2" display="/"/>
    <hyperlink ref="A128" location="'D.1.1 - Architektonicko-s..._01'!C2" display="/"/>
    <hyperlink ref="A129" location="'D.1.3 - Požárně bezpečnos..._01'!C2" display="/"/>
    <hyperlink ref="A131" location="'D.1.4.1 - Vytápění_01'!C2" display="/"/>
    <hyperlink ref="A132" location="'D.1.4.2 - Zdravotně techn...'!C2" display="/"/>
    <hyperlink ref="A133" location="'D.1.4.3 - Silnoproudá ele..._01'!C2" display="/"/>
    <hyperlink ref="A135" location="'SK - SK_01'!C2" display="/"/>
    <hyperlink ref="A136" location="'STA - STA_01'!C2" display="/"/>
    <hyperlink ref="A137" location="'KT - KT_01'!C2" display="/"/>
    <hyperlink ref="A138" location="'D.1.4.6 - Vzduchotechnika..._01'!C2" display="/"/>
    <hyperlink ref="A140" location="'Nezpůsobilé náklady - INT...'!C2" display="/"/>
    <hyperlink ref="A141" location="'SO 03 - BĚŽECKÁ DRÁHA'!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4195</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ROUND(J132,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ROUND((SUM(BE132:BE183)),  2)</f>
        <v>0</v>
      </c>
      <c r="G37" s="40"/>
      <c r="H37" s="40"/>
      <c r="I37" s="167">
        <v>0.20999999999999999</v>
      </c>
      <c r="J37" s="166">
        <f>ROUND(((SUM(BE132:BE183))*I37),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ROUND((SUM(BF132:BF183)),  2)</f>
        <v>0</v>
      </c>
      <c r="G38" s="40"/>
      <c r="H38" s="40"/>
      <c r="I38" s="167">
        <v>0.14999999999999999</v>
      </c>
      <c r="J38" s="166">
        <f>ROUND(((SUM(BF132:BF183))*I38),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ROUND((SUM(BG132:BG183)),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ROUND((SUM(BH132:BH183)),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ROUND((SUM(BI132:BI183)),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SK - SK</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J132</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4197</v>
      </c>
      <c r="E101" s="194"/>
      <c r="F101" s="194"/>
      <c r="G101" s="194"/>
      <c r="H101" s="194"/>
      <c r="I101" s="194"/>
      <c r="J101" s="195">
        <f>J133</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4198</v>
      </c>
      <c r="E102" s="194"/>
      <c r="F102" s="194"/>
      <c r="G102" s="194"/>
      <c r="H102" s="194"/>
      <c r="I102" s="194"/>
      <c r="J102" s="195">
        <f>J138</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4199</v>
      </c>
      <c r="E103" s="194"/>
      <c r="F103" s="194"/>
      <c r="G103" s="194"/>
      <c r="H103" s="194"/>
      <c r="I103" s="194"/>
      <c r="J103" s="195">
        <f>J147</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4200</v>
      </c>
      <c r="E104" s="194"/>
      <c r="F104" s="194"/>
      <c r="G104" s="194"/>
      <c r="H104" s="194"/>
      <c r="I104" s="194"/>
      <c r="J104" s="195">
        <f>J152</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4201</v>
      </c>
      <c r="E105" s="194"/>
      <c r="F105" s="194"/>
      <c r="G105" s="194"/>
      <c r="H105" s="194"/>
      <c r="I105" s="194"/>
      <c r="J105" s="195">
        <f>J158</f>
        <v>0</v>
      </c>
      <c r="K105" s="192"/>
      <c r="L105" s="196"/>
      <c r="S105" s="9"/>
      <c r="T105" s="9"/>
      <c r="U105" s="9"/>
      <c r="V105" s="9"/>
      <c r="W105" s="9"/>
      <c r="X105" s="9"/>
      <c r="Y105" s="9"/>
      <c r="Z105" s="9"/>
      <c r="AA105" s="9"/>
      <c r="AB105" s="9"/>
      <c r="AC105" s="9"/>
      <c r="AD105" s="9"/>
      <c r="AE105" s="9"/>
    </row>
    <row r="106" s="9" customFormat="1" ht="24.96" customHeight="1">
      <c r="A106" s="9"/>
      <c r="B106" s="191"/>
      <c r="C106" s="192"/>
      <c r="D106" s="193" t="s">
        <v>4202</v>
      </c>
      <c r="E106" s="194"/>
      <c r="F106" s="194"/>
      <c r="G106" s="194"/>
      <c r="H106" s="194"/>
      <c r="I106" s="194"/>
      <c r="J106" s="195">
        <f>J163</f>
        <v>0</v>
      </c>
      <c r="K106" s="192"/>
      <c r="L106" s="196"/>
      <c r="S106" s="9"/>
      <c r="T106" s="9"/>
      <c r="U106" s="9"/>
      <c r="V106" s="9"/>
      <c r="W106" s="9"/>
      <c r="X106" s="9"/>
      <c r="Y106" s="9"/>
      <c r="Z106" s="9"/>
      <c r="AA106" s="9"/>
      <c r="AB106" s="9"/>
      <c r="AC106" s="9"/>
      <c r="AD106" s="9"/>
      <c r="AE106" s="9"/>
    </row>
    <row r="107" s="9" customFormat="1" ht="24.96" customHeight="1">
      <c r="A107" s="9"/>
      <c r="B107" s="191"/>
      <c r="C107" s="192"/>
      <c r="D107" s="193" t="s">
        <v>4203</v>
      </c>
      <c r="E107" s="194"/>
      <c r="F107" s="194"/>
      <c r="G107" s="194"/>
      <c r="H107" s="194"/>
      <c r="I107" s="194"/>
      <c r="J107" s="195">
        <f>J170</f>
        <v>0</v>
      </c>
      <c r="K107" s="192"/>
      <c r="L107" s="196"/>
      <c r="S107" s="9"/>
      <c r="T107" s="9"/>
      <c r="U107" s="9"/>
      <c r="V107" s="9"/>
      <c r="W107" s="9"/>
      <c r="X107" s="9"/>
      <c r="Y107" s="9"/>
      <c r="Z107" s="9"/>
      <c r="AA107" s="9"/>
      <c r="AB107" s="9"/>
      <c r="AC107" s="9"/>
      <c r="AD107" s="9"/>
      <c r="AE107" s="9"/>
    </row>
    <row r="108" s="9" customFormat="1" ht="24.96" customHeight="1">
      <c r="A108" s="9"/>
      <c r="B108" s="191"/>
      <c r="C108" s="192"/>
      <c r="D108" s="193" t="s">
        <v>4204</v>
      </c>
      <c r="E108" s="194"/>
      <c r="F108" s="194"/>
      <c r="G108" s="194"/>
      <c r="H108" s="194"/>
      <c r="I108" s="194"/>
      <c r="J108" s="195">
        <f>J176</f>
        <v>0</v>
      </c>
      <c r="K108" s="192"/>
      <c r="L108" s="196"/>
      <c r="S108" s="9"/>
      <c r="T108" s="9"/>
      <c r="U108" s="9"/>
      <c r="V108" s="9"/>
      <c r="W108" s="9"/>
      <c r="X108" s="9"/>
      <c r="Y108" s="9"/>
      <c r="Z108" s="9"/>
      <c r="AA108" s="9"/>
      <c r="AB108" s="9"/>
      <c r="AC108" s="9"/>
      <c r="AD108" s="9"/>
      <c r="AE108" s="9"/>
    </row>
    <row r="109" s="2" customFormat="1" ht="21.84"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68"/>
      <c r="C110" s="69"/>
      <c r="D110" s="69"/>
      <c r="E110" s="69"/>
      <c r="F110" s="69"/>
      <c r="G110" s="69"/>
      <c r="H110" s="69"/>
      <c r="I110" s="69"/>
      <c r="J110" s="69"/>
      <c r="K110" s="69"/>
      <c r="L110" s="65"/>
      <c r="S110" s="40"/>
      <c r="T110" s="40"/>
      <c r="U110" s="40"/>
      <c r="V110" s="40"/>
      <c r="W110" s="40"/>
      <c r="X110" s="40"/>
      <c r="Y110" s="40"/>
      <c r="Z110" s="40"/>
      <c r="AA110" s="40"/>
      <c r="AB110" s="40"/>
      <c r="AC110" s="40"/>
      <c r="AD110" s="40"/>
      <c r="AE110" s="40"/>
    </row>
    <row r="114" s="2" customFormat="1" ht="6.96" customHeight="1">
      <c r="A114" s="40"/>
      <c r="B114" s="70"/>
      <c r="C114" s="71"/>
      <c r="D114" s="71"/>
      <c r="E114" s="71"/>
      <c r="F114" s="71"/>
      <c r="G114" s="71"/>
      <c r="H114" s="71"/>
      <c r="I114" s="71"/>
      <c r="J114" s="71"/>
      <c r="K114" s="71"/>
      <c r="L114" s="65"/>
      <c r="S114" s="40"/>
      <c r="T114" s="40"/>
      <c r="U114" s="40"/>
      <c r="V114" s="40"/>
      <c r="W114" s="40"/>
      <c r="X114" s="40"/>
      <c r="Y114" s="40"/>
      <c r="Z114" s="40"/>
      <c r="AA114" s="40"/>
      <c r="AB114" s="40"/>
      <c r="AC114" s="40"/>
      <c r="AD114" s="40"/>
      <c r="AE114" s="40"/>
    </row>
    <row r="115" s="2" customFormat="1" ht="24.96" customHeight="1">
      <c r="A115" s="40"/>
      <c r="B115" s="41"/>
      <c r="C115" s="24" t="s">
        <v>213</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16</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186" t="str">
        <f>E7</f>
        <v>PD pro Hasičskou zbrojnici Frýdek</v>
      </c>
      <c r="F118" s="33"/>
      <c r="G118" s="33"/>
      <c r="H118" s="33"/>
      <c r="I118" s="42"/>
      <c r="J118" s="42"/>
      <c r="K118" s="42"/>
      <c r="L118" s="65"/>
      <c r="S118" s="40"/>
      <c r="T118" s="40"/>
      <c r="U118" s="40"/>
      <c r="V118" s="40"/>
      <c r="W118" s="40"/>
      <c r="X118" s="40"/>
      <c r="Y118" s="40"/>
      <c r="Z118" s="40"/>
      <c r="AA118" s="40"/>
      <c r="AB118" s="40"/>
      <c r="AC118" s="40"/>
      <c r="AD118" s="40"/>
      <c r="AE118" s="40"/>
    </row>
    <row r="119" s="1" customFormat="1" ht="12" customHeight="1">
      <c r="B119" s="22"/>
      <c r="C119" s="33" t="s">
        <v>198</v>
      </c>
      <c r="D119" s="23"/>
      <c r="E119" s="23"/>
      <c r="F119" s="23"/>
      <c r="G119" s="23"/>
      <c r="H119" s="23"/>
      <c r="I119" s="23"/>
      <c r="J119" s="23"/>
      <c r="K119" s="23"/>
      <c r="L119" s="21"/>
    </row>
    <row r="120" s="1" customFormat="1" ht="16.5" customHeight="1">
      <c r="B120" s="22"/>
      <c r="C120" s="23"/>
      <c r="D120" s="23"/>
      <c r="E120" s="186" t="s">
        <v>199</v>
      </c>
      <c r="F120" s="23"/>
      <c r="G120" s="23"/>
      <c r="H120" s="23"/>
      <c r="I120" s="23"/>
      <c r="J120" s="23"/>
      <c r="K120" s="23"/>
      <c r="L120" s="21"/>
    </row>
    <row r="121" s="1" customFormat="1" ht="12" customHeight="1">
      <c r="B121" s="22"/>
      <c r="C121" s="33" t="s">
        <v>200</v>
      </c>
      <c r="D121" s="23"/>
      <c r="E121" s="23"/>
      <c r="F121" s="23"/>
      <c r="G121" s="23"/>
      <c r="H121" s="23"/>
      <c r="I121" s="23"/>
      <c r="J121" s="23"/>
      <c r="K121" s="23"/>
      <c r="L121" s="21"/>
    </row>
    <row r="122" s="2" customFormat="1" ht="16.5" customHeight="1">
      <c r="A122" s="40"/>
      <c r="B122" s="41"/>
      <c r="C122" s="42"/>
      <c r="D122" s="42"/>
      <c r="E122" s="251" t="s">
        <v>327</v>
      </c>
      <c r="F122" s="42"/>
      <c r="G122" s="42"/>
      <c r="H122" s="42"/>
      <c r="I122" s="42"/>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3454</v>
      </c>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6.5" customHeight="1">
      <c r="A124" s="40"/>
      <c r="B124" s="41"/>
      <c r="C124" s="42"/>
      <c r="D124" s="42"/>
      <c r="E124" s="78" t="str">
        <f>E13</f>
        <v>SK - SK</v>
      </c>
      <c r="F124" s="42"/>
      <c r="G124" s="42"/>
      <c r="H124" s="42"/>
      <c r="I124" s="42"/>
      <c r="J124" s="42"/>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2" customHeight="1">
      <c r="A126" s="40"/>
      <c r="B126" s="41"/>
      <c r="C126" s="33" t="s">
        <v>22</v>
      </c>
      <c r="D126" s="42"/>
      <c r="E126" s="42"/>
      <c r="F126" s="28" t="str">
        <f>F16</f>
        <v xml:space="preserve"> </v>
      </c>
      <c r="G126" s="42"/>
      <c r="H126" s="42"/>
      <c r="I126" s="33" t="s">
        <v>24</v>
      </c>
      <c r="J126" s="81" t="str">
        <f>IF(J16="","",J16)</f>
        <v>26. 7. 2019</v>
      </c>
      <c r="K126" s="42"/>
      <c r="L126" s="65"/>
      <c r="S126" s="40"/>
      <c r="T126" s="40"/>
      <c r="U126" s="40"/>
      <c r="V126" s="40"/>
      <c r="W126" s="40"/>
      <c r="X126" s="40"/>
      <c r="Y126" s="40"/>
      <c r="Z126" s="40"/>
      <c r="AA126" s="40"/>
      <c r="AB126" s="40"/>
      <c r="AC126" s="40"/>
      <c r="AD126" s="40"/>
      <c r="AE126" s="40"/>
    </row>
    <row r="127" s="2" customFormat="1" ht="6.96" customHeight="1">
      <c r="A127" s="40"/>
      <c r="B127" s="41"/>
      <c r="C127" s="42"/>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2" customFormat="1" ht="15.15" customHeight="1">
      <c r="A128" s="40"/>
      <c r="B128" s="41"/>
      <c r="C128" s="33" t="s">
        <v>30</v>
      </c>
      <c r="D128" s="42"/>
      <c r="E128" s="42"/>
      <c r="F128" s="28" t="str">
        <f>E19</f>
        <v>Statutární město Frýdek - Místek</v>
      </c>
      <c r="G128" s="42"/>
      <c r="H128" s="42"/>
      <c r="I128" s="33" t="s">
        <v>36</v>
      </c>
      <c r="J128" s="38" t="str">
        <f>E25</f>
        <v>PPS Kania s.r.o.</v>
      </c>
      <c r="K128" s="42"/>
      <c r="L128" s="65"/>
      <c r="S128" s="40"/>
      <c r="T128" s="40"/>
      <c r="U128" s="40"/>
      <c r="V128" s="40"/>
      <c r="W128" s="40"/>
      <c r="X128" s="40"/>
      <c r="Y128" s="40"/>
      <c r="Z128" s="40"/>
      <c r="AA128" s="40"/>
      <c r="AB128" s="40"/>
      <c r="AC128" s="40"/>
      <c r="AD128" s="40"/>
      <c r="AE128" s="40"/>
    </row>
    <row r="129" s="2" customFormat="1" ht="15.15" customHeight="1">
      <c r="A129" s="40"/>
      <c r="B129" s="41"/>
      <c r="C129" s="33" t="s">
        <v>34</v>
      </c>
      <c r="D129" s="42"/>
      <c r="E129" s="42"/>
      <c r="F129" s="28" t="str">
        <f>IF(E22="","",E22)</f>
        <v>Vyplň údaj</v>
      </c>
      <c r="G129" s="42"/>
      <c r="H129" s="42"/>
      <c r="I129" s="33" t="s">
        <v>39</v>
      </c>
      <c r="J129" s="38" t="str">
        <f>E28</f>
        <v xml:space="preserve"> </v>
      </c>
      <c r="K129" s="42"/>
      <c r="L129" s="65"/>
      <c r="S129" s="40"/>
      <c r="T129" s="40"/>
      <c r="U129" s="40"/>
      <c r="V129" s="40"/>
      <c r="W129" s="40"/>
      <c r="X129" s="40"/>
      <c r="Y129" s="40"/>
      <c r="Z129" s="40"/>
      <c r="AA129" s="40"/>
      <c r="AB129" s="40"/>
      <c r="AC129" s="40"/>
      <c r="AD129" s="40"/>
      <c r="AE129" s="40"/>
    </row>
    <row r="130" s="2" customFormat="1" ht="10.32" customHeight="1">
      <c r="A130" s="40"/>
      <c r="B130" s="41"/>
      <c r="C130" s="42"/>
      <c r="D130" s="42"/>
      <c r="E130" s="42"/>
      <c r="F130" s="42"/>
      <c r="G130" s="42"/>
      <c r="H130" s="42"/>
      <c r="I130" s="42"/>
      <c r="J130" s="42"/>
      <c r="K130" s="42"/>
      <c r="L130" s="65"/>
      <c r="S130" s="40"/>
      <c r="T130" s="40"/>
      <c r="U130" s="40"/>
      <c r="V130" s="40"/>
      <c r="W130" s="40"/>
      <c r="X130" s="40"/>
      <c r="Y130" s="40"/>
      <c r="Z130" s="40"/>
      <c r="AA130" s="40"/>
      <c r="AB130" s="40"/>
      <c r="AC130" s="40"/>
      <c r="AD130" s="40"/>
      <c r="AE130" s="40"/>
    </row>
    <row r="131" s="11" customFormat="1" ht="29.28" customHeight="1">
      <c r="A131" s="202"/>
      <c r="B131" s="203"/>
      <c r="C131" s="204" t="s">
        <v>214</v>
      </c>
      <c r="D131" s="205" t="s">
        <v>68</v>
      </c>
      <c r="E131" s="205" t="s">
        <v>64</v>
      </c>
      <c r="F131" s="205" t="s">
        <v>65</v>
      </c>
      <c r="G131" s="205" t="s">
        <v>215</v>
      </c>
      <c r="H131" s="205" t="s">
        <v>216</v>
      </c>
      <c r="I131" s="205" t="s">
        <v>217</v>
      </c>
      <c r="J131" s="205" t="s">
        <v>204</v>
      </c>
      <c r="K131" s="206" t="s">
        <v>218</v>
      </c>
      <c r="L131" s="207"/>
      <c r="M131" s="102" t="s">
        <v>1</v>
      </c>
      <c r="N131" s="103" t="s">
        <v>47</v>
      </c>
      <c r="O131" s="103" t="s">
        <v>219</v>
      </c>
      <c r="P131" s="103" t="s">
        <v>220</v>
      </c>
      <c r="Q131" s="103" t="s">
        <v>221</v>
      </c>
      <c r="R131" s="103" t="s">
        <v>222</v>
      </c>
      <c r="S131" s="103" t="s">
        <v>223</v>
      </c>
      <c r="T131" s="104" t="s">
        <v>224</v>
      </c>
      <c r="U131" s="202"/>
      <c r="V131" s="202"/>
      <c r="W131" s="202"/>
      <c r="X131" s="202"/>
      <c r="Y131" s="202"/>
      <c r="Z131" s="202"/>
      <c r="AA131" s="202"/>
      <c r="AB131" s="202"/>
      <c r="AC131" s="202"/>
      <c r="AD131" s="202"/>
      <c r="AE131" s="202"/>
    </row>
    <row r="132" s="2" customFormat="1" ht="22.8" customHeight="1">
      <c r="A132" s="40"/>
      <c r="B132" s="41"/>
      <c r="C132" s="109" t="s">
        <v>225</v>
      </c>
      <c r="D132" s="42"/>
      <c r="E132" s="42"/>
      <c r="F132" s="42"/>
      <c r="G132" s="42"/>
      <c r="H132" s="42"/>
      <c r="I132" s="42"/>
      <c r="J132" s="208">
        <f>BK132</f>
        <v>0</v>
      </c>
      <c r="K132" s="42"/>
      <c r="L132" s="46"/>
      <c r="M132" s="105"/>
      <c r="N132" s="209"/>
      <c r="O132" s="106"/>
      <c r="P132" s="210">
        <f>P133+P138+P147+P152+P158+P163+P170+P176</f>
        <v>0</v>
      </c>
      <c r="Q132" s="106"/>
      <c r="R132" s="210">
        <f>R133+R138+R147+R152+R158+R163+R170+R176</f>
        <v>0</v>
      </c>
      <c r="S132" s="106"/>
      <c r="T132" s="211">
        <f>T133+T138+T147+T152+T158+T163+T170+T176</f>
        <v>0</v>
      </c>
      <c r="U132" s="40"/>
      <c r="V132" s="40"/>
      <c r="W132" s="40"/>
      <c r="X132" s="40"/>
      <c r="Y132" s="40"/>
      <c r="Z132" s="40"/>
      <c r="AA132" s="40"/>
      <c r="AB132" s="40"/>
      <c r="AC132" s="40"/>
      <c r="AD132" s="40"/>
      <c r="AE132" s="40"/>
      <c r="AT132" s="18" t="s">
        <v>82</v>
      </c>
      <c r="AU132" s="18" t="s">
        <v>206</v>
      </c>
      <c r="BK132" s="212">
        <f>BK133+BK138+BK147+BK152+BK158+BK163+BK170+BK176</f>
        <v>0</v>
      </c>
    </row>
    <row r="133" s="12" customFormat="1" ht="25.92" customHeight="1">
      <c r="A133" s="12"/>
      <c r="B133" s="213"/>
      <c r="C133" s="214"/>
      <c r="D133" s="215" t="s">
        <v>82</v>
      </c>
      <c r="E133" s="216" t="s">
        <v>3849</v>
      </c>
      <c r="F133" s="216" t="s">
        <v>4205</v>
      </c>
      <c r="G133" s="214"/>
      <c r="H133" s="214"/>
      <c r="I133" s="217"/>
      <c r="J133" s="218">
        <f>BK133</f>
        <v>0</v>
      </c>
      <c r="K133" s="214"/>
      <c r="L133" s="219"/>
      <c r="M133" s="220"/>
      <c r="N133" s="221"/>
      <c r="O133" s="221"/>
      <c r="P133" s="222">
        <f>SUM(P134:P137)</f>
        <v>0</v>
      </c>
      <c r="Q133" s="221"/>
      <c r="R133" s="222">
        <f>SUM(R134:R137)</f>
        <v>0</v>
      </c>
      <c r="S133" s="221"/>
      <c r="T133" s="223">
        <f>SUM(T134:T137)</f>
        <v>0</v>
      </c>
      <c r="U133" s="12"/>
      <c r="V133" s="12"/>
      <c r="W133" s="12"/>
      <c r="X133" s="12"/>
      <c r="Y133" s="12"/>
      <c r="Z133" s="12"/>
      <c r="AA133" s="12"/>
      <c r="AB133" s="12"/>
      <c r="AC133" s="12"/>
      <c r="AD133" s="12"/>
      <c r="AE133" s="12"/>
      <c r="AR133" s="224" t="s">
        <v>87</v>
      </c>
      <c r="AT133" s="225" t="s">
        <v>82</v>
      </c>
      <c r="AU133" s="225" t="s">
        <v>83</v>
      </c>
      <c r="AY133" s="224" t="s">
        <v>227</v>
      </c>
      <c r="BK133" s="226">
        <f>SUM(BK134:BK137)</f>
        <v>0</v>
      </c>
    </row>
    <row r="134" s="2" customFormat="1" ht="16.5" customHeight="1">
      <c r="A134" s="40"/>
      <c r="B134" s="41"/>
      <c r="C134" s="229" t="s">
        <v>87</v>
      </c>
      <c r="D134" s="229" t="s">
        <v>230</v>
      </c>
      <c r="E134" s="230" t="s">
        <v>4206</v>
      </c>
      <c r="F134" s="231" t="s">
        <v>4207</v>
      </c>
      <c r="G134" s="232" t="s">
        <v>1861</v>
      </c>
      <c r="H134" s="233">
        <v>42</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91</v>
      </c>
    </row>
    <row r="135" s="2" customFormat="1" ht="16.5" customHeight="1">
      <c r="A135" s="40"/>
      <c r="B135" s="41"/>
      <c r="C135" s="229" t="s">
        <v>91</v>
      </c>
      <c r="D135" s="229" t="s">
        <v>230</v>
      </c>
      <c r="E135" s="230" t="s">
        <v>4208</v>
      </c>
      <c r="F135" s="231" t="s">
        <v>4209</v>
      </c>
      <c r="G135" s="232" t="s">
        <v>1861</v>
      </c>
      <c r="H135" s="233">
        <v>21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115</v>
      </c>
    </row>
    <row r="136" s="2" customFormat="1" ht="16.5" customHeight="1">
      <c r="A136" s="40"/>
      <c r="B136" s="41"/>
      <c r="C136" s="229" t="s">
        <v>102</v>
      </c>
      <c r="D136" s="229" t="s">
        <v>230</v>
      </c>
      <c r="E136" s="230" t="s">
        <v>4210</v>
      </c>
      <c r="F136" s="231" t="s">
        <v>4211</v>
      </c>
      <c r="G136" s="232" t="s">
        <v>1861</v>
      </c>
      <c r="H136" s="233">
        <v>21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257</v>
      </c>
    </row>
    <row r="137" s="2" customFormat="1" ht="16.5" customHeight="1">
      <c r="A137" s="40"/>
      <c r="B137" s="41"/>
      <c r="C137" s="229" t="s">
        <v>115</v>
      </c>
      <c r="D137" s="229" t="s">
        <v>230</v>
      </c>
      <c r="E137" s="230" t="s">
        <v>4212</v>
      </c>
      <c r="F137" s="231" t="s">
        <v>4213</v>
      </c>
      <c r="G137" s="232" t="s">
        <v>1861</v>
      </c>
      <c r="H137" s="233">
        <v>21</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266</v>
      </c>
    </row>
    <row r="138" s="12" customFormat="1" ht="25.92" customHeight="1">
      <c r="A138" s="12"/>
      <c r="B138" s="213"/>
      <c r="C138" s="214"/>
      <c r="D138" s="215" t="s">
        <v>82</v>
      </c>
      <c r="E138" s="216" t="s">
        <v>4018</v>
      </c>
      <c r="F138" s="216" t="s">
        <v>4214</v>
      </c>
      <c r="G138" s="214"/>
      <c r="H138" s="214"/>
      <c r="I138" s="217"/>
      <c r="J138" s="218">
        <f>BK138</f>
        <v>0</v>
      </c>
      <c r="K138" s="214"/>
      <c r="L138" s="219"/>
      <c r="M138" s="220"/>
      <c r="N138" s="221"/>
      <c r="O138" s="221"/>
      <c r="P138" s="222">
        <f>SUM(P139:P146)</f>
        <v>0</v>
      </c>
      <c r="Q138" s="221"/>
      <c r="R138" s="222">
        <f>SUM(R139:R146)</f>
        <v>0</v>
      </c>
      <c r="S138" s="221"/>
      <c r="T138" s="223">
        <f>SUM(T139:T146)</f>
        <v>0</v>
      </c>
      <c r="U138" s="12"/>
      <c r="V138" s="12"/>
      <c r="W138" s="12"/>
      <c r="X138" s="12"/>
      <c r="Y138" s="12"/>
      <c r="Z138" s="12"/>
      <c r="AA138" s="12"/>
      <c r="AB138" s="12"/>
      <c r="AC138" s="12"/>
      <c r="AD138" s="12"/>
      <c r="AE138" s="12"/>
      <c r="AR138" s="224" t="s">
        <v>87</v>
      </c>
      <c r="AT138" s="225" t="s">
        <v>82</v>
      </c>
      <c r="AU138" s="225" t="s">
        <v>83</v>
      </c>
      <c r="AY138" s="224" t="s">
        <v>227</v>
      </c>
      <c r="BK138" s="226">
        <f>SUM(BK139:BK146)</f>
        <v>0</v>
      </c>
    </row>
    <row r="139" s="2" customFormat="1" ht="16.5" customHeight="1">
      <c r="A139" s="40"/>
      <c r="B139" s="41"/>
      <c r="C139" s="229" t="s">
        <v>121</v>
      </c>
      <c r="D139" s="229" t="s">
        <v>230</v>
      </c>
      <c r="E139" s="230" t="s">
        <v>4215</v>
      </c>
      <c r="F139" s="231" t="s">
        <v>4216</v>
      </c>
      <c r="G139" s="232" t="s">
        <v>1861</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274</v>
      </c>
    </row>
    <row r="140" s="2" customFormat="1" ht="16.5" customHeight="1">
      <c r="A140" s="40"/>
      <c r="B140" s="41"/>
      <c r="C140" s="229" t="s">
        <v>257</v>
      </c>
      <c r="D140" s="229" t="s">
        <v>230</v>
      </c>
      <c r="E140" s="230" t="s">
        <v>4217</v>
      </c>
      <c r="F140" s="231" t="s">
        <v>4218</v>
      </c>
      <c r="G140" s="232" t="s">
        <v>1861</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282</v>
      </c>
    </row>
    <row r="141" s="2" customFormat="1" ht="16.5" customHeight="1">
      <c r="A141" s="40"/>
      <c r="B141" s="41"/>
      <c r="C141" s="229" t="s">
        <v>262</v>
      </c>
      <c r="D141" s="229" t="s">
        <v>230</v>
      </c>
      <c r="E141" s="230" t="s">
        <v>4219</v>
      </c>
      <c r="F141" s="231" t="s">
        <v>4220</v>
      </c>
      <c r="G141" s="232" t="s">
        <v>1861</v>
      </c>
      <c r="H141" s="233">
        <v>1</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293</v>
      </c>
    </row>
    <row r="142" s="2" customFormat="1" ht="16.5" customHeight="1">
      <c r="A142" s="40"/>
      <c r="B142" s="41"/>
      <c r="C142" s="229" t="s">
        <v>266</v>
      </c>
      <c r="D142" s="229" t="s">
        <v>230</v>
      </c>
      <c r="E142" s="230" t="s">
        <v>4221</v>
      </c>
      <c r="F142" s="231" t="s">
        <v>4222</v>
      </c>
      <c r="G142" s="232" t="s">
        <v>1861</v>
      </c>
      <c r="H142" s="233">
        <v>2</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300</v>
      </c>
    </row>
    <row r="143" s="2" customFormat="1" ht="16.5" customHeight="1">
      <c r="A143" s="40"/>
      <c r="B143" s="41"/>
      <c r="C143" s="229" t="s">
        <v>270</v>
      </c>
      <c r="D143" s="229" t="s">
        <v>230</v>
      </c>
      <c r="E143" s="230" t="s">
        <v>4223</v>
      </c>
      <c r="F143" s="231" t="s">
        <v>4224</v>
      </c>
      <c r="G143" s="232" t="s">
        <v>1861</v>
      </c>
      <c r="H143" s="233">
        <v>2</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309</v>
      </c>
    </row>
    <row r="144" s="2" customFormat="1" ht="16.5" customHeight="1">
      <c r="A144" s="40"/>
      <c r="B144" s="41"/>
      <c r="C144" s="229" t="s">
        <v>274</v>
      </c>
      <c r="D144" s="229" t="s">
        <v>230</v>
      </c>
      <c r="E144" s="230" t="s">
        <v>4225</v>
      </c>
      <c r="F144" s="231" t="s">
        <v>4226</v>
      </c>
      <c r="G144" s="232" t="s">
        <v>1861</v>
      </c>
      <c r="H144" s="233">
        <v>1</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323</v>
      </c>
    </row>
    <row r="145" s="2" customFormat="1" ht="16.5" customHeight="1">
      <c r="A145" s="40"/>
      <c r="B145" s="41"/>
      <c r="C145" s="229" t="s">
        <v>278</v>
      </c>
      <c r="D145" s="229" t="s">
        <v>230</v>
      </c>
      <c r="E145" s="230" t="s">
        <v>4227</v>
      </c>
      <c r="F145" s="231" t="s">
        <v>4228</v>
      </c>
      <c r="G145" s="232" t="s">
        <v>1861</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470</v>
      </c>
    </row>
    <row r="146" s="2" customFormat="1" ht="16.5" customHeight="1">
      <c r="A146" s="40"/>
      <c r="B146" s="41"/>
      <c r="C146" s="229" t="s">
        <v>282</v>
      </c>
      <c r="D146" s="229" t="s">
        <v>230</v>
      </c>
      <c r="E146" s="230" t="s">
        <v>4229</v>
      </c>
      <c r="F146" s="231" t="s">
        <v>4230</v>
      </c>
      <c r="G146" s="232" t="s">
        <v>1861</v>
      </c>
      <c r="H146" s="233">
        <v>1</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491</v>
      </c>
    </row>
    <row r="147" s="12" customFormat="1" ht="25.92" customHeight="1">
      <c r="A147" s="12"/>
      <c r="B147" s="213"/>
      <c r="C147" s="214"/>
      <c r="D147" s="215" t="s">
        <v>82</v>
      </c>
      <c r="E147" s="216" t="s">
        <v>4102</v>
      </c>
      <c r="F147" s="216" t="s">
        <v>4231</v>
      </c>
      <c r="G147" s="214"/>
      <c r="H147" s="214"/>
      <c r="I147" s="217"/>
      <c r="J147" s="218">
        <f>BK147</f>
        <v>0</v>
      </c>
      <c r="K147" s="214"/>
      <c r="L147" s="219"/>
      <c r="M147" s="220"/>
      <c r="N147" s="221"/>
      <c r="O147" s="221"/>
      <c r="P147" s="222">
        <f>SUM(P148:P151)</f>
        <v>0</v>
      </c>
      <c r="Q147" s="221"/>
      <c r="R147" s="222">
        <f>SUM(R148:R151)</f>
        <v>0</v>
      </c>
      <c r="S147" s="221"/>
      <c r="T147" s="223">
        <f>SUM(T148:T151)</f>
        <v>0</v>
      </c>
      <c r="U147" s="12"/>
      <c r="V147" s="12"/>
      <c r="W147" s="12"/>
      <c r="X147" s="12"/>
      <c r="Y147" s="12"/>
      <c r="Z147" s="12"/>
      <c r="AA147" s="12"/>
      <c r="AB147" s="12"/>
      <c r="AC147" s="12"/>
      <c r="AD147" s="12"/>
      <c r="AE147" s="12"/>
      <c r="AR147" s="224" t="s">
        <v>87</v>
      </c>
      <c r="AT147" s="225" t="s">
        <v>82</v>
      </c>
      <c r="AU147" s="225" t="s">
        <v>83</v>
      </c>
      <c r="AY147" s="224" t="s">
        <v>227</v>
      </c>
      <c r="BK147" s="226">
        <f>SUM(BK148:BK151)</f>
        <v>0</v>
      </c>
    </row>
    <row r="148" s="2" customFormat="1" ht="16.5" customHeight="1">
      <c r="A148" s="40"/>
      <c r="B148" s="41"/>
      <c r="C148" s="229" t="s">
        <v>289</v>
      </c>
      <c r="D148" s="229" t="s">
        <v>230</v>
      </c>
      <c r="E148" s="230" t="s">
        <v>4232</v>
      </c>
      <c r="F148" s="231" t="s">
        <v>4233</v>
      </c>
      <c r="G148" s="232" t="s">
        <v>1861</v>
      </c>
      <c r="H148" s="233">
        <v>18</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500</v>
      </c>
    </row>
    <row r="149" s="2" customFormat="1" ht="16.5" customHeight="1">
      <c r="A149" s="40"/>
      <c r="B149" s="41"/>
      <c r="C149" s="229" t="s">
        <v>293</v>
      </c>
      <c r="D149" s="229" t="s">
        <v>230</v>
      </c>
      <c r="E149" s="230" t="s">
        <v>4234</v>
      </c>
      <c r="F149" s="231" t="s">
        <v>4235</v>
      </c>
      <c r="G149" s="232" t="s">
        <v>1861</v>
      </c>
      <c r="H149" s="233">
        <v>14</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509</v>
      </c>
    </row>
    <row r="150" s="2" customFormat="1" ht="16.5" customHeight="1">
      <c r="A150" s="40"/>
      <c r="B150" s="41"/>
      <c r="C150" s="229" t="s">
        <v>8</v>
      </c>
      <c r="D150" s="229" t="s">
        <v>230</v>
      </c>
      <c r="E150" s="230" t="s">
        <v>4236</v>
      </c>
      <c r="F150" s="231" t="s">
        <v>4237</v>
      </c>
      <c r="G150" s="232" t="s">
        <v>1861</v>
      </c>
      <c r="H150" s="233">
        <v>4</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517</v>
      </c>
    </row>
    <row r="151" s="2" customFormat="1" ht="16.5" customHeight="1">
      <c r="A151" s="40"/>
      <c r="B151" s="41"/>
      <c r="C151" s="229" t="s">
        <v>300</v>
      </c>
      <c r="D151" s="229" t="s">
        <v>230</v>
      </c>
      <c r="E151" s="230" t="s">
        <v>4238</v>
      </c>
      <c r="F151" s="231" t="s">
        <v>4239</v>
      </c>
      <c r="G151" s="232" t="s">
        <v>1861</v>
      </c>
      <c r="H151" s="233">
        <v>2</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525</v>
      </c>
    </row>
    <row r="152" s="12" customFormat="1" ht="25.92" customHeight="1">
      <c r="A152" s="12"/>
      <c r="B152" s="213"/>
      <c r="C152" s="214"/>
      <c r="D152" s="215" t="s">
        <v>82</v>
      </c>
      <c r="E152" s="216" t="s">
        <v>4144</v>
      </c>
      <c r="F152" s="216" t="s">
        <v>2795</v>
      </c>
      <c r="G152" s="214"/>
      <c r="H152" s="214"/>
      <c r="I152" s="217"/>
      <c r="J152" s="218">
        <f>BK152</f>
        <v>0</v>
      </c>
      <c r="K152" s="214"/>
      <c r="L152" s="219"/>
      <c r="M152" s="220"/>
      <c r="N152" s="221"/>
      <c r="O152" s="221"/>
      <c r="P152" s="222">
        <f>SUM(P153:P157)</f>
        <v>0</v>
      </c>
      <c r="Q152" s="221"/>
      <c r="R152" s="222">
        <f>SUM(R153:R157)</f>
        <v>0</v>
      </c>
      <c r="S152" s="221"/>
      <c r="T152" s="223">
        <f>SUM(T153:T157)</f>
        <v>0</v>
      </c>
      <c r="U152" s="12"/>
      <c r="V152" s="12"/>
      <c r="W152" s="12"/>
      <c r="X152" s="12"/>
      <c r="Y152" s="12"/>
      <c r="Z152" s="12"/>
      <c r="AA152" s="12"/>
      <c r="AB152" s="12"/>
      <c r="AC152" s="12"/>
      <c r="AD152" s="12"/>
      <c r="AE152" s="12"/>
      <c r="AR152" s="224" t="s">
        <v>87</v>
      </c>
      <c r="AT152" s="225" t="s">
        <v>82</v>
      </c>
      <c r="AU152" s="225" t="s">
        <v>83</v>
      </c>
      <c r="AY152" s="224" t="s">
        <v>227</v>
      </c>
      <c r="BK152" s="226">
        <f>SUM(BK153:BK157)</f>
        <v>0</v>
      </c>
    </row>
    <row r="153" s="2" customFormat="1" ht="16.5" customHeight="1">
      <c r="A153" s="40"/>
      <c r="B153" s="41"/>
      <c r="C153" s="229" t="s">
        <v>304</v>
      </c>
      <c r="D153" s="229" t="s">
        <v>230</v>
      </c>
      <c r="E153" s="230" t="s">
        <v>4240</v>
      </c>
      <c r="F153" s="231" t="s">
        <v>4241</v>
      </c>
      <c r="G153" s="232" t="s">
        <v>233</v>
      </c>
      <c r="H153" s="233">
        <v>1</v>
      </c>
      <c r="I153" s="234"/>
      <c r="J153" s="235">
        <f>ROUND(I153*H153,2)</f>
        <v>0</v>
      </c>
      <c r="K153" s="231" t="s">
        <v>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4242</v>
      </c>
    </row>
    <row r="154" s="2" customFormat="1" ht="16.5" customHeight="1">
      <c r="A154" s="40"/>
      <c r="B154" s="41"/>
      <c r="C154" s="229" t="s">
        <v>309</v>
      </c>
      <c r="D154" s="229" t="s">
        <v>230</v>
      </c>
      <c r="E154" s="230" t="s">
        <v>4243</v>
      </c>
      <c r="F154" s="231" t="s">
        <v>4244</v>
      </c>
      <c r="G154" s="232" t="s">
        <v>544</v>
      </c>
      <c r="H154" s="233">
        <v>1680</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533</v>
      </c>
    </row>
    <row r="155" s="2" customFormat="1" ht="16.5" customHeight="1">
      <c r="A155" s="40"/>
      <c r="B155" s="41"/>
      <c r="C155" s="229" t="s">
        <v>316</v>
      </c>
      <c r="D155" s="229" t="s">
        <v>230</v>
      </c>
      <c r="E155" s="230" t="s">
        <v>4245</v>
      </c>
      <c r="F155" s="231" t="s">
        <v>4246</v>
      </c>
      <c r="G155" s="232" t="s">
        <v>544</v>
      </c>
      <c r="H155" s="233">
        <v>35</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541</v>
      </c>
    </row>
    <row r="156" s="2" customFormat="1" ht="16.5" customHeight="1">
      <c r="A156" s="40"/>
      <c r="B156" s="41"/>
      <c r="C156" s="229" t="s">
        <v>323</v>
      </c>
      <c r="D156" s="229" t="s">
        <v>230</v>
      </c>
      <c r="E156" s="230" t="s">
        <v>4247</v>
      </c>
      <c r="F156" s="231" t="s">
        <v>4248</v>
      </c>
      <c r="G156" s="232" t="s">
        <v>544</v>
      </c>
      <c r="H156" s="233">
        <v>30</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552</v>
      </c>
    </row>
    <row r="157" s="2" customFormat="1" ht="16.5" customHeight="1">
      <c r="A157" s="40"/>
      <c r="B157" s="41"/>
      <c r="C157" s="229" t="s">
        <v>7</v>
      </c>
      <c r="D157" s="229" t="s">
        <v>230</v>
      </c>
      <c r="E157" s="230" t="s">
        <v>4249</v>
      </c>
      <c r="F157" s="231" t="s">
        <v>4250</v>
      </c>
      <c r="G157" s="232" t="s">
        <v>544</v>
      </c>
      <c r="H157" s="233">
        <v>30</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566</v>
      </c>
    </row>
    <row r="158" s="12" customFormat="1" ht="25.92" customHeight="1">
      <c r="A158" s="12"/>
      <c r="B158" s="213"/>
      <c r="C158" s="214"/>
      <c r="D158" s="215" t="s">
        <v>82</v>
      </c>
      <c r="E158" s="216" t="s">
        <v>4251</v>
      </c>
      <c r="F158" s="216" t="s">
        <v>4252</v>
      </c>
      <c r="G158" s="214"/>
      <c r="H158" s="214"/>
      <c r="I158" s="217"/>
      <c r="J158" s="218">
        <f>BK158</f>
        <v>0</v>
      </c>
      <c r="K158" s="214"/>
      <c r="L158" s="219"/>
      <c r="M158" s="220"/>
      <c r="N158" s="221"/>
      <c r="O158" s="221"/>
      <c r="P158" s="222">
        <f>SUM(P159:P162)</f>
        <v>0</v>
      </c>
      <c r="Q158" s="221"/>
      <c r="R158" s="222">
        <f>SUM(R159:R162)</f>
        <v>0</v>
      </c>
      <c r="S158" s="221"/>
      <c r="T158" s="223">
        <f>SUM(T159:T162)</f>
        <v>0</v>
      </c>
      <c r="U158" s="12"/>
      <c r="V158" s="12"/>
      <c r="W158" s="12"/>
      <c r="X158" s="12"/>
      <c r="Y158" s="12"/>
      <c r="Z158" s="12"/>
      <c r="AA158" s="12"/>
      <c r="AB158" s="12"/>
      <c r="AC158" s="12"/>
      <c r="AD158" s="12"/>
      <c r="AE158" s="12"/>
      <c r="AR158" s="224" t="s">
        <v>87</v>
      </c>
      <c r="AT158" s="225" t="s">
        <v>82</v>
      </c>
      <c r="AU158" s="225" t="s">
        <v>83</v>
      </c>
      <c r="AY158" s="224" t="s">
        <v>227</v>
      </c>
      <c r="BK158" s="226">
        <f>SUM(BK159:BK162)</f>
        <v>0</v>
      </c>
    </row>
    <row r="159" s="2" customFormat="1" ht="16.5" customHeight="1">
      <c r="A159" s="40"/>
      <c r="B159" s="41"/>
      <c r="C159" s="229" t="s">
        <v>470</v>
      </c>
      <c r="D159" s="229" t="s">
        <v>230</v>
      </c>
      <c r="E159" s="230" t="s">
        <v>4253</v>
      </c>
      <c r="F159" s="231" t="s">
        <v>4254</v>
      </c>
      <c r="G159" s="232" t="s">
        <v>1861</v>
      </c>
      <c r="H159" s="233">
        <v>1</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574</v>
      </c>
    </row>
    <row r="160" s="2" customFormat="1" ht="21.75" customHeight="1">
      <c r="A160" s="40"/>
      <c r="B160" s="41"/>
      <c r="C160" s="229" t="s">
        <v>475</v>
      </c>
      <c r="D160" s="229" t="s">
        <v>230</v>
      </c>
      <c r="E160" s="230" t="s">
        <v>4255</v>
      </c>
      <c r="F160" s="231" t="s">
        <v>4256</v>
      </c>
      <c r="G160" s="232" t="s">
        <v>1861</v>
      </c>
      <c r="H160" s="233">
        <v>3</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585</v>
      </c>
    </row>
    <row r="161" s="2" customFormat="1" ht="16.5" customHeight="1">
      <c r="A161" s="40"/>
      <c r="B161" s="41"/>
      <c r="C161" s="229" t="s">
        <v>491</v>
      </c>
      <c r="D161" s="229" t="s">
        <v>230</v>
      </c>
      <c r="E161" s="230" t="s">
        <v>4257</v>
      </c>
      <c r="F161" s="231" t="s">
        <v>4258</v>
      </c>
      <c r="G161" s="232" t="s">
        <v>1861</v>
      </c>
      <c r="H161" s="233">
        <v>1</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598</v>
      </c>
    </row>
    <row r="162" s="2" customFormat="1" ht="16.5" customHeight="1">
      <c r="A162" s="40"/>
      <c r="B162" s="41"/>
      <c r="C162" s="229" t="s">
        <v>496</v>
      </c>
      <c r="D162" s="229" t="s">
        <v>230</v>
      </c>
      <c r="E162" s="230" t="s">
        <v>4259</v>
      </c>
      <c r="F162" s="231" t="s">
        <v>4260</v>
      </c>
      <c r="G162" s="232" t="s">
        <v>1861</v>
      </c>
      <c r="H162" s="233">
        <v>1</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612</v>
      </c>
    </row>
    <row r="163" s="12" customFormat="1" ht="25.92" customHeight="1">
      <c r="A163" s="12"/>
      <c r="B163" s="213"/>
      <c r="C163" s="214"/>
      <c r="D163" s="215" t="s">
        <v>82</v>
      </c>
      <c r="E163" s="216" t="s">
        <v>4261</v>
      </c>
      <c r="F163" s="216" t="s">
        <v>4262</v>
      </c>
      <c r="G163" s="214"/>
      <c r="H163" s="214"/>
      <c r="I163" s="217"/>
      <c r="J163" s="218">
        <f>BK163</f>
        <v>0</v>
      </c>
      <c r="K163" s="214"/>
      <c r="L163" s="219"/>
      <c r="M163" s="220"/>
      <c r="N163" s="221"/>
      <c r="O163" s="221"/>
      <c r="P163" s="222">
        <f>SUM(P164:P169)</f>
        <v>0</v>
      </c>
      <c r="Q163" s="221"/>
      <c r="R163" s="222">
        <f>SUM(R164:R169)</f>
        <v>0</v>
      </c>
      <c r="S163" s="221"/>
      <c r="T163" s="223">
        <f>SUM(T164:T169)</f>
        <v>0</v>
      </c>
      <c r="U163" s="12"/>
      <c r="V163" s="12"/>
      <c r="W163" s="12"/>
      <c r="X163" s="12"/>
      <c r="Y163" s="12"/>
      <c r="Z163" s="12"/>
      <c r="AA163" s="12"/>
      <c r="AB163" s="12"/>
      <c r="AC163" s="12"/>
      <c r="AD163" s="12"/>
      <c r="AE163" s="12"/>
      <c r="AR163" s="224" t="s">
        <v>87</v>
      </c>
      <c r="AT163" s="225" t="s">
        <v>82</v>
      </c>
      <c r="AU163" s="225" t="s">
        <v>83</v>
      </c>
      <c r="AY163" s="224" t="s">
        <v>227</v>
      </c>
      <c r="BK163" s="226">
        <f>SUM(BK164:BK169)</f>
        <v>0</v>
      </c>
    </row>
    <row r="164" s="2" customFormat="1" ht="16.5" customHeight="1">
      <c r="A164" s="40"/>
      <c r="B164" s="41"/>
      <c r="C164" s="229" t="s">
        <v>500</v>
      </c>
      <c r="D164" s="229" t="s">
        <v>230</v>
      </c>
      <c r="E164" s="230" t="s">
        <v>4263</v>
      </c>
      <c r="F164" s="231" t="s">
        <v>4264</v>
      </c>
      <c r="G164" s="232" t="s">
        <v>1861</v>
      </c>
      <c r="H164" s="233">
        <v>1</v>
      </c>
      <c r="I164" s="234"/>
      <c r="J164" s="235">
        <f>ROUND(I164*H164,2)</f>
        <v>0</v>
      </c>
      <c r="K164" s="231" t="s">
        <v>251</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87</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623</v>
      </c>
    </row>
    <row r="165" s="2" customFormat="1" ht="16.5" customHeight="1">
      <c r="A165" s="40"/>
      <c r="B165" s="41"/>
      <c r="C165" s="229" t="s">
        <v>505</v>
      </c>
      <c r="D165" s="229" t="s">
        <v>230</v>
      </c>
      <c r="E165" s="230" t="s">
        <v>4265</v>
      </c>
      <c r="F165" s="231" t="s">
        <v>4266</v>
      </c>
      <c r="G165" s="232" t="s">
        <v>1861</v>
      </c>
      <c r="H165" s="233">
        <v>1</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635</v>
      </c>
    </row>
    <row r="166" s="2" customFormat="1" ht="16.5" customHeight="1">
      <c r="A166" s="40"/>
      <c r="B166" s="41"/>
      <c r="C166" s="229" t="s">
        <v>509</v>
      </c>
      <c r="D166" s="229" t="s">
        <v>230</v>
      </c>
      <c r="E166" s="230" t="s">
        <v>4267</v>
      </c>
      <c r="F166" s="231" t="s">
        <v>4268</v>
      </c>
      <c r="G166" s="232" t="s">
        <v>1861</v>
      </c>
      <c r="H166" s="233">
        <v>1</v>
      </c>
      <c r="I166" s="234"/>
      <c r="J166" s="235">
        <f>ROUND(I166*H166,2)</f>
        <v>0</v>
      </c>
      <c r="K166" s="231" t="s">
        <v>251</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115</v>
      </c>
      <c r="AT166" s="240" t="s">
        <v>230</v>
      </c>
      <c r="AU166" s="240" t="s">
        <v>87</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115</v>
      </c>
      <c r="BM166" s="240" t="s">
        <v>648</v>
      </c>
    </row>
    <row r="167" s="2" customFormat="1" ht="16.5" customHeight="1">
      <c r="A167" s="40"/>
      <c r="B167" s="41"/>
      <c r="C167" s="229" t="s">
        <v>513</v>
      </c>
      <c r="D167" s="229" t="s">
        <v>230</v>
      </c>
      <c r="E167" s="230" t="s">
        <v>4269</v>
      </c>
      <c r="F167" s="231" t="s">
        <v>4270</v>
      </c>
      <c r="G167" s="232" t="s">
        <v>1861</v>
      </c>
      <c r="H167" s="233">
        <v>1</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115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659</v>
      </c>
    </row>
    <row r="168" s="2" customFormat="1" ht="16.5" customHeight="1">
      <c r="A168" s="40"/>
      <c r="B168" s="41"/>
      <c r="C168" s="229" t="s">
        <v>517</v>
      </c>
      <c r="D168" s="229" t="s">
        <v>230</v>
      </c>
      <c r="E168" s="230" t="s">
        <v>4271</v>
      </c>
      <c r="F168" s="231" t="s">
        <v>4272</v>
      </c>
      <c r="G168" s="232" t="s">
        <v>1861</v>
      </c>
      <c r="H168" s="233">
        <v>2</v>
      </c>
      <c r="I168" s="234"/>
      <c r="J168" s="235">
        <f>ROUND(I168*H168,2)</f>
        <v>0</v>
      </c>
      <c r="K168" s="231" t="s">
        <v>251</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678</v>
      </c>
    </row>
    <row r="169" s="2" customFormat="1" ht="16.5" customHeight="1">
      <c r="A169" s="40"/>
      <c r="B169" s="41"/>
      <c r="C169" s="229" t="s">
        <v>521</v>
      </c>
      <c r="D169" s="229" t="s">
        <v>230</v>
      </c>
      <c r="E169" s="230" t="s">
        <v>4273</v>
      </c>
      <c r="F169" s="231" t="s">
        <v>4274</v>
      </c>
      <c r="G169" s="232" t="s">
        <v>1861</v>
      </c>
      <c r="H169" s="233">
        <v>40</v>
      </c>
      <c r="I169" s="234"/>
      <c r="J169" s="235">
        <f>ROUND(I169*H169,2)</f>
        <v>0</v>
      </c>
      <c r="K169" s="231" t="s">
        <v>251</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87</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688</v>
      </c>
    </row>
    <row r="170" s="12" customFormat="1" ht="25.92" customHeight="1">
      <c r="A170" s="12"/>
      <c r="B170" s="213"/>
      <c r="C170" s="214"/>
      <c r="D170" s="215" t="s">
        <v>82</v>
      </c>
      <c r="E170" s="216" t="s">
        <v>4275</v>
      </c>
      <c r="F170" s="216" t="s">
        <v>4276</v>
      </c>
      <c r="G170" s="214"/>
      <c r="H170" s="214"/>
      <c r="I170" s="217"/>
      <c r="J170" s="218">
        <f>BK170</f>
        <v>0</v>
      </c>
      <c r="K170" s="214"/>
      <c r="L170" s="219"/>
      <c r="M170" s="220"/>
      <c r="N170" s="221"/>
      <c r="O170" s="221"/>
      <c r="P170" s="222">
        <f>SUM(P171:P175)</f>
        <v>0</v>
      </c>
      <c r="Q170" s="221"/>
      <c r="R170" s="222">
        <f>SUM(R171:R175)</f>
        <v>0</v>
      </c>
      <c r="S170" s="221"/>
      <c r="T170" s="223">
        <f>SUM(T171:T175)</f>
        <v>0</v>
      </c>
      <c r="U170" s="12"/>
      <c r="V170" s="12"/>
      <c r="W170" s="12"/>
      <c r="X170" s="12"/>
      <c r="Y170" s="12"/>
      <c r="Z170" s="12"/>
      <c r="AA170" s="12"/>
      <c r="AB170" s="12"/>
      <c r="AC170" s="12"/>
      <c r="AD170" s="12"/>
      <c r="AE170" s="12"/>
      <c r="AR170" s="224" t="s">
        <v>87</v>
      </c>
      <c r="AT170" s="225" t="s">
        <v>82</v>
      </c>
      <c r="AU170" s="225" t="s">
        <v>83</v>
      </c>
      <c r="AY170" s="224" t="s">
        <v>227</v>
      </c>
      <c r="BK170" s="226">
        <f>SUM(BK171:BK175)</f>
        <v>0</v>
      </c>
    </row>
    <row r="171" s="2" customFormat="1" ht="21.75" customHeight="1">
      <c r="A171" s="40"/>
      <c r="B171" s="41"/>
      <c r="C171" s="229" t="s">
        <v>525</v>
      </c>
      <c r="D171" s="229" t="s">
        <v>230</v>
      </c>
      <c r="E171" s="230" t="s">
        <v>4277</v>
      </c>
      <c r="F171" s="231" t="s">
        <v>4278</v>
      </c>
      <c r="G171" s="232" t="s">
        <v>1861</v>
      </c>
      <c r="H171" s="233">
        <v>1</v>
      </c>
      <c r="I171" s="234"/>
      <c r="J171" s="235">
        <f>ROUND(I171*H171,2)</f>
        <v>0</v>
      </c>
      <c r="K171" s="231" t="s">
        <v>251</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87</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699</v>
      </c>
    </row>
    <row r="172" s="2" customFormat="1" ht="16.5" customHeight="1">
      <c r="A172" s="40"/>
      <c r="B172" s="41"/>
      <c r="C172" s="229" t="s">
        <v>529</v>
      </c>
      <c r="D172" s="229" t="s">
        <v>230</v>
      </c>
      <c r="E172" s="230" t="s">
        <v>4279</v>
      </c>
      <c r="F172" s="231" t="s">
        <v>4280</v>
      </c>
      <c r="G172" s="232" t="s">
        <v>4281</v>
      </c>
      <c r="H172" s="233">
        <v>1</v>
      </c>
      <c r="I172" s="234"/>
      <c r="J172" s="235">
        <f>ROUND(I172*H172,2)</f>
        <v>0</v>
      </c>
      <c r="K172" s="231" t="s">
        <v>251</v>
      </c>
      <c r="L172" s="46"/>
      <c r="M172" s="236" t="s">
        <v>1</v>
      </c>
      <c r="N172" s="237" t="s">
        <v>48</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115</v>
      </c>
      <c r="AT172" s="240" t="s">
        <v>230</v>
      </c>
      <c r="AU172" s="240" t="s">
        <v>87</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115</v>
      </c>
      <c r="BM172" s="240" t="s">
        <v>421</v>
      </c>
    </row>
    <row r="173" s="2" customFormat="1" ht="16.5" customHeight="1">
      <c r="A173" s="40"/>
      <c r="B173" s="41"/>
      <c r="C173" s="229" t="s">
        <v>533</v>
      </c>
      <c r="D173" s="229" t="s">
        <v>230</v>
      </c>
      <c r="E173" s="230" t="s">
        <v>4282</v>
      </c>
      <c r="F173" s="231" t="s">
        <v>4283</v>
      </c>
      <c r="G173" s="232" t="s">
        <v>1861</v>
      </c>
      <c r="H173" s="233">
        <v>1</v>
      </c>
      <c r="I173" s="234"/>
      <c r="J173" s="235">
        <f>ROUND(I173*H173,2)</f>
        <v>0</v>
      </c>
      <c r="K173" s="231" t="s">
        <v>251</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115</v>
      </c>
      <c r="AT173" s="240" t="s">
        <v>230</v>
      </c>
      <c r="AU173" s="240" t="s">
        <v>87</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718</v>
      </c>
    </row>
    <row r="174" s="2" customFormat="1">
      <c r="A174" s="40"/>
      <c r="B174" s="41"/>
      <c r="C174" s="229" t="s">
        <v>537</v>
      </c>
      <c r="D174" s="229" t="s">
        <v>230</v>
      </c>
      <c r="E174" s="230" t="s">
        <v>4284</v>
      </c>
      <c r="F174" s="231" t="s">
        <v>4285</v>
      </c>
      <c r="G174" s="232" t="s">
        <v>1861</v>
      </c>
      <c r="H174" s="233">
        <v>1</v>
      </c>
      <c r="I174" s="234"/>
      <c r="J174" s="235">
        <f>ROUND(I174*H174,2)</f>
        <v>0</v>
      </c>
      <c r="K174" s="231" t="s">
        <v>251</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115</v>
      </c>
      <c r="AT174" s="240" t="s">
        <v>230</v>
      </c>
      <c r="AU174" s="240" t="s">
        <v>87</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726</v>
      </c>
    </row>
    <row r="175" s="2" customFormat="1" ht="16.5" customHeight="1">
      <c r="A175" s="40"/>
      <c r="B175" s="41"/>
      <c r="C175" s="229" t="s">
        <v>541</v>
      </c>
      <c r="D175" s="229" t="s">
        <v>230</v>
      </c>
      <c r="E175" s="230" t="s">
        <v>4286</v>
      </c>
      <c r="F175" s="231" t="s">
        <v>4287</v>
      </c>
      <c r="G175" s="232" t="s">
        <v>1861</v>
      </c>
      <c r="H175" s="233">
        <v>1</v>
      </c>
      <c r="I175" s="234"/>
      <c r="J175" s="235">
        <f>ROUND(I175*H175,2)</f>
        <v>0</v>
      </c>
      <c r="K175" s="231" t="s">
        <v>251</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115</v>
      </c>
      <c r="AT175" s="240" t="s">
        <v>230</v>
      </c>
      <c r="AU175" s="240" t="s">
        <v>87</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115</v>
      </c>
      <c r="BM175" s="240" t="s">
        <v>736</v>
      </c>
    </row>
    <row r="176" s="12" customFormat="1" ht="25.92" customHeight="1">
      <c r="A176" s="12"/>
      <c r="B176" s="213"/>
      <c r="C176" s="214"/>
      <c r="D176" s="215" t="s">
        <v>82</v>
      </c>
      <c r="E176" s="216" t="s">
        <v>4288</v>
      </c>
      <c r="F176" s="216" t="s">
        <v>2795</v>
      </c>
      <c r="G176" s="214"/>
      <c r="H176" s="214"/>
      <c r="I176" s="217"/>
      <c r="J176" s="218">
        <f>BK176</f>
        <v>0</v>
      </c>
      <c r="K176" s="214"/>
      <c r="L176" s="219"/>
      <c r="M176" s="220"/>
      <c r="N176" s="221"/>
      <c r="O176" s="221"/>
      <c r="P176" s="222">
        <f>SUM(P177:P183)</f>
        <v>0</v>
      </c>
      <c r="Q176" s="221"/>
      <c r="R176" s="222">
        <f>SUM(R177:R183)</f>
        <v>0</v>
      </c>
      <c r="S176" s="221"/>
      <c r="T176" s="223">
        <f>SUM(T177:T183)</f>
        <v>0</v>
      </c>
      <c r="U176" s="12"/>
      <c r="V176" s="12"/>
      <c r="W176" s="12"/>
      <c r="X176" s="12"/>
      <c r="Y176" s="12"/>
      <c r="Z176" s="12"/>
      <c r="AA176" s="12"/>
      <c r="AB176" s="12"/>
      <c r="AC176" s="12"/>
      <c r="AD176" s="12"/>
      <c r="AE176" s="12"/>
      <c r="AR176" s="224" t="s">
        <v>87</v>
      </c>
      <c r="AT176" s="225" t="s">
        <v>82</v>
      </c>
      <c r="AU176" s="225" t="s">
        <v>83</v>
      </c>
      <c r="AY176" s="224" t="s">
        <v>227</v>
      </c>
      <c r="BK176" s="226">
        <f>SUM(BK177:BK183)</f>
        <v>0</v>
      </c>
    </row>
    <row r="177" s="2" customFormat="1" ht="16.5" customHeight="1">
      <c r="A177" s="40"/>
      <c r="B177" s="41"/>
      <c r="C177" s="229" t="s">
        <v>547</v>
      </c>
      <c r="D177" s="229" t="s">
        <v>230</v>
      </c>
      <c r="E177" s="230" t="s">
        <v>4289</v>
      </c>
      <c r="F177" s="231" t="s">
        <v>4290</v>
      </c>
      <c r="G177" s="232" t="s">
        <v>1861</v>
      </c>
      <c r="H177" s="233">
        <v>42</v>
      </c>
      <c r="I177" s="234"/>
      <c r="J177" s="235">
        <f>ROUND(I177*H177,2)</f>
        <v>0</v>
      </c>
      <c r="K177" s="231" t="s">
        <v>251</v>
      </c>
      <c r="L177" s="46"/>
      <c r="M177" s="236" t="s">
        <v>1</v>
      </c>
      <c r="N177" s="237" t="s">
        <v>48</v>
      </c>
      <c r="O177" s="93"/>
      <c r="P177" s="238">
        <f>O177*H177</f>
        <v>0</v>
      </c>
      <c r="Q177" s="238">
        <v>0</v>
      </c>
      <c r="R177" s="238">
        <f>Q177*H177</f>
        <v>0</v>
      </c>
      <c r="S177" s="238">
        <v>0</v>
      </c>
      <c r="T177" s="239">
        <f>S177*H177</f>
        <v>0</v>
      </c>
      <c r="U177" s="40"/>
      <c r="V177" s="40"/>
      <c r="W177" s="40"/>
      <c r="X177" s="40"/>
      <c r="Y177" s="40"/>
      <c r="Z177" s="40"/>
      <c r="AA177" s="40"/>
      <c r="AB177" s="40"/>
      <c r="AC177" s="40"/>
      <c r="AD177" s="40"/>
      <c r="AE177" s="40"/>
      <c r="AR177" s="240" t="s">
        <v>115</v>
      </c>
      <c r="AT177" s="240" t="s">
        <v>230</v>
      </c>
      <c r="AU177" s="240" t="s">
        <v>87</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115</v>
      </c>
      <c r="BM177" s="240" t="s">
        <v>746</v>
      </c>
    </row>
    <row r="178" s="2" customFormat="1" ht="16.5" customHeight="1">
      <c r="A178" s="40"/>
      <c r="B178" s="41"/>
      <c r="C178" s="229" t="s">
        <v>552</v>
      </c>
      <c r="D178" s="229" t="s">
        <v>230</v>
      </c>
      <c r="E178" s="230" t="s">
        <v>4291</v>
      </c>
      <c r="F178" s="231" t="s">
        <v>4292</v>
      </c>
      <c r="G178" s="232" t="s">
        <v>4281</v>
      </c>
      <c r="H178" s="233">
        <v>20</v>
      </c>
      <c r="I178" s="234"/>
      <c r="J178" s="235">
        <f>ROUND(I178*H178,2)</f>
        <v>0</v>
      </c>
      <c r="K178" s="231" t="s">
        <v>251</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115</v>
      </c>
      <c r="AT178" s="240" t="s">
        <v>230</v>
      </c>
      <c r="AU178" s="240" t="s">
        <v>87</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115</v>
      </c>
      <c r="BM178" s="240" t="s">
        <v>754</v>
      </c>
    </row>
    <row r="179" s="2" customFormat="1" ht="16.5" customHeight="1">
      <c r="A179" s="40"/>
      <c r="B179" s="41"/>
      <c r="C179" s="229" t="s">
        <v>559</v>
      </c>
      <c r="D179" s="229" t="s">
        <v>230</v>
      </c>
      <c r="E179" s="230" t="s">
        <v>4293</v>
      </c>
      <c r="F179" s="231" t="s">
        <v>4294</v>
      </c>
      <c r="G179" s="232" t="s">
        <v>367</v>
      </c>
      <c r="H179" s="233">
        <v>60</v>
      </c>
      <c r="I179" s="234"/>
      <c r="J179" s="235">
        <f>ROUND(I179*H179,2)</f>
        <v>0</v>
      </c>
      <c r="K179" s="231" t="s">
        <v>251</v>
      </c>
      <c r="L179" s="46"/>
      <c r="M179" s="236" t="s">
        <v>1</v>
      </c>
      <c r="N179" s="237" t="s">
        <v>48</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115</v>
      </c>
      <c r="AT179" s="240" t="s">
        <v>230</v>
      </c>
      <c r="AU179" s="240" t="s">
        <v>87</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115</v>
      </c>
      <c r="BM179" s="240" t="s">
        <v>763</v>
      </c>
    </row>
    <row r="180" s="2" customFormat="1" ht="16.5" customHeight="1">
      <c r="A180" s="40"/>
      <c r="B180" s="41"/>
      <c r="C180" s="229" t="s">
        <v>566</v>
      </c>
      <c r="D180" s="229" t="s">
        <v>230</v>
      </c>
      <c r="E180" s="230" t="s">
        <v>4295</v>
      </c>
      <c r="F180" s="231" t="s">
        <v>4296</v>
      </c>
      <c r="G180" s="232" t="s">
        <v>367</v>
      </c>
      <c r="H180" s="233">
        <v>8</v>
      </c>
      <c r="I180" s="234"/>
      <c r="J180" s="235">
        <f>ROUND(I180*H180,2)</f>
        <v>0</v>
      </c>
      <c r="K180" s="231" t="s">
        <v>251</v>
      </c>
      <c r="L180" s="46"/>
      <c r="M180" s="236" t="s">
        <v>1</v>
      </c>
      <c r="N180" s="237" t="s">
        <v>48</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115</v>
      </c>
      <c r="AT180" s="240" t="s">
        <v>230</v>
      </c>
      <c r="AU180" s="240" t="s">
        <v>87</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115</v>
      </c>
      <c r="BM180" s="240" t="s">
        <v>773</v>
      </c>
    </row>
    <row r="181" s="2" customFormat="1" ht="16.5" customHeight="1">
      <c r="A181" s="40"/>
      <c r="B181" s="41"/>
      <c r="C181" s="229" t="s">
        <v>570</v>
      </c>
      <c r="D181" s="229" t="s">
        <v>230</v>
      </c>
      <c r="E181" s="230" t="s">
        <v>4297</v>
      </c>
      <c r="F181" s="231" t="s">
        <v>4298</v>
      </c>
      <c r="G181" s="232" t="s">
        <v>367</v>
      </c>
      <c r="H181" s="233">
        <v>6</v>
      </c>
      <c r="I181" s="234"/>
      <c r="J181" s="235">
        <f>ROUND(I181*H181,2)</f>
        <v>0</v>
      </c>
      <c r="K181" s="231" t="s">
        <v>251</v>
      </c>
      <c r="L181" s="46"/>
      <c r="M181" s="236" t="s">
        <v>1</v>
      </c>
      <c r="N181" s="237" t="s">
        <v>48</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115</v>
      </c>
      <c r="AT181" s="240" t="s">
        <v>230</v>
      </c>
      <c r="AU181" s="240" t="s">
        <v>87</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115</v>
      </c>
      <c r="BM181" s="240" t="s">
        <v>783</v>
      </c>
    </row>
    <row r="182" s="2" customFormat="1" ht="16.5" customHeight="1">
      <c r="A182" s="40"/>
      <c r="B182" s="41"/>
      <c r="C182" s="229" t="s">
        <v>574</v>
      </c>
      <c r="D182" s="229" t="s">
        <v>230</v>
      </c>
      <c r="E182" s="230" t="s">
        <v>4299</v>
      </c>
      <c r="F182" s="231" t="s">
        <v>4300</v>
      </c>
      <c r="G182" s="232" t="s">
        <v>367</v>
      </c>
      <c r="H182" s="233">
        <v>8</v>
      </c>
      <c r="I182" s="234"/>
      <c r="J182" s="235">
        <f>ROUND(I182*H182,2)</f>
        <v>0</v>
      </c>
      <c r="K182" s="231" t="s">
        <v>251</v>
      </c>
      <c r="L182" s="46"/>
      <c r="M182" s="236" t="s">
        <v>1</v>
      </c>
      <c r="N182" s="237" t="s">
        <v>48</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115</v>
      </c>
      <c r="AT182" s="240" t="s">
        <v>230</v>
      </c>
      <c r="AU182" s="240" t="s">
        <v>87</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793</v>
      </c>
    </row>
    <row r="183" s="2" customFormat="1" ht="16.5" customHeight="1">
      <c r="A183" s="40"/>
      <c r="B183" s="41"/>
      <c r="C183" s="229" t="s">
        <v>580</v>
      </c>
      <c r="D183" s="229" t="s">
        <v>230</v>
      </c>
      <c r="E183" s="230" t="s">
        <v>4301</v>
      </c>
      <c r="F183" s="231" t="s">
        <v>4302</v>
      </c>
      <c r="G183" s="232" t="s">
        <v>367</v>
      </c>
      <c r="H183" s="233">
        <v>8</v>
      </c>
      <c r="I183" s="234"/>
      <c r="J183" s="235">
        <f>ROUND(I183*H183,2)</f>
        <v>0</v>
      </c>
      <c r="K183" s="231" t="s">
        <v>251</v>
      </c>
      <c r="L183" s="46"/>
      <c r="M183" s="306" t="s">
        <v>1</v>
      </c>
      <c r="N183" s="307" t="s">
        <v>48</v>
      </c>
      <c r="O183" s="249"/>
      <c r="P183" s="308">
        <f>O183*H183</f>
        <v>0</v>
      </c>
      <c r="Q183" s="308">
        <v>0</v>
      </c>
      <c r="R183" s="308">
        <f>Q183*H183</f>
        <v>0</v>
      </c>
      <c r="S183" s="308">
        <v>0</v>
      </c>
      <c r="T183" s="309">
        <f>S183*H183</f>
        <v>0</v>
      </c>
      <c r="U183" s="40"/>
      <c r="V183" s="40"/>
      <c r="W183" s="40"/>
      <c r="X183" s="40"/>
      <c r="Y183" s="40"/>
      <c r="Z183" s="40"/>
      <c r="AA183" s="40"/>
      <c r="AB183" s="40"/>
      <c r="AC183" s="40"/>
      <c r="AD183" s="40"/>
      <c r="AE183" s="40"/>
      <c r="AR183" s="240" t="s">
        <v>115</v>
      </c>
      <c r="AT183" s="240" t="s">
        <v>230</v>
      </c>
      <c r="AU183" s="240" t="s">
        <v>87</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115</v>
      </c>
      <c r="BM183" s="240" t="s">
        <v>803</v>
      </c>
    </row>
    <row r="184" s="2" customFormat="1" ht="6.96" customHeight="1">
      <c r="A184" s="40"/>
      <c r="B184" s="68"/>
      <c r="C184" s="69"/>
      <c r="D184" s="69"/>
      <c r="E184" s="69"/>
      <c r="F184" s="69"/>
      <c r="G184" s="69"/>
      <c r="H184" s="69"/>
      <c r="I184" s="69"/>
      <c r="J184" s="69"/>
      <c r="K184" s="69"/>
      <c r="L184" s="46"/>
      <c r="M184" s="40"/>
      <c r="O184" s="40"/>
      <c r="P184" s="40"/>
      <c r="Q184" s="40"/>
      <c r="R184" s="40"/>
      <c r="S184" s="40"/>
      <c r="T184" s="40"/>
      <c r="U184" s="40"/>
      <c r="V184" s="40"/>
      <c r="W184" s="40"/>
      <c r="X184" s="40"/>
      <c r="Y184" s="40"/>
      <c r="Z184" s="40"/>
      <c r="AA184" s="40"/>
      <c r="AB184" s="40"/>
      <c r="AC184" s="40"/>
      <c r="AD184" s="40"/>
      <c r="AE184" s="40"/>
    </row>
  </sheetData>
  <sheetProtection sheet="1" autoFilter="0" formatColumns="0" formatRows="0" objects="1" scenarios="1" spinCount="100000" saltValue="SQYn/jCaDM0pc4vyD1sf1Ey4A541w5/GKMKUR4j3wjERtgpMhPc8pTsSqOhWiItDYURhCZSN09ziVL+17pCNPw==" hashValue="5KwAujp2G+23A5ow4rhWgBYrPY+faMkSvY33NVOE9L7Zi77/FZZkMSYsFql29jH6T14kyXgVXxE6o9snLIh29g==" algorithmName="SHA-512" password="E785"/>
  <autoFilter ref="C131:K183"/>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4303</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ROUND((SUM(BE127:BE147)),  2)</f>
        <v>0</v>
      </c>
      <c r="G37" s="40"/>
      <c r="H37" s="40"/>
      <c r="I37" s="167">
        <v>0.20999999999999999</v>
      </c>
      <c r="J37" s="166">
        <f>ROUND(((SUM(BE127:BE147))*I37),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ROUND((SUM(BF127:BF147)),  2)</f>
        <v>0</v>
      </c>
      <c r="G38" s="40"/>
      <c r="H38" s="40"/>
      <c r="I38" s="167">
        <v>0.14999999999999999</v>
      </c>
      <c r="J38" s="166">
        <f>ROUND(((SUM(BF127:BF147))*I38),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ROUND((SUM(BG127:BG147)),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ROUND((SUM(BH127:BH147)),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ROUND((SUM(BI127:BI147)),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CCTV - CCTV</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4304</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4305</v>
      </c>
      <c r="E102" s="194"/>
      <c r="F102" s="194"/>
      <c r="G102" s="194"/>
      <c r="H102" s="194"/>
      <c r="I102" s="194"/>
      <c r="J102" s="195">
        <f>J139</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4306</v>
      </c>
      <c r="E103" s="194"/>
      <c r="F103" s="194"/>
      <c r="G103" s="194"/>
      <c r="H103" s="194"/>
      <c r="I103" s="194"/>
      <c r="J103" s="195">
        <f>J143</f>
        <v>0</v>
      </c>
      <c r="K103" s="192"/>
      <c r="L103" s="196"/>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213</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86" t="str">
        <f>E7</f>
        <v>PD pro Hasičskou zbrojnici Frýdek</v>
      </c>
      <c r="F113" s="33"/>
      <c r="G113" s="33"/>
      <c r="H113" s="33"/>
      <c r="I113" s="42"/>
      <c r="J113" s="42"/>
      <c r="K113" s="42"/>
      <c r="L113" s="65"/>
      <c r="S113" s="40"/>
      <c r="T113" s="40"/>
      <c r="U113" s="40"/>
      <c r="V113" s="40"/>
      <c r="W113" s="40"/>
      <c r="X113" s="40"/>
      <c r="Y113" s="40"/>
      <c r="Z113" s="40"/>
      <c r="AA113" s="40"/>
      <c r="AB113" s="40"/>
      <c r="AC113" s="40"/>
      <c r="AD113" s="40"/>
      <c r="AE113" s="40"/>
    </row>
    <row r="114" s="1" customFormat="1" ht="12" customHeight="1">
      <c r="B114" s="22"/>
      <c r="C114" s="33" t="s">
        <v>198</v>
      </c>
      <c r="D114" s="23"/>
      <c r="E114" s="23"/>
      <c r="F114" s="23"/>
      <c r="G114" s="23"/>
      <c r="H114" s="23"/>
      <c r="I114" s="23"/>
      <c r="J114" s="23"/>
      <c r="K114" s="23"/>
      <c r="L114" s="21"/>
    </row>
    <row r="115" s="1" customFormat="1" ht="16.5" customHeight="1">
      <c r="B115" s="22"/>
      <c r="C115" s="23"/>
      <c r="D115" s="23"/>
      <c r="E115" s="186" t="s">
        <v>199</v>
      </c>
      <c r="F115" s="23"/>
      <c r="G115" s="23"/>
      <c r="H115" s="23"/>
      <c r="I115" s="23"/>
      <c r="J115" s="23"/>
      <c r="K115" s="23"/>
      <c r="L115" s="21"/>
    </row>
    <row r="116" s="1" customFormat="1" ht="12" customHeight="1">
      <c r="B116" s="22"/>
      <c r="C116" s="33" t="s">
        <v>200</v>
      </c>
      <c r="D116" s="23"/>
      <c r="E116" s="23"/>
      <c r="F116" s="23"/>
      <c r="G116" s="23"/>
      <c r="H116" s="23"/>
      <c r="I116" s="23"/>
      <c r="J116" s="23"/>
      <c r="K116" s="23"/>
      <c r="L116" s="21"/>
    </row>
    <row r="117" s="2" customFormat="1" ht="16.5" customHeight="1">
      <c r="A117" s="40"/>
      <c r="B117" s="41"/>
      <c r="C117" s="42"/>
      <c r="D117" s="42"/>
      <c r="E117" s="251" t="s">
        <v>327</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3454</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CCTV - CCTV</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33" t="s">
        <v>24</v>
      </c>
      <c r="J121" s="81" t="str">
        <f>IF(J16="","",J16)</f>
        <v>26. 7. 2019</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Statutární město Frýdek - Místek</v>
      </c>
      <c r="G123" s="42"/>
      <c r="H123" s="42"/>
      <c r="I123" s="33" t="s">
        <v>36</v>
      </c>
      <c r="J123" s="38" t="str">
        <f>E25</f>
        <v>PPS Kania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33" t="s">
        <v>39</v>
      </c>
      <c r="J124" s="38" t="str">
        <f>E28</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214</v>
      </c>
      <c r="D126" s="205" t="s">
        <v>68</v>
      </c>
      <c r="E126" s="205" t="s">
        <v>64</v>
      </c>
      <c r="F126" s="205" t="s">
        <v>65</v>
      </c>
      <c r="G126" s="205" t="s">
        <v>215</v>
      </c>
      <c r="H126" s="205" t="s">
        <v>216</v>
      </c>
      <c r="I126" s="205" t="s">
        <v>217</v>
      </c>
      <c r="J126" s="205" t="s">
        <v>204</v>
      </c>
      <c r="K126" s="206" t="s">
        <v>218</v>
      </c>
      <c r="L126" s="207"/>
      <c r="M126" s="102" t="s">
        <v>1</v>
      </c>
      <c r="N126" s="103" t="s">
        <v>47</v>
      </c>
      <c r="O126" s="103" t="s">
        <v>219</v>
      </c>
      <c r="P126" s="103" t="s">
        <v>220</v>
      </c>
      <c r="Q126" s="103" t="s">
        <v>221</v>
      </c>
      <c r="R126" s="103" t="s">
        <v>222</v>
      </c>
      <c r="S126" s="103" t="s">
        <v>223</v>
      </c>
      <c r="T126" s="104" t="s">
        <v>224</v>
      </c>
      <c r="U126" s="202"/>
      <c r="V126" s="202"/>
      <c r="W126" s="202"/>
      <c r="X126" s="202"/>
      <c r="Y126" s="202"/>
      <c r="Z126" s="202"/>
      <c r="AA126" s="202"/>
      <c r="AB126" s="202"/>
      <c r="AC126" s="202"/>
      <c r="AD126" s="202"/>
      <c r="AE126" s="202"/>
    </row>
    <row r="127" s="2" customFormat="1" ht="22.8" customHeight="1">
      <c r="A127" s="40"/>
      <c r="B127" s="41"/>
      <c r="C127" s="109" t="s">
        <v>225</v>
      </c>
      <c r="D127" s="42"/>
      <c r="E127" s="42"/>
      <c r="F127" s="42"/>
      <c r="G127" s="42"/>
      <c r="H127" s="42"/>
      <c r="I127" s="42"/>
      <c r="J127" s="208">
        <f>BK127</f>
        <v>0</v>
      </c>
      <c r="K127" s="42"/>
      <c r="L127" s="46"/>
      <c r="M127" s="105"/>
      <c r="N127" s="209"/>
      <c r="O127" s="106"/>
      <c r="P127" s="210">
        <f>P128+P139+P143</f>
        <v>0</v>
      </c>
      <c r="Q127" s="106"/>
      <c r="R127" s="210">
        <f>R128+R139+R143</f>
        <v>0</v>
      </c>
      <c r="S127" s="106"/>
      <c r="T127" s="211">
        <f>T128+T139+T143</f>
        <v>0</v>
      </c>
      <c r="U127" s="40"/>
      <c r="V127" s="40"/>
      <c r="W127" s="40"/>
      <c r="X127" s="40"/>
      <c r="Y127" s="40"/>
      <c r="Z127" s="40"/>
      <c r="AA127" s="40"/>
      <c r="AB127" s="40"/>
      <c r="AC127" s="40"/>
      <c r="AD127" s="40"/>
      <c r="AE127" s="40"/>
      <c r="AT127" s="18" t="s">
        <v>82</v>
      </c>
      <c r="AU127" s="18" t="s">
        <v>206</v>
      </c>
      <c r="BK127" s="212">
        <f>BK128+BK139+BK143</f>
        <v>0</v>
      </c>
    </row>
    <row r="128" s="12" customFormat="1" ht="25.92" customHeight="1">
      <c r="A128" s="12"/>
      <c r="B128" s="213"/>
      <c r="C128" s="214"/>
      <c r="D128" s="215" t="s">
        <v>82</v>
      </c>
      <c r="E128" s="216" t="s">
        <v>3849</v>
      </c>
      <c r="F128" s="216" t="s">
        <v>4307</v>
      </c>
      <c r="G128" s="214"/>
      <c r="H128" s="214"/>
      <c r="I128" s="217"/>
      <c r="J128" s="218">
        <f>BK128</f>
        <v>0</v>
      </c>
      <c r="K128" s="214"/>
      <c r="L128" s="219"/>
      <c r="M128" s="220"/>
      <c r="N128" s="221"/>
      <c r="O128" s="221"/>
      <c r="P128" s="222">
        <f>SUM(P129:P138)</f>
        <v>0</v>
      </c>
      <c r="Q128" s="221"/>
      <c r="R128" s="222">
        <f>SUM(R129:R138)</f>
        <v>0</v>
      </c>
      <c r="S128" s="221"/>
      <c r="T128" s="223">
        <f>SUM(T129:T138)</f>
        <v>0</v>
      </c>
      <c r="U128" s="12"/>
      <c r="V128" s="12"/>
      <c r="W128" s="12"/>
      <c r="X128" s="12"/>
      <c r="Y128" s="12"/>
      <c r="Z128" s="12"/>
      <c r="AA128" s="12"/>
      <c r="AB128" s="12"/>
      <c r="AC128" s="12"/>
      <c r="AD128" s="12"/>
      <c r="AE128" s="12"/>
      <c r="AR128" s="224" t="s">
        <v>87</v>
      </c>
      <c r="AT128" s="225" t="s">
        <v>82</v>
      </c>
      <c r="AU128" s="225" t="s">
        <v>83</v>
      </c>
      <c r="AY128" s="224" t="s">
        <v>227</v>
      </c>
      <c r="BK128" s="226">
        <f>SUM(BK129:BK138)</f>
        <v>0</v>
      </c>
    </row>
    <row r="129" s="2" customFormat="1" ht="16.5" customHeight="1">
      <c r="A129" s="40"/>
      <c r="B129" s="41"/>
      <c r="C129" s="229" t="s">
        <v>87</v>
      </c>
      <c r="D129" s="229" t="s">
        <v>230</v>
      </c>
      <c r="E129" s="230" t="s">
        <v>4206</v>
      </c>
      <c r="F129" s="231" t="s">
        <v>4308</v>
      </c>
      <c r="G129" s="232" t="s">
        <v>1861</v>
      </c>
      <c r="H129" s="233">
        <v>8</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91</v>
      </c>
    </row>
    <row r="130" s="2" customFormat="1">
      <c r="A130" s="40"/>
      <c r="B130" s="41"/>
      <c r="C130" s="229" t="s">
        <v>91</v>
      </c>
      <c r="D130" s="229" t="s">
        <v>230</v>
      </c>
      <c r="E130" s="230" t="s">
        <v>4208</v>
      </c>
      <c r="F130" s="231" t="s">
        <v>4309</v>
      </c>
      <c r="G130" s="232" t="s">
        <v>1861</v>
      </c>
      <c r="H130" s="233">
        <v>1</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115</v>
      </c>
    </row>
    <row r="131" s="2" customFormat="1" ht="16.5" customHeight="1">
      <c r="A131" s="40"/>
      <c r="B131" s="41"/>
      <c r="C131" s="229" t="s">
        <v>102</v>
      </c>
      <c r="D131" s="229" t="s">
        <v>230</v>
      </c>
      <c r="E131" s="230" t="s">
        <v>4210</v>
      </c>
      <c r="F131" s="231" t="s">
        <v>4310</v>
      </c>
      <c r="G131" s="232" t="s">
        <v>1861</v>
      </c>
      <c r="H131" s="233">
        <v>1</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16.5" customHeight="1">
      <c r="A132" s="40"/>
      <c r="B132" s="41"/>
      <c r="C132" s="229" t="s">
        <v>115</v>
      </c>
      <c r="D132" s="229" t="s">
        <v>230</v>
      </c>
      <c r="E132" s="230" t="s">
        <v>4212</v>
      </c>
      <c r="F132" s="231" t="s">
        <v>4311</v>
      </c>
      <c r="G132" s="232" t="s">
        <v>1861</v>
      </c>
      <c r="H132" s="233">
        <v>1</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266</v>
      </c>
    </row>
    <row r="133" s="2" customFormat="1" ht="21.75" customHeight="1">
      <c r="A133" s="40"/>
      <c r="B133" s="41"/>
      <c r="C133" s="229" t="s">
        <v>121</v>
      </c>
      <c r="D133" s="229" t="s">
        <v>230</v>
      </c>
      <c r="E133" s="230" t="s">
        <v>4312</v>
      </c>
      <c r="F133" s="231" t="s">
        <v>4313</v>
      </c>
      <c r="G133" s="232" t="s">
        <v>1861</v>
      </c>
      <c r="H133" s="233">
        <v>3</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274</v>
      </c>
    </row>
    <row r="134" s="2" customFormat="1" ht="16.5" customHeight="1">
      <c r="A134" s="40"/>
      <c r="B134" s="41"/>
      <c r="C134" s="229" t="s">
        <v>257</v>
      </c>
      <c r="D134" s="229" t="s">
        <v>230</v>
      </c>
      <c r="E134" s="230" t="s">
        <v>4314</v>
      </c>
      <c r="F134" s="231" t="s">
        <v>4315</v>
      </c>
      <c r="G134" s="232" t="s">
        <v>1861</v>
      </c>
      <c r="H134" s="233">
        <v>1</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282</v>
      </c>
    </row>
    <row r="135" s="2" customFormat="1" ht="16.5" customHeight="1">
      <c r="A135" s="40"/>
      <c r="B135" s="41"/>
      <c r="C135" s="229" t="s">
        <v>262</v>
      </c>
      <c r="D135" s="229" t="s">
        <v>230</v>
      </c>
      <c r="E135" s="230" t="s">
        <v>4316</v>
      </c>
      <c r="F135" s="231" t="s">
        <v>4317</v>
      </c>
      <c r="G135" s="232" t="s">
        <v>1861</v>
      </c>
      <c r="H135" s="233">
        <v>8</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293</v>
      </c>
    </row>
    <row r="136" s="2" customFormat="1" ht="16.5" customHeight="1">
      <c r="A136" s="40"/>
      <c r="B136" s="41"/>
      <c r="C136" s="229" t="s">
        <v>266</v>
      </c>
      <c r="D136" s="229" t="s">
        <v>230</v>
      </c>
      <c r="E136" s="230" t="s">
        <v>4318</v>
      </c>
      <c r="F136" s="231" t="s">
        <v>4222</v>
      </c>
      <c r="G136" s="232" t="s">
        <v>1861</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300</v>
      </c>
    </row>
    <row r="137" s="2" customFormat="1" ht="16.5" customHeight="1">
      <c r="A137" s="40"/>
      <c r="B137" s="41"/>
      <c r="C137" s="229" t="s">
        <v>270</v>
      </c>
      <c r="D137" s="229" t="s">
        <v>230</v>
      </c>
      <c r="E137" s="230" t="s">
        <v>4319</v>
      </c>
      <c r="F137" s="231" t="s">
        <v>4320</v>
      </c>
      <c r="G137" s="232" t="s">
        <v>1861</v>
      </c>
      <c r="H137" s="233">
        <v>1</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309</v>
      </c>
    </row>
    <row r="138" s="2" customFormat="1" ht="16.5" customHeight="1">
      <c r="A138" s="40"/>
      <c r="B138" s="41"/>
      <c r="C138" s="229" t="s">
        <v>274</v>
      </c>
      <c r="D138" s="229" t="s">
        <v>230</v>
      </c>
      <c r="E138" s="230" t="s">
        <v>4321</v>
      </c>
      <c r="F138" s="231" t="s">
        <v>4235</v>
      </c>
      <c r="G138" s="232" t="s">
        <v>1861</v>
      </c>
      <c r="H138" s="233">
        <v>10</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323</v>
      </c>
    </row>
    <row r="139" s="12" customFormat="1" ht="25.92" customHeight="1">
      <c r="A139" s="12"/>
      <c r="B139" s="213"/>
      <c r="C139" s="214"/>
      <c r="D139" s="215" t="s">
        <v>82</v>
      </c>
      <c r="E139" s="216" t="s">
        <v>4018</v>
      </c>
      <c r="F139" s="216" t="s">
        <v>4322</v>
      </c>
      <c r="G139" s="214"/>
      <c r="H139" s="214"/>
      <c r="I139" s="217"/>
      <c r="J139" s="218">
        <f>BK139</f>
        <v>0</v>
      </c>
      <c r="K139" s="214"/>
      <c r="L139" s="219"/>
      <c r="M139" s="220"/>
      <c r="N139" s="221"/>
      <c r="O139" s="221"/>
      <c r="P139" s="222">
        <f>SUM(P140:P142)</f>
        <v>0</v>
      </c>
      <c r="Q139" s="221"/>
      <c r="R139" s="222">
        <f>SUM(R140:R142)</f>
        <v>0</v>
      </c>
      <c r="S139" s="221"/>
      <c r="T139" s="223">
        <f>SUM(T140:T142)</f>
        <v>0</v>
      </c>
      <c r="U139" s="12"/>
      <c r="V139" s="12"/>
      <c r="W139" s="12"/>
      <c r="X139" s="12"/>
      <c r="Y139" s="12"/>
      <c r="Z139" s="12"/>
      <c r="AA139" s="12"/>
      <c r="AB139" s="12"/>
      <c r="AC139" s="12"/>
      <c r="AD139" s="12"/>
      <c r="AE139" s="12"/>
      <c r="AR139" s="224" t="s">
        <v>87</v>
      </c>
      <c r="AT139" s="225" t="s">
        <v>82</v>
      </c>
      <c r="AU139" s="225" t="s">
        <v>83</v>
      </c>
      <c r="AY139" s="224" t="s">
        <v>227</v>
      </c>
      <c r="BK139" s="226">
        <f>SUM(BK140:BK142)</f>
        <v>0</v>
      </c>
    </row>
    <row r="140" s="2" customFormat="1" ht="16.5" customHeight="1">
      <c r="A140" s="40"/>
      <c r="B140" s="41"/>
      <c r="C140" s="229" t="s">
        <v>278</v>
      </c>
      <c r="D140" s="229" t="s">
        <v>230</v>
      </c>
      <c r="E140" s="230" t="s">
        <v>4215</v>
      </c>
      <c r="F140" s="231" t="s">
        <v>4323</v>
      </c>
      <c r="G140" s="232" t="s">
        <v>544</v>
      </c>
      <c r="H140" s="233">
        <v>240</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470</v>
      </c>
    </row>
    <row r="141" s="2" customFormat="1" ht="16.5" customHeight="1">
      <c r="A141" s="40"/>
      <c r="B141" s="41"/>
      <c r="C141" s="229" t="s">
        <v>282</v>
      </c>
      <c r="D141" s="229" t="s">
        <v>230</v>
      </c>
      <c r="E141" s="230" t="s">
        <v>4217</v>
      </c>
      <c r="F141" s="231" t="s">
        <v>4324</v>
      </c>
      <c r="G141" s="232" t="s">
        <v>544</v>
      </c>
      <c r="H141" s="233">
        <v>140</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491</v>
      </c>
    </row>
    <row r="142" s="2" customFormat="1" ht="16.5" customHeight="1">
      <c r="A142" s="40"/>
      <c r="B142" s="41"/>
      <c r="C142" s="229" t="s">
        <v>289</v>
      </c>
      <c r="D142" s="229" t="s">
        <v>230</v>
      </c>
      <c r="E142" s="230" t="s">
        <v>4219</v>
      </c>
      <c r="F142" s="231" t="s">
        <v>4325</v>
      </c>
      <c r="G142" s="232" t="s">
        <v>1861</v>
      </c>
      <c r="H142" s="233">
        <v>1</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500</v>
      </c>
    </row>
    <row r="143" s="12" customFormat="1" ht="25.92" customHeight="1">
      <c r="A143" s="12"/>
      <c r="B143" s="213"/>
      <c r="C143" s="214"/>
      <c r="D143" s="215" t="s">
        <v>82</v>
      </c>
      <c r="E143" s="216" t="s">
        <v>4102</v>
      </c>
      <c r="F143" s="216" t="s">
        <v>2795</v>
      </c>
      <c r="G143" s="214"/>
      <c r="H143" s="214"/>
      <c r="I143" s="217"/>
      <c r="J143" s="218">
        <f>BK143</f>
        <v>0</v>
      </c>
      <c r="K143" s="214"/>
      <c r="L143" s="219"/>
      <c r="M143" s="220"/>
      <c r="N143" s="221"/>
      <c r="O143" s="221"/>
      <c r="P143" s="222">
        <f>SUM(P144:P147)</f>
        <v>0</v>
      </c>
      <c r="Q143" s="221"/>
      <c r="R143" s="222">
        <f>SUM(R144:R147)</f>
        <v>0</v>
      </c>
      <c r="S143" s="221"/>
      <c r="T143" s="223">
        <f>SUM(T144:T147)</f>
        <v>0</v>
      </c>
      <c r="U143" s="12"/>
      <c r="V143" s="12"/>
      <c r="W143" s="12"/>
      <c r="X143" s="12"/>
      <c r="Y143" s="12"/>
      <c r="Z143" s="12"/>
      <c r="AA143" s="12"/>
      <c r="AB143" s="12"/>
      <c r="AC143" s="12"/>
      <c r="AD143" s="12"/>
      <c r="AE143" s="12"/>
      <c r="AR143" s="224" t="s">
        <v>87</v>
      </c>
      <c r="AT143" s="225" t="s">
        <v>82</v>
      </c>
      <c r="AU143" s="225" t="s">
        <v>83</v>
      </c>
      <c r="AY143" s="224" t="s">
        <v>227</v>
      </c>
      <c r="BK143" s="226">
        <f>SUM(BK144:BK147)</f>
        <v>0</v>
      </c>
    </row>
    <row r="144" s="2" customFormat="1" ht="16.5" customHeight="1">
      <c r="A144" s="40"/>
      <c r="B144" s="41"/>
      <c r="C144" s="229" t="s">
        <v>293</v>
      </c>
      <c r="D144" s="229" t="s">
        <v>230</v>
      </c>
      <c r="E144" s="230" t="s">
        <v>4232</v>
      </c>
      <c r="F144" s="231" t="s">
        <v>4296</v>
      </c>
      <c r="G144" s="232" t="s">
        <v>367</v>
      </c>
      <c r="H144" s="233">
        <v>8</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509</v>
      </c>
    </row>
    <row r="145" s="2" customFormat="1" ht="16.5" customHeight="1">
      <c r="A145" s="40"/>
      <c r="B145" s="41"/>
      <c r="C145" s="229" t="s">
        <v>8</v>
      </c>
      <c r="D145" s="229" t="s">
        <v>230</v>
      </c>
      <c r="E145" s="230" t="s">
        <v>4234</v>
      </c>
      <c r="F145" s="231" t="s">
        <v>4298</v>
      </c>
      <c r="G145" s="232" t="s">
        <v>367</v>
      </c>
      <c r="H145" s="233">
        <v>8</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16.5" customHeight="1">
      <c r="A146" s="40"/>
      <c r="B146" s="41"/>
      <c r="C146" s="229" t="s">
        <v>300</v>
      </c>
      <c r="D146" s="229" t="s">
        <v>230</v>
      </c>
      <c r="E146" s="230" t="s">
        <v>4238</v>
      </c>
      <c r="F146" s="231" t="s">
        <v>4300</v>
      </c>
      <c r="G146" s="232" t="s">
        <v>367</v>
      </c>
      <c r="H146" s="233">
        <v>12</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525</v>
      </c>
    </row>
    <row r="147" s="2" customFormat="1" ht="16.5" customHeight="1">
      <c r="A147" s="40"/>
      <c r="B147" s="41"/>
      <c r="C147" s="229" t="s">
        <v>304</v>
      </c>
      <c r="D147" s="229" t="s">
        <v>230</v>
      </c>
      <c r="E147" s="230" t="s">
        <v>4326</v>
      </c>
      <c r="F147" s="231" t="s">
        <v>4327</v>
      </c>
      <c r="G147" s="232" t="s">
        <v>367</v>
      </c>
      <c r="H147" s="233">
        <v>8</v>
      </c>
      <c r="I147" s="234"/>
      <c r="J147" s="235">
        <f>ROUND(I147*H147,2)</f>
        <v>0</v>
      </c>
      <c r="K147" s="231" t="s">
        <v>251</v>
      </c>
      <c r="L147" s="46"/>
      <c r="M147" s="306" t="s">
        <v>1</v>
      </c>
      <c r="N147" s="307" t="s">
        <v>48</v>
      </c>
      <c r="O147" s="249"/>
      <c r="P147" s="308">
        <f>O147*H147</f>
        <v>0</v>
      </c>
      <c r="Q147" s="308">
        <v>0</v>
      </c>
      <c r="R147" s="308">
        <f>Q147*H147</f>
        <v>0</v>
      </c>
      <c r="S147" s="308">
        <v>0</v>
      </c>
      <c r="T147" s="30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533</v>
      </c>
    </row>
    <row r="148" s="2" customFormat="1" ht="6.96" customHeight="1">
      <c r="A148" s="40"/>
      <c r="B148" s="68"/>
      <c r="C148" s="69"/>
      <c r="D148" s="69"/>
      <c r="E148" s="69"/>
      <c r="F148" s="69"/>
      <c r="G148" s="69"/>
      <c r="H148" s="69"/>
      <c r="I148" s="69"/>
      <c r="J148" s="69"/>
      <c r="K148" s="69"/>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r5UaJP9GG9yMGG+tsjjwWJ3GEHPZ5WX9vtszA/2vvuWfYkfOy6mVa1HyB+g5oOpVNPFxVcE3OuLub50zhCTPeQ==" hashValue="mr/OQT5PT//2ClgBMdmFE5up5Jcu7Nzx0d07lmt4TG2vudi0C5OaxxbroCXWffnNhU/osgg9ctYcJ4owY3/ygw==" algorithmName="SHA-512" password="E785"/>
  <autoFilter ref="C126:K147"/>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136</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4328</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ROUND((SUM(BE126:BE144)),  2)</f>
        <v>0</v>
      </c>
      <c r="G37" s="40"/>
      <c r="H37" s="40"/>
      <c r="I37" s="167">
        <v>0.20999999999999999</v>
      </c>
      <c r="J37" s="166">
        <f>ROUND(((SUM(BE126:BE144))*I37),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ROUND((SUM(BF126:BF144)),  2)</f>
        <v>0</v>
      </c>
      <c r="G38" s="40"/>
      <c r="H38" s="40"/>
      <c r="I38" s="167">
        <v>0.14999999999999999</v>
      </c>
      <c r="J38" s="166">
        <f>ROUND(((SUM(BF126:BF144))*I38),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ROUND((SUM(BG126:BG144)),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ROUND((SUM(BH126:BH144)),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ROUND((SUM(BI126:BI144)),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STA - STA</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4329</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4330</v>
      </c>
      <c r="E102" s="194"/>
      <c r="F102" s="194"/>
      <c r="G102" s="194"/>
      <c r="H102" s="194"/>
      <c r="I102" s="194"/>
      <c r="J102" s="195">
        <f>J139</f>
        <v>0</v>
      </c>
      <c r="K102" s="192"/>
      <c r="L102" s="196"/>
      <c r="S102" s="9"/>
      <c r="T102" s="9"/>
      <c r="U102" s="9"/>
      <c r="V102" s="9"/>
      <c r="W102" s="9"/>
      <c r="X102" s="9"/>
      <c r="Y102" s="9"/>
      <c r="Z102" s="9"/>
      <c r="AA102" s="9"/>
      <c r="AB102" s="9"/>
      <c r="AC102" s="9"/>
      <c r="AD102" s="9"/>
      <c r="AE102" s="9"/>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213</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6" t="str">
        <f>E7</f>
        <v>PD pro Hasičskou zbrojnici Frýdek</v>
      </c>
      <c r="F112" s="33"/>
      <c r="G112" s="33"/>
      <c r="H112" s="33"/>
      <c r="I112" s="42"/>
      <c r="J112" s="42"/>
      <c r="K112" s="42"/>
      <c r="L112" s="65"/>
      <c r="S112" s="40"/>
      <c r="T112" s="40"/>
      <c r="U112" s="40"/>
      <c r="V112" s="40"/>
      <c r="W112" s="40"/>
      <c r="X112" s="40"/>
      <c r="Y112" s="40"/>
      <c r="Z112" s="40"/>
      <c r="AA112" s="40"/>
      <c r="AB112" s="40"/>
      <c r="AC112" s="40"/>
      <c r="AD112" s="40"/>
      <c r="AE112" s="40"/>
    </row>
    <row r="113" s="1" customFormat="1" ht="12" customHeight="1">
      <c r="B113" s="22"/>
      <c r="C113" s="33" t="s">
        <v>198</v>
      </c>
      <c r="D113" s="23"/>
      <c r="E113" s="23"/>
      <c r="F113" s="23"/>
      <c r="G113" s="23"/>
      <c r="H113" s="23"/>
      <c r="I113" s="23"/>
      <c r="J113" s="23"/>
      <c r="K113" s="23"/>
      <c r="L113" s="21"/>
    </row>
    <row r="114" s="1" customFormat="1" ht="16.5" customHeight="1">
      <c r="B114" s="22"/>
      <c r="C114" s="23"/>
      <c r="D114" s="23"/>
      <c r="E114" s="186" t="s">
        <v>199</v>
      </c>
      <c r="F114" s="23"/>
      <c r="G114" s="23"/>
      <c r="H114" s="23"/>
      <c r="I114" s="23"/>
      <c r="J114" s="23"/>
      <c r="K114" s="23"/>
      <c r="L114" s="21"/>
    </row>
    <row r="115" s="1" customFormat="1" ht="12" customHeight="1">
      <c r="B115" s="22"/>
      <c r="C115" s="33" t="s">
        <v>200</v>
      </c>
      <c r="D115" s="23"/>
      <c r="E115" s="23"/>
      <c r="F115" s="23"/>
      <c r="G115" s="23"/>
      <c r="H115" s="23"/>
      <c r="I115" s="23"/>
      <c r="J115" s="23"/>
      <c r="K115" s="23"/>
      <c r="L115" s="21"/>
    </row>
    <row r="116" s="2" customFormat="1" ht="16.5" customHeight="1">
      <c r="A116" s="40"/>
      <c r="B116" s="41"/>
      <c r="C116" s="42"/>
      <c r="D116" s="42"/>
      <c r="E116" s="251" t="s">
        <v>327</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3454</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STA - STA</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F16</f>
        <v xml:space="preserve"> </v>
      </c>
      <c r="G120" s="42"/>
      <c r="H120" s="42"/>
      <c r="I120" s="33" t="s">
        <v>24</v>
      </c>
      <c r="J120" s="81" t="str">
        <f>IF(J16="","",J16)</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E19</f>
        <v>Statutární město Frýdek - Místek</v>
      </c>
      <c r="G122" s="42"/>
      <c r="H122" s="42"/>
      <c r="I122" s="33" t="s">
        <v>36</v>
      </c>
      <c r="J122" s="38" t="str">
        <f>E25</f>
        <v>PPS Kania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IF(E22="","",E22)</f>
        <v>Vyplň údaj</v>
      </c>
      <c r="G123" s="42"/>
      <c r="H123" s="42"/>
      <c r="I123" s="33" t="s">
        <v>39</v>
      </c>
      <c r="J123" s="38" t="str">
        <f>E28</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P127+P139</f>
        <v>0</v>
      </c>
      <c r="Q126" s="106"/>
      <c r="R126" s="210">
        <f>R127+R139</f>
        <v>0</v>
      </c>
      <c r="S126" s="106"/>
      <c r="T126" s="211">
        <f>T127+T139</f>
        <v>0</v>
      </c>
      <c r="U126" s="40"/>
      <c r="V126" s="40"/>
      <c r="W126" s="40"/>
      <c r="X126" s="40"/>
      <c r="Y126" s="40"/>
      <c r="Z126" s="40"/>
      <c r="AA126" s="40"/>
      <c r="AB126" s="40"/>
      <c r="AC126" s="40"/>
      <c r="AD126" s="40"/>
      <c r="AE126" s="40"/>
      <c r="AT126" s="18" t="s">
        <v>82</v>
      </c>
      <c r="AU126" s="18" t="s">
        <v>206</v>
      </c>
      <c r="BK126" s="212">
        <f>BK127+BK139</f>
        <v>0</v>
      </c>
    </row>
    <row r="127" s="12" customFormat="1" ht="25.92" customHeight="1">
      <c r="A127" s="12"/>
      <c r="B127" s="213"/>
      <c r="C127" s="214"/>
      <c r="D127" s="215" t="s">
        <v>82</v>
      </c>
      <c r="E127" s="216" t="s">
        <v>3849</v>
      </c>
      <c r="F127" s="216" t="s">
        <v>4331</v>
      </c>
      <c r="G127" s="214"/>
      <c r="H127" s="214"/>
      <c r="I127" s="217"/>
      <c r="J127" s="218">
        <f>BK127</f>
        <v>0</v>
      </c>
      <c r="K127" s="214"/>
      <c r="L127" s="219"/>
      <c r="M127" s="220"/>
      <c r="N127" s="221"/>
      <c r="O127" s="221"/>
      <c r="P127" s="222">
        <f>SUM(P128:P138)</f>
        <v>0</v>
      </c>
      <c r="Q127" s="221"/>
      <c r="R127" s="222">
        <f>SUM(R128:R138)</f>
        <v>0</v>
      </c>
      <c r="S127" s="221"/>
      <c r="T127" s="223">
        <f>SUM(T128:T138)</f>
        <v>0</v>
      </c>
      <c r="U127" s="12"/>
      <c r="V127" s="12"/>
      <c r="W127" s="12"/>
      <c r="X127" s="12"/>
      <c r="Y127" s="12"/>
      <c r="Z127" s="12"/>
      <c r="AA127" s="12"/>
      <c r="AB127" s="12"/>
      <c r="AC127" s="12"/>
      <c r="AD127" s="12"/>
      <c r="AE127" s="12"/>
      <c r="AR127" s="224" t="s">
        <v>87</v>
      </c>
      <c r="AT127" s="225" t="s">
        <v>82</v>
      </c>
      <c r="AU127" s="225" t="s">
        <v>83</v>
      </c>
      <c r="AY127" s="224" t="s">
        <v>227</v>
      </c>
      <c r="BK127" s="226">
        <f>SUM(BK128:BK138)</f>
        <v>0</v>
      </c>
    </row>
    <row r="128" s="2" customFormat="1" ht="16.5" customHeight="1">
      <c r="A128" s="40"/>
      <c r="B128" s="41"/>
      <c r="C128" s="229" t="s">
        <v>87</v>
      </c>
      <c r="D128" s="229" t="s">
        <v>230</v>
      </c>
      <c r="E128" s="230" t="s">
        <v>4206</v>
      </c>
      <c r="F128" s="231" t="s">
        <v>4332</v>
      </c>
      <c r="G128" s="232" t="s">
        <v>1861</v>
      </c>
      <c r="H128" s="233">
        <v>1</v>
      </c>
      <c r="I128" s="234"/>
      <c r="J128" s="235">
        <f>ROUND(I128*H128,2)</f>
        <v>0</v>
      </c>
      <c r="K128" s="231" t="s">
        <v>251</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91</v>
      </c>
    </row>
    <row r="129" s="2" customFormat="1" ht="16.5" customHeight="1">
      <c r="A129" s="40"/>
      <c r="B129" s="41"/>
      <c r="C129" s="229" t="s">
        <v>91</v>
      </c>
      <c r="D129" s="229" t="s">
        <v>230</v>
      </c>
      <c r="E129" s="230" t="s">
        <v>4208</v>
      </c>
      <c r="F129" s="231" t="s">
        <v>4333</v>
      </c>
      <c r="G129" s="232" t="s">
        <v>1861</v>
      </c>
      <c r="H129" s="233">
        <v>1</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115</v>
      </c>
    </row>
    <row r="130" s="2" customFormat="1" ht="16.5" customHeight="1">
      <c r="A130" s="40"/>
      <c r="B130" s="41"/>
      <c r="C130" s="229" t="s">
        <v>102</v>
      </c>
      <c r="D130" s="229" t="s">
        <v>230</v>
      </c>
      <c r="E130" s="230" t="s">
        <v>4210</v>
      </c>
      <c r="F130" s="231" t="s">
        <v>4334</v>
      </c>
      <c r="G130" s="232" t="s">
        <v>1861</v>
      </c>
      <c r="H130" s="233">
        <v>3</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257</v>
      </c>
    </row>
    <row r="131" s="2" customFormat="1" ht="16.5" customHeight="1">
      <c r="A131" s="40"/>
      <c r="B131" s="41"/>
      <c r="C131" s="229" t="s">
        <v>115</v>
      </c>
      <c r="D131" s="229" t="s">
        <v>230</v>
      </c>
      <c r="E131" s="230" t="s">
        <v>4212</v>
      </c>
      <c r="F131" s="231" t="s">
        <v>4335</v>
      </c>
      <c r="G131" s="232" t="s">
        <v>544</v>
      </c>
      <c r="H131" s="233">
        <v>90</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266</v>
      </c>
    </row>
    <row r="132" s="2" customFormat="1" ht="16.5" customHeight="1">
      <c r="A132" s="40"/>
      <c r="B132" s="41"/>
      <c r="C132" s="229" t="s">
        <v>121</v>
      </c>
      <c r="D132" s="229" t="s">
        <v>230</v>
      </c>
      <c r="E132" s="230" t="s">
        <v>4312</v>
      </c>
      <c r="F132" s="231" t="s">
        <v>4336</v>
      </c>
      <c r="G132" s="232" t="s">
        <v>544</v>
      </c>
      <c r="H132" s="233">
        <v>120</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274</v>
      </c>
    </row>
    <row r="133" s="2" customFormat="1" ht="16.5" customHeight="1">
      <c r="A133" s="40"/>
      <c r="B133" s="41"/>
      <c r="C133" s="229" t="s">
        <v>257</v>
      </c>
      <c r="D133" s="229" t="s">
        <v>230</v>
      </c>
      <c r="E133" s="230" t="s">
        <v>4314</v>
      </c>
      <c r="F133" s="231" t="s">
        <v>4337</v>
      </c>
      <c r="G133" s="232" t="s">
        <v>1861</v>
      </c>
      <c r="H133" s="233">
        <v>10</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282</v>
      </c>
    </row>
    <row r="134" s="2" customFormat="1" ht="16.5" customHeight="1">
      <c r="A134" s="40"/>
      <c r="B134" s="41"/>
      <c r="C134" s="229" t="s">
        <v>262</v>
      </c>
      <c r="D134" s="229" t="s">
        <v>230</v>
      </c>
      <c r="E134" s="230" t="s">
        <v>4316</v>
      </c>
      <c r="F134" s="231" t="s">
        <v>4338</v>
      </c>
      <c r="G134" s="232" t="s">
        <v>1861</v>
      </c>
      <c r="H134" s="233">
        <v>1</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293</v>
      </c>
    </row>
    <row r="135" s="2" customFormat="1" ht="16.5" customHeight="1">
      <c r="A135" s="40"/>
      <c r="B135" s="41"/>
      <c r="C135" s="229" t="s">
        <v>266</v>
      </c>
      <c r="D135" s="229" t="s">
        <v>230</v>
      </c>
      <c r="E135" s="230" t="s">
        <v>4318</v>
      </c>
      <c r="F135" s="231" t="s">
        <v>4339</v>
      </c>
      <c r="G135" s="232" t="s">
        <v>1861</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300</v>
      </c>
    </row>
    <row r="136" s="2" customFormat="1" ht="16.5" customHeight="1">
      <c r="A136" s="40"/>
      <c r="B136" s="41"/>
      <c r="C136" s="229" t="s">
        <v>270</v>
      </c>
      <c r="D136" s="229" t="s">
        <v>230</v>
      </c>
      <c r="E136" s="230" t="s">
        <v>4319</v>
      </c>
      <c r="F136" s="231" t="s">
        <v>4340</v>
      </c>
      <c r="G136" s="232" t="s">
        <v>544</v>
      </c>
      <c r="H136" s="233">
        <v>40</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309</v>
      </c>
    </row>
    <row r="137" s="2" customFormat="1" ht="16.5" customHeight="1">
      <c r="A137" s="40"/>
      <c r="B137" s="41"/>
      <c r="C137" s="229" t="s">
        <v>274</v>
      </c>
      <c r="D137" s="229" t="s">
        <v>230</v>
      </c>
      <c r="E137" s="230" t="s">
        <v>4321</v>
      </c>
      <c r="F137" s="231" t="s">
        <v>4341</v>
      </c>
      <c r="G137" s="232" t="s">
        <v>544</v>
      </c>
      <c r="H137" s="233">
        <v>40</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323</v>
      </c>
    </row>
    <row r="138" s="2" customFormat="1" ht="16.5" customHeight="1">
      <c r="A138" s="40"/>
      <c r="B138" s="41"/>
      <c r="C138" s="229" t="s">
        <v>278</v>
      </c>
      <c r="D138" s="229" t="s">
        <v>230</v>
      </c>
      <c r="E138" s="230" t="s">
        <v>4342</v>
      </c>
      <c r="F138" s="231" t="s">
        <v>4343</v>
      </c>
      <c r="G138" s="232" t="s">
        <v>1861</v>
      </c>
      <c r="H138" s="233">
        <v>1</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470</v>
      </c>
    </row>
    <row r="139" s="12" customFormat="1" ht="25.92" customHeight="1">
      <c r="A139" s="12"/>
      <c r="B139" s="213"/>
      <c r="C139" s="214"/>
      <c r="D139" s="215" t="s">
        <v>82</v>
      </c>
      <c r="E139" s="216" t="s">
        <v>4018</v>
      </c>
      <c r="F139" s="216" t="s">
        <v>2795</v>
      </c>
      <c r="G139" s="214"/>
      <c r="H139" s="214"/>
      <c r="I139" s="217"/>
      <c r="J139" s="218">
        <f>BK139</f>
        <v>0</v>
      </c>
      <c r="K139" s="214"/>
      <c r="L139" s="219"/>
      <c r="M139" s="220"/>
      <c r="N139" s="221"/>
      <c r="O139" s="221"/>
      <c r="P139" s="222">
        <f>SUM(P140:P144)</f>
        <v>0</v>
      </c>
      <c r="Q139" s="221"/>
      <c r="R139" s="222">
        <f>SUM(R140:R144)</f>
        <v>0</v>
      </c>
      <c r="S139" s="221"/>
      <c r="T139" s="223">
        <f>SUM(T140:T144)</f>
        <v>0</v>
      </c>
      <c r="U139" s="12"/>
      <c r="V139" s="12"/>
      <c r="W139" s="12"/>
      <c r="X139" s="12"/>
      <c r="Y139" s="12"/>
      <c r="Z139" s="12"/>
      <c r="AA139" s="12"/>
      <c r="AB139" s="12"/>
      <c r="AC139" s="12"/>
      <c r="AD139" s="12"/>
      <c r="AE139" s="12"/>
      <c r="AR139" s="224" t="s">
        <v>87</v>
      </c>
      <c r="AT139" s="225" t="s">
        <v>82</v>
      </c>
      <c r="AU139" s="225" t="s">
        <v>83</v>
      </c>
      <c r="AY139" s="224" t="s">
        <v>227</v>
      </c>
      <c r="BK139" s="226">
        <f>SUM(BK140:BK144)</f>
        <v>0</v>
      </c>
    </row>
    <row r="140" s="2" customFormat="1" ht="16.5" customHeight="1">
      <c r="A140" s="40"/>
      <c r="B140" s="41"/>
      <c r="C140" s="229" t="s">
        <v>282</v>
      </c>
      <c r="D140" s="229" t="s">
        <v>230</v>
      </c>
      <c r="E140" s="230" t="s">
        <v>4215</v>
      </c>
      <c r="F140" s="231" t="s">
        <v>4296</v>
      </c>
      <c r="G140" s="232" t="s">
        <v>367</v>
      </c>
      <c r="H140" s="233">
        <v>2</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491</v>
      </c>
    </row>
    <row r="141" s="2" customFormat="1" ht="16.5" customHeight="1">
      <c r="A141" s="40"/>
      <c r="B141" s="41"/>
      <c r="C141" s="229" t="s">
        <v>289</v>
      </c>
      <c r="D141" s="229" t="s">
        <v>230</v>
      </c>
      <c r="E141" s="230" t="s">
        <v>4217</v>
      </c>
      <c r="F141" s="231" t="s">
        <v>4344</v>
      </c>
      <c r="G141" s="232" t="s">
        <v>1861</v>
      </c>
      <c r="H141" s="233">
        <v>3</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500</v>
      </c>
    </row>
    <row r="142" s="2" customFormat="1" ht="16.5" customHeight="1">
      <c r="A142" s="40"/>
      <c r="B142" s="41"/>
      <c r="C142" s="229" t="s">
        <v>293</v>
      </c>
      <c r="D142" s="229" t="s">
        <v>230</v>
      </c>
      <c r="E142" s="230" t="s">
        <v>4219</v>
      </c>
      <c r="F142" s="231" t="s">
        <v>4345</v>
      </c>
      <c r="G142" s="232" t="s">
        <v>367</v>
      </c>
      <c r="H142" s="233">
        <v>4</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509</v>
      </c>
    </row>
    <row r="143" s="2" customFormat="1" ht="16.5" customHeight="1">
      <c r="A143" s="40"/>
      <c r="B143" s="41"/>
      <c r="C143" s="229" t="s">
        <v>8</v>
      </c>
      <c r="D143" s="229" t="s">
        <v>230</v>
      </c>
      <c r="E143" s="230" t="s">
        <v>4221</v>
      </c>
      <c r="F143" s="231" t="s">
        <v>4300</v>
      </c>
      <c r="G143" s="232" t="s">
        <v>367</v>
      </c>
      <c r="H143" s="233">
        <v>4</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517</v>
      </c>
    </row>
    <row r="144" s="2" customFormat="1" ht="16.5" customHeight="1">
      <c r="A144" s="40"/>
      <c r="B144" s="41"/>
      <c r="C144" s="229" t="s">
        <v>300</v>
      </c>
      <c r="D144" s="229" t="s">
        <v>230</v>
      </c>
      <c r="E144" s="230" t="s">
        <v>4223</v>
      </c>
      <c r="F144" s="231" t="s">
        <v>4327</v>
      </c>
      <c r="G144" s="232" t="s">
        <v>367</v>
      </c>
      <c r="H144" s="233">
        <v>4</v>
      </c>
      <c r="I144" s="234"/>
      <c r="J144" s="235">
        <f>ROUND(I144*H144,2)</f>
        <v>0</v>
      </c>
      <c r="K144" s="231" t="s">
        <v>251</v>
      </c>
      <c r="L144" s="46"/>
      <c r="M144" s="306" t="s">
        <v>1</v>
      </c>
      <c r="N144" s="307" t="s">
        <v>48</v>
      </c>
      <c r="O144" s="249"/>
      <c r="P144" s="308">
        <f>O144*H144</f>
        <v>0</v>
      </c>
      <c r="Q144" s="308">
        <v>0</v>
      </c>
      <c r="R144" s="308">
        <f>Q144*H144</f>
        <v>0</v>
      </c>
      <c r="S144" s="308">
        <v>0</v>
      </c>
      <c r="T144" s="30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525</v>
      </c>
    </row>
    <row r="145" s="2" customFormat="1" ht="6.96" customHeight="1">
      <c r="A145" s="40"/>
      <c r="B145" s="68"/>
      <c r="C145" s="69"/>
      <c r="D145" s="69"/>
      <c r="E145" s="69"/>
      <c r="F145" s="69"/>
      <c r="G145" s="69"/>
      <c r="H145" s="69"/>
      <c r="I145" s="69"/>
      <c r="J145" s="69"/>
      <c r="K145" s="69"/>
      <c r="L145" s="46"/>
      <c r="M145" s="40"/>
      <c r="O145" s="40"/>
      <c r="P145" s="40"/>
      <c r="Q145" s="40"/>
      <c r="R145" s="40"/>
      <c r="S145" s="40"/>
      <c r="T145" s="40"/>
      <c r="U145" s="40"/>
      <c r="V145" s="40"/>
      <c r="W145" s="40"/>
      <c r="X145" s="40"/>
      <c r="Y145" s="40"/>
      <c r="Z145" s="40"/>
      <c r="AA145" s="40"/>
      <c r="AB145" s="40"/>
      <c r="AC145" s="40"/>
      <c r="AD145" s="40"/>
      <c r="AE145" s="40"/>
    </row>
  </sheetData>
  <sheetProtection sheet="1" autoFilter="0" formatColumns="0" formatRows="0" objects="1" scenarios="1" spinCount="100000" saltValue="1ugk2+a0aGhLkLtn4zhtjVJBYLgInC3uyv8jdOvXXg4IzXGev0nat5FIVhTYTM5MSpcf2XyWQOpxNAnLTSkc7g==" hashValue="aW7oAVZoa836Rf2sNsbrp3p1mo3jqczXrmY3wjOpRK21dmpWFqcv12/v4enfc0D+S4f5RGPUByv9X+StdT2h3Q==" algorithmName="SHA-512" password="E785"/>
  <autoFilter ref="C125:K14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4346</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ROUND((SUM(BE127:BE157)),  2)</f>
        <v>0</v>
      </c>
      <c r="G37" s="40"/>
      <c r="H37" s="40"/>
      <c r="I37" s="167">
        <v>0.20999999999999999</v>
      </c>
      <c r="J37" s="166">
        <f>ROUND(((SUM(BE127:BE157))*I37),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ROUND((SUM(BF127:BF157)),  2)</f>
        <v>0</v>
      </c>
      <c r="G38" s="40"/>
      <c r="H38" s="40"/>
      <c r="I38" s="167">
        <v>0.14999999999999999</v>
      </c>
      <c r="J38" s="166">
        <f>ROUND(((SUM(BF127:BF157))*I38),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ROUND((SUM(BG127:BG157)),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ROUND((SUM(BH127:BH157)),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ROUND((SUM(BI127:BI157)),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PZTS - PZTS</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4347</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4348</v>
      </c>
      <c r="E102" s="194"/>
      <c r="F102" s="194"/>
      <c r="G102" s="194"/>
      <c r="H102" s="194"/>
      <c r="I102" s="194"/>
      <c r="J102" s="195">
        <f>J148</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4349</v>
      </c>
      <c r="E103" s="194"/>
      <c r="F103" s="194"/>
      <c r="G103" s="194"/>
      <c r="H103" s="194"/>
      <c r="I103" s="194"/>
      <c r="J103" s="195">
        <f>J153</f>
        <v>0</v>
      </c>
      <c r="K103" s="192"/>
      <c r="L103" s="196"/>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213</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86" t="str">
        <f>E7</f>
        <v>PD pro Hasičskou zbrojnici Frýdek</v>
      </c>
      <c r="F113" s="33"/>
      <c r="G113" s="33"/>
      <c r="H113" s="33"/>
      <c r="I113" s="42"/>
      <c r="J113" s="42"/>
      <c r="K113" s="42"/>
      <c r="L113" s="65"/>
      <c r="S113" s="40"/>
      <c r="T113" s="40"/>
      <c r="U113" s="40"/>
      <c r="V113" s="40"/>
      <c r="W113" s="40"/>
      <c r="X113" s="40"/>
      <c r="Y113" s="40"/>
      <c r="Z113" s="40"/>
      <c r="AA113" s="40"/>
      <c r="AB113" s="40"/>
      <c r="AC113" s="40"/>
      <c r="AD113" s="40"/>
      <c r="AE113" s="40"/>
    </row>
    <row r="114" s="1" customFormat="1" ht="12" customHeight="1">
      <c r="B114" s="22"/>
      <c r="C114" s="33" t="s">
        <v>198</v>
      </c>
      <c r="D114" s="23"/>
      <c r="E114" s="23"/>
      <c r="F114" s="23"/>
      <c r="G114" s="23"/>
      <c r="H114" s="23"/>
      <c r="I114" s="23"/>
      <c r="J114" s="23"/>
      <c r="K114" s="23"/>
      <c r="L114" s="21"/>
    </row>
    <row r="115" s="1" customFormat="1" ht="16.5" customHeight="1">
      <c r="B115" s="22"/>
      <c r="C115" s="23"/>
      <c r="D115" s="23"/>
      <c r="E115" s="186" t="s">
        <v>199</v>
      </c>
      <c r="F115" s="23"/>
      <c r="G115" s="23"/>
      <c r="H115" s="23"/>
      <c r="I115" s="23"/>
      <c r="J115" s="23"/>
      <c r="K115" s="23"/>
      <c r="L115" s="21"/>
    </row>
    <row r="116" s="1" customFormat="1" ht="12" customHeight="1">
      <c r="B116" s="22"/>
      <c r="C116" s="33" t="s">
        <v>200</v>
      </c>
      <c r="D116" s="23"/>
      <c r="E116" s="23"/>
      <c r="F116" s="23"/>
      <c r="G116" s="23"/>
      <c r="H116" s="23"/>
      <c r="I116" s="23"/>
      <c r="J116" s="23"/>
      <c r="K116" s="23"/>
      <c r="L116" s="21"/>
    </row>
    <row r="117" s="2" customFormat="1" ht="16.5" customHeight="1">
      <c r="A117" s="40"/>
      <c r="B117" s="41"/>
      <c r="C117" s="42"/>
      <c r="D117" s="42"/>
      <c r="E117" s="251" t="s">
        <v>327</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3454</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PZTS - PZTS</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33" t="s">
        <v>24</v>
      </c>
      <c r="J121" s="81" t="str">
        <f>IF(J16="","",J16)</f>
        <v>26. 7. 2019</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Statutární město Frýdek - Místek</v>
      </c>
      <c r="G123" s="42"/>
      <c r="H123" s="42"/>
      <c r="I123" s="33" t="s">
        <v>36</v>
      </c>
      <c r="J123" s="38" t="str">
        <f>E25</f>
        <v>PPS Kania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33" t="s">
        <v>39</v>
      </c>
      <c r="J124" s="38" t="str">
        <f>E28</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214</v>
      </c>
      <c r="D126" s="205" t="s">
        <v>68</v>
      </c>
      <c r="E126" s="205" t="s">
        <v>64</v>
      </c>
      <c r="F126" s="205" t="s">
        <v>65</v>
      </c>
      <c r="G126" s="205" t="s">
        <v>215</v>
      </c>
      <c r="H126" s="205" t="s">
        <v>216</v>
      </c>
      <c r="I126" s="205" t="s">
        <v>217</v>
      </c>
      <c r="J126" s="205" t="s">
        <v>204</v>
      </c>
      <c r="K126" s="206" t="s">
        <v>218</v>
      </c>
      <c r="L126" s="207"/>
      <c r="M126" s="102" t="s">
        <v>1</v>
      </c>
      <c r="N126" s="103" t="s">
        <v>47</v>
      </c>
      <c r="O126" s="103" t="s">
        <v>219</v>
      </c>
      <c r="P126" s="103" t="s">
        <v>220</v>
      </c>
      <c r="Q126" s="103" t="s">
        <v>221</v>
      </c>
      <c r="R126" s="103" t="s">
        <v>222</v>
      </c>
      <c r="S126" s="103" t="s">
        <v>223</v>
      </c>
      <c r="T126" s="104" t="s">
        <v>224</v>
      </c>
      <c r="U126" s="202"/>
      <c r="V126" s="202"/>
      <c r="W126" s="202"/>
      <c r="X126" s="202"/>
      <c r="Y126" s="202"/>
      <c r="Z126" s="202"/>
      <c r="AA126" s="202"/>
      <c r="AB126" s="202"/>
      <c r="AC126" s="202"/>
      <c r="AD126" s="202"/>
      <c r="AE126" s="202"/>
    </row>
    <row r="127" s="2" customFormat="1" ht="22.8" customHeight="1">
      <c r="A127" s="40"/>
      <c r="B127" s="41"/>
      <c r="C127" s="109" t="s">
        <v>225</v>
      </c>
      <c r="D127" s="42"/>
      <c r="E127" s="42"/>
      <c r="F127" s="42"/>
      <c r="G127" s="42"/>
      <c r="H127" s="42"/>
      <c r="I127" s="42"/>
      <c r="J127" s="208">
        <f>BK127</f>
        <v>0</v>
      </c>
      <c r="K127" s="42"/>
      <c r="L127" s="46"/>
      <c r="M127" s="105"/>
      <c r="N127" s="209"/>
      <c r="O127" s="106"/>
      <c r="P127" s="210">
        <f>P128+P148+P153</f>
        <v>0</v>
      </c>
      <c r="Q127" s="106"/>
      <c r="R127" s="210">
        <f>R128+R148+R153</f>
        <v>0</v>
      </c>
      <c r="S127" s="106"/>
      <c r="T127" s="211">
        <f>T128+T148+T153</f>
        <v>0</v>
      </c>
      <c r="U127" s="40"/>
      <c r="V127" s="40"/>
      <c r="W127" s="40"/>
      <c r="X127" s="40"/>
      <c r="Y127" s="40"/>
      <c r="Z127" s="40"/>
      <c r="AA127" s="40"/>
      <c r="AB127" s="40"/>
      <c r="AC127" s="40"/>
      <c r="AD127" s="40"/>
      <c r="AE127" s="40"/>
      <c r="AT127" s="18" t="s">
        <v>82</v>
      </c>
      <c r="AU127" s="18" t="s">
        <v>206</v>
      </c>
      <c r="BK127" s="212">
        <f>BK128+BK148+BK153</f>
        <v>0</v>
      </c>
    </row>
    <row r="128" s="12" customFormat="1" ht="25.92" customHeight="1">
      <c r="A128" s="12"/>
      <c r="B128" s="213"/>
      <c r="C128" s="214"/>
      <c r="D128" s="215" t="s">
        <v>82</v>
      </c>
      <c r="E128" s="216" t="s">
        <v>3849</v>
      </c>
      <c r="F128" s="216" t="s">
        <v>4350</v>
      </c>
      <c r="G128" s="214"/>
      <c r="H128" s="214"/>
      <c r="I128" s="217"/>
      <c r="J128" s="218">
        <f>BK128</f>
        <v>0</v>
      </c>
      <c r="K128" s="214"/>
      <c r="L128" s="219"/>
      <c r="M128" s="220"/>
      <c r="N128" s="221"/>
      <c r="O128" s="221"/>
      <c r="P128" s="222">
        <f>SUM(P129:P147)</f>
        <v>0</v>
      </c>
      <c r="Q128" s="221"/>
      <c r="R128" s="222">
        <f>SUM(R129:R147)</f>
        <v>0</v>
      </c>
      <c r="S128" s="221"/>
      <c r="T128" s="223">
        <f>SUM(T129:T147)</f>
        <v>0</v>
      </c>
      <c r="U128" s="12"/>
      <c r="V128" s="12"/>
      <c r="W128" s="12"/>
      <c r="X128" s="12"/>
      <c r="Y128" s="12"/>
      <c r="Z128" s="12"/>
      <c r="AA128" s="12"/>
      <c r="AB128" s="12"/>
      <c r="AC128" s="12"/>
      <c r="AD128" s="12"/>
      <c r="AE128" s="12"/>
      <c r="AR128" s="224" t="s">
        <v>87</v>
      </c>
      <c r="AT128" s="225" t="s">
        <v>82</v>
      </c>
      <c r="AU128" s="225" t="s">
        <v>83</v>
      </c>
      <c r="AY128" s="224" t="s">
        <v>227</v>
      </c>
      <c r="BK128" s="226">
        <f>SUM(BK129:BK147)</f>
        <v>0</v>
      </c>
    </row>
    <row r="129" s="2" customFormat="1" ht="21.75" customHeight="1">
      <c r="A129" s="40"/>
      <c r="B129" s="41"/>
      <c r="C129" s="229" t="s">
        <v>87</v>
      </c>
      <c r="D129" s="229" t="s">
        <v>230</v>
      </c>
      <c r="E129" s="230" t="s">
        <v>4206</v>
      </c>
      <c r="F129" s="231" t="s">
        <v>4351</v>
      </c>
      <c r="G129" s="232" t="s">
        <v>1861</v>
      </c>
      <c r="H129" s="233">
        <v>1</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91</v>
      </c>
    </row>
    <row r="130" s="2" customFormat="1" ht="16.5" customHeight="1">
      <c r="A130" s="40"/>
      <c r="B130" s="41"/>
      <c r="C130" s="229" t="s">
        <v>91</v>
      </c>
      <c r="D130" s="229" t="s">
        <v>230</v>
      </c>
      <c r="E130" s="230" t="s">
        <v>4208</v>
      </c>
      <c r="F130" s="231" t="s">
        <v>4352</v>
      </c>
      <c r="G130" s="232" t="s">
        <v>1861</v>
      </c>
      <c r="H130" s="233">
        <v>4</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115</v>
      </c>
    </row>
    <row r="131" s="2" customFormat="1" ht="16.5" customHeight="1">
      <c r="A131" s="40"/>
      <c r="B131" s="41"/>
      <c r="C131" s="229" t="s">
        <v>102</v>
      </c>
      <c r="D131" s="229" t="s">
        <v>230</v>
      </c>
      <c r="E131" s="230" t="s">
        <v>4210</v>
      </c>
      <c r="F131" s="231" t="s">
        <v>4353</v>
      </c>
      <c r="G131" s="232" t="s">
        <v>1861</v>
      </c>
      <c r="H131" s="233">
        <v>1</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16.5" customHeight="1">
      <c r="A132" s="40"/>
      <c r="B132" s="41"/>
      <c r="C132" s="229" t="s">
        <v>115</v>
      </c>
      <c r="D132" s="229" t="s">
        <v>230</v>
      </c>
      <c r="E132" s="230" t="s">
        <v>4212</v>
      </c>
      <c r="F132" s="231" t="s">
        <v>4354</v>
      </c>
      <c r="G132" s="232" t="s">
        <v>1861</v>
      </c>
      <c r="H132" s="233">
        <v>6</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266</v>
      </c>
    </row>
    <row r="133" s="2" customFormat="1" ht="16.5" customHeight="1">
      <c r="A133" s="40"/>
      <c r="B133" s="41"/>
      <c r="C133" s="229" t="s">
        <v>121</v>
      </c>
      <c r="D133" s="229" t="s">
        <v>230</v>
      </c>
      <c r="E133" s="230" t="s">
        <v>4312</v>
      </c>
      <c r="F133" s="231" t="s">
        <v>4355</v>
      </c>
      <c r="G133" s="232" t="s">
        <v>1861</v>
      </c>
      <c r="H133" s="233">
        <v>13</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274</v>
      </c>
    </row>
    <row r="134" s="2" customFormat="1" ht="16.5" customHeight="1">
      <c r="A134" s="40"/>
      <c r="B134" s="41"/>
      <c r="C134" s="229" t="s">
        <v>257</v>
      </c>
      <c r="D134" s="229" t="s">
        <v>230</v>
      </c>
      <c r="E134" s="230" t="s">
        <v>4356</v>
      </c>
      <c r="F134" s="231" t="s">
        <v>4357</v>
      </c>
      <c r="G134" s="232" t="s">
        <v>1861</v>
      </c>
      <c r="H134" s="233">
        <v>4</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282</v>
      </c>
    </row>
    <row r="135" s="2" customFormat="1" ht="16.5" customHeight="1">
      <c r="A135" s="40"/>
      <c r="B135" s="41"/>
      <c r="C135" s="229" t="s">
        <v>262</v>
      </c>
      <c r="D135" s="229" t="s">
        <v>230</v>
      </c>
      <c r="E135" s="230" t="s">
        <v>4314</v>
      </c>
      <c r="F135" s="231" t="s">
        <v>4358</v>
      </c>
      <c r="G135" s="232" t="s">
        <v>1861</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293</v>
      </c>
    </row>
    <row r="136" s="2" customFormat="1" ht="16.5" customHeight="1">
      <c r="A136" s="40"/>
      <c r="B136" s="41"/>
      <c r="C136" s="229" t="s">
        <v>266</v>
      </c>
      <c r="D136" s="229" t="s">
        <v>230</v>
      </c>
      <c r="E136" s="230" t="s">
        <v>4316</v>
      </c>
      <c r="F136" s="231" t="s">
        <v>4359</v>
      </c>
      <c r="G136" s="232" t="s">
        <v>1861</v>
      </c>
      <c r="H136" s="233">
        <v>2</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300</v>
      </c>
    </row>
    <row r="137" s="2" customFormat="1" ht="16.5" customHeight="1">
      <c r="A137" s="40"/>
      <c r="B137" s="41"/>
      <c r="C137" s="229" t="s">
        <v>270</v>
      </c>
      <c r="D137" s="229" t="s">
        <v>230</v>
      </c>
      <c r="E137" s="230" t="s">
        <v>4318</v>
      </c>
      <c r="F137" s="231" t="s">
        <v>4360</v>
      </c>
      <c r="G137" s="232" t="s">
        <v>1861</v>
      </c>
      <c r="H137" s="233">
        <v>9</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309</v>
      </c>
    </row>
    <row r="138" s="2" customFormat="1" ht="16.5" customHeight="1">
      <c r="A138" s="40"/>
      <c r="B138" s="41"/>
      <c r="C138" s="229" t="s">
        <v>274</v>
      </c>
      <c r="D138" s="229" t="s">
        <v>230</v>
      </c>
      <c r="E138" s="230" t="s">
        <v>4319</v>
      </c>
      <c r="F138" s="231" t="s">
        <v>4361</v>
      </c>
      <c r="G138" s="232" t="s">
        <v>1861</v>
      </c>
      <c r="H138" s="233">
        <v>5</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323</v>
      </c>
    </row>
    <row r="139" s="2" customFormat="1" ht="16.5" customHeight="1">
      <c r="A139" s="40"/>
      <c r="B139" s="41"/>
      <c r="C139" s="229" t="s">
        <v>278</v>
      </c>
      <c r="D139" s="229" t="s">
        <v>230</v>
      </c>
      <c r="E139" s="230" t="s">
        <v>4321</v>
      </c>
      <c r="F139" s="231" t="s">
        <v>4362</v>
      </c>
      <c r="G139" s="232" t="s">
        <v>1861</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470</v>
      </c>
    </row>
    <row r="140" s="2" customFormat="1" ht="16.5" customHeight="1">
      <c r="A140" s="40"/>
      <c r="B140" s="41"/>
      <c r="C140" s="229" t="s">
        <v>282</v>
      </c>
      <c r="D140" s="229" t="s">
        <v>230</v>
      </c>
      <c r="E140" s="230" t="s">
        <v>4342</v>
      </c>
      <c r="F140" s="231" t="s">
        <v>4363</v>
      </c>
      <c r="G140" s="232" t="s">
        <v>1861</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491</v>
      </c>
    </row>
    <row r="141" s="2" customFormat="1" ht="16.5" customHeight="1">
      <c r="A141" s="40"/>
      <c r="B141" s="41"/>
      <c r="C141" s="229" t="s">
        <v>289</v>
      </c>
      <c r="D141" s="229" t="s">
        <v>230</v>
      </c>
      <c r="E141" s="230" t="s">
        <v>4364</v>
      </c>
      <c r="F141" s="231" t="s">
        <v>4365</v>
      </c>
      <c r="G141" s="232" t="s">
        <v>1861</v>
      </c>
      <c r="H141" s="233">
        <v>11</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500</v>
      </c>
    </row>
    <row r="142" s="2" customFormat="1" ht="16.5" customHeight="1">
      <c r="A142" s="40"/>
      <c r="B142" s="41"/>
      <c r="C142" s="229" t="s">
        <v>293</v>
      </c>
      <c r="D142" s="229" t="s">
        <v>230</v>
      </c>
      <c r="E142" s="230" t="s">
        <v>4366</v>
      </c>
      <c r="F142" s="231" t="s">
        <v>4367</v>
      </c>
      <c r="G142" s="232" t="s">
        <v>1861</v>
      </c>
      <c r="H142" s="233">
        <v>1</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509</v>
      </c>
    </row>
    <row r="143" s="2" customFormat="1" ht="16.5" customHeight="1">
      <c r="A143" s="40"/>
      <c r="B143" s="41"/>
      <c r="C143" s="229" t="s">
        <v>8</v>
      </c>
      <c r="D143" s="229" t="s">
        <v>230</v>
      </c>
      <c r="E143" s="230" t="s">
        <v>4368</v>
      </c>
      <c r="F143" s="231" t="s">
        <v>4369</v>
      </c>
      <c r="G143" s="232" t="s">
        <v>1861</v>
      </c>
      <c r="H143" s="233">
        <v>1</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517</v>
      </c>
    </row>
    <row r="144" s="2" customFormat="1" ht="16.5" customHeight="1">
      <c r="A144" s="40"/>
      <c r="B144" s="41"/>
      <c r="C144" s="229" t="s">
        <v>300</v>
      </c>
      <c r="D144" s="229" t="s">
        <v>230</v>
      </c>
      <c r="E144" s="230" t="s">
        <v>4370</v>
      </c>
      <c r="F144" s="231" t="s">
        <v>4371</v>
      </c>
      <c r="G144" s="232" t="s">
        <v>1861</v>
      </c>
      <c r="H144" s="233">
        <v>3</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525</v>
      </c>
    </row>
    <row r="145" s="2" customFormat="1" ht="16.5" customHeight="1">
      <c r="A145" s="40"/>
      <c r="B145" s="41"/>
      <c r="C145" s="229" t="s">
        <v>304</v>
      </c>
      <c r="D145" s="229" t="s">
        <v>230</v>
      </c>
      <c r="E145" s="230" t="s">
        <v>4372</v>
      </c>
      <c r="F145" s="231" t="s">
        <v>4373</v>
      </c>
      <c r="G145" s="232" t="s">
        <v>1861</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533</v>
      </c>
    </row>
    <row r="146" s="2" customFormat="1">
      <c r="A146" s="40"/>
      <c r="B146" s="41"/>
      <c r="C146" s="229" t="s">
        <v>309</v>
      </c>
      <c r="D146" s="229" t="s">
        <v>230</v>
      </c>
      <c r="E146" s="230" t="s">
        <v>4374</v>
      </c>
      <c r="F146" s="231" t="s">
        <v>4375</v>
      </c>
      <c r="G146" s="232" t="s">
        <v>2437</v>
      </c>
      <c r="H146" s="233">
        <v>1</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541</v>
      </c>
    </row>
    <row r="147" s="2" customFormat="1" ht="16.5" customHeight="1">
      <c r="A147" s="40"/>
      <c r="B147" s="41"/>
      <c r="C147" s="229" t="s">
        <v>316</v>
      </c>
      <c r="D147" s="229" t="s">
        <v>230</v>
      </c>
      <c r="E147" s="230" t="s">
        <v>4376</v>
      </c>
      <c r="F147" s="231" t="s">
        <v>4377</v>
      </c>
      <c r="G147" s="232" t="s">
        <v>4378</v>
      </c>
      <c r="H147" s="233">
        <v>1</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552</v>
      </c>
    </row>
    <row r="148" s="12" customFormat="1" ht="25.92" customHeight="1">
      <c r="A148" s="12"/>
      <c r="B148" s="213"/>
      <c r="C148" s="214"/>
      <c r="D148" s="215" t="s">
        <v>82</v>
      </c>
      <c r="E148" s="216" t="s">
        <v>4379</v>
      </c>
      <c r="F148" s="216" t="s">
        <v>4380</v>
      </c>
      <c r="G148" s="214"/>
      <c r="H148" s="214"/>
      <c r="I148" s="217"/>
      <c r="J148" s="218">
        <f>BK148</f>
        <v>0</v>
      </c>
      <c r="K148" s="214"/>
      <c r="L148" s="219"/>
      <c r="M148" s="220"/>
      <c r="N148" s="221"/>
      <c r="O148" s="221"/>
      <c r="P148" s="222">
        <f>SUM(P149:P152)</f>
        <v>0</v>
      </c>
      <c r="Q148" s="221"/>
      <c r="R148" s="222">
        <f>SUM(R149:R152)</f>
        <v>0</v>
      </c>
      <c r="S148" s="221"/>
      <c r="T148" s="223">
        <f>SUM(T149:T152)</f>
        <v>0</v>
      </c>
      <c r="U148" s="12"/>
      <c r="V148" s="12"/>
      <c r="W148" s="12"/>
      <c r="X148" s="12"/>
      <c r="Y148" s="12"/>
      <c r="Z148" s="12"/>
      <c r="AA148" s="12"/>
      <c r="AB148" s="12"/>
      <c r="AC148" s="12"/>
      <c r="AD148" s="12"/>
      <c r="AE148" s="12"/>
      <c r="AR148" s="224" t="s">
        <v>87</v>
      </c>
      <c r="AT148" s="225" t="s">
        <v>82</v>
      </c>
      <c r="AU148" s="225" t="s">
        <v>83</v>
      </c>
      <c r="AY148" s="224" t="s">
        <v>227</v>
      </c>
      <c r="BK148" s="226">
        <f>SUM(BK149:BK152)</f>
        <v>0</v>
      </c>
    </row>
    <row r="149" s="2" customFormat="1" ht="16.5" customHeight="1">
      <c r="A149" s="40"/>
      <c r="B149" s="41"/>
      <c r="C149" s="229" t="s">
        <v>323</v>
      </c>
      <c r="D149" s="229" t="s">
        <v>230</v>
      </c>
      <c r="E149" s="230" t="s">
        <v>4215</v>
      </c>
      <c r="F149" s="231" t="s">
        <v>4381</v>
      </c>
      <c r="G149" s="232" t="s">
        <v>544</v>
      </c>
      <c r="H149" s="233">
        <v>180</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566</v>
      </c>
    </row>
    <row r="150" s="2" customFormat="1" ht="16.5" customHeight="1">
      <c r="A150" s="40"/>
      <c r="B150" s="41"/>
      <c r="C150" s="229" t="s">
        <v>7</v>
      </c>
      <c r="D150" s="229" t="s">
        <v>230</v>
      </c>
      <c r="E150" s="230" t="s">
        <v>4217</v>
      </c>
      <c r="F150" s="231" t="s">
        <v>4382</v>
      </c>
      <c r="G150" s="232" t="s">
        <v>544</v>
      </c>
      <c r="H150" s="233">
        <v>880</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574</v>
      </c>
    </row>
    <row r="151" s="2" customFormat="1" ht="16.5" customHeight="1">
      <c r="A151" s="40"/>
      <c r="B151" s="41"/>
      <c r="C151" s="229" t="s">
        <v>470</v>
      </c>
      <c r="D151" s="229" t="s">
        <v>230</v>
      </c>
      <c r="E151" s="230" t="s">
        <v>4219</v>
      </c>
      <c r="F151" s="231" t="s">
        <v>4340</v>
      </c>
      <c r="G151" s="232" t="s">
        <v>544</v>
      </c>
      <c r="H151" s="233">
        <v>50</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585</v>
      </c>
    </row>
    <row r="152" s="2" customFormat="1" ht="16.5" customHeight="1">
      <c r="A152" s="40"/>
      <c r="B152" s="41"/>
      <c r="C152" s="229" t="s">
        <v>475</v>
      </c>
      <c r="D152" s="229" t="s">
        <v>230</v>
      </c>
      <c r="E152" s="230" t="s">
        <v>4221</v>
      </c>
      <c r="F152" s="231" t="s">
        <v>4325</v>
      </c>
      <c r="G152" s="232" t="s">
        <v>1861</v>
      </c>
      <c r="H152" s="233">
        <v>1</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598</v>
      </c>
    </row>
    <row r="153" s="12" customFormat="1" ht="25.92" customHeight="1">
      <c r="A153" s="12"/>
      <c r="B153" s="213"/>
      <c r="C153" s="214"/>
      <c r="D153" s="215" t="s">
        <v>82</v>
      </c>
      <c r="E153" s="216" t="s">
        <v>4383</v>
      </c>
      <c r="F153" s="216" t="s">
        <v>2795</v>
      </c>
      <c r="G153" s="214"/>
      <c r="H153" s="214"/>
      <c r="I153" s="217"/>
      <c r="J153" s="218">
        <f>BK153</f>
        <v>0</v>
      </c>
      <c r="K153" s="214"/>
      <c r="L153" s="219"/>
      <c r="M153" s="220"/>
      <c r="N153" s="221"/>
      <c r="O153" s="221"/>
      <c r="P153" s="222">
        <f>SUM(P154:P157)</f>
        <v>0</v>
      </c>
      <c r="Q153" s="221"/>
      <c r="R153" s="222">
        <f>SUM(R154:R157)</f>
        <v>0</v>
      </c>
      <c r="S153" s="221"/>
      <c r="T153" s="223">
        <f>SUM(T154:T157)</f>
        <v>0</v>
      </c>
      <c r="U153" s="12"/>
      <c r="V153" s="12"/>
      <c r="W153" s="12"/>
      <c r="X153" s="12"/>
      <c r="Y153" s="12"/>
      <c r="Z153" s="12"/>
      <c r="AA153" s="12"/>
      <c r="AB153" s="12"/>
      <c r="AC153" s="12"/>
      <c r="AD153" s="12"/>
      <c r="AE153" s="12"/>
      <c r="AR153" s="224" t="s">
        <v>87</v>
      </c>
      <c r="AT153" s="225" t="s">
        <v>82</v>
      </c>
      <c r="AU153" s="225" t="s">
        <v>83</v>
      </c>
      <c r="AY153" s="224" t="s">
        <v>227</v>
      </c>
      <c r="BK153" s="226">
        <f>SUM(BK154:BK157)</f>
        <v>0</v>
      </c>
    </row>
    <row r="154" s="2" customFormat="1" ht="16.5" customHeight="1">
      <c r="A154" s="40"/>
      <c r="B154" s="41"/>
      <c r="C154" s="229" t="s">
        <v>491</v>
      </c>
      <c r="D154" s="229" t="s">
        <v>230</v>
      </c>
      <c r="E154" s="230" t="s">
        <v>4232</v>
      </c>
      <c r="F154" s="231" t="s">
        <v>4296</v>
      </c>
      <c r="G154" s="232" t="s">
        <v>367</v>
      </c>
      <c r="H154" s="233">
        <v>8</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612</v>
      </c>
    </row>
    <row r="155" s="2" customFormat="1" ht="16.5" customHeight="1">
      <c r="A155" s="40"/>
      <c r="B155" s="41"/>
      <c r="C155" s="229" t="s">
        <v>496</v>
      </c>
      <c r="D155" s="229" t="s">
        <v>230</v>
      </c>
      <c r="E155" s="230" t="s">
        <v>4234</v>
      </c>
      <c r="F155" s="231" t="s">
        <v>4298</v>
      </c>
      <c r="G155" s="232" t="s">
        <v>367</v>
      </c>
      <c r="H155" s="233">
        <v>8</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623</v>
      </c>
    </row>
    <row r="156" s="2" customFormat="1" ht="16.5" customHeight="1">
      <c r="A156" s="40"/>
      <c r="B156" s="41"/>
      <c r="C156" s="229" t="s">
        <v>500</v>
      </c>
      <c r="D156" s="229" t="s">
        <v>230</v>
      </c>
      <c r="E156" s="230" t="s">
        <v>4236</v>
      </c>
      <c r="F156" s="231" t="s">
        <v>4300</v>
      </c>
      <c r="G156" s="232" t="s">
        <v>367</v>
      </c>
      <c r="H156" s="233">
        <v>24</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635</v>
      </c>
    </row>
    <row r="157" s="2" customFormat="1" ht="16.5" customHeight="1">
      <c r="A157" s="40"/>
      <c r="B157" s="41"/>
      <c r="C157" s="229" t="s">
        <v>505</v>
      </c>
      <c r="D157" s="229" t="s">
        <v>230</v>
      </c>
      <c r="E157" s="230" t="s">
        <v>4238</v>
      </c>
      <c r="F157" s="231" t="s">
        <v>4302</v>
      </c>
      <c r="G157" s="232" t="s">
        <v>367</v>
      </c>
      <c r="H157" s="233">
        <v>12</v>
      </c>
      <c r="I157" s="234"/>
      <c r="J157" s="235">
        <f>ROUND(I157*H157,2)</f>
        <v>0</v>
      </c>
      <c r="K157" s="231" t="s">
        <v>251</v>
      </c>
      <c r="L157" s="46"/>
      <c r="M157" s="306" t="s">
        <v>1</v>
      </c>
      <c r="N157" s="307" t="s">
        <v>48</v>
      </c>
      <c r="O157" s="249"/>
      <c r="P157" s="308">
        <f>O157*H157</f>
        <v>0</v>
      </c>
      <c r="Q157" s="308">
        <v>0</v>
      </c>
      <c r="R157" s="308">
        <f>Q157*H157</f>
        <v>0</v>
      </c>
      <c r="S157" s="308">
        <v>0</v>
      </c>
      <c r="T157" s="30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648</v>
      </c>
    </row>
    <row r="158" s="2" customFormat="1" ht="6.96" customHeight="1">
      <c r="A158" s="40"/>
      <c r="B158" s="68"/>
      <c r="C158" s="69"/>
      <c r="D158" s="69"/>
      <c r="E158" s="69"/>
      <c r="F158" s="69"/>
      <c r="G158" s="69"/>
      <c r="H158" s="69"/>
      <c r="I158" s="69"/>
      <c r="J158" s="69"/>
      <c r="K158" s="69"/>
      <c r="L158" s="46"/>
      <c r="M158" s="40"/>
      <c r="O158" s="40"/>
      <c r="P158" s="40"/>
      <c r="Q158" s="40"/>
      <c r="R158" s="40"/>
      <c r="S158" s="40"/>
      <c r="T158" s="40"/>
      <c r="U158" s="40"/>
      <c r="V158" s="40"/>
      <c r="W158" s="40"/>
      <c r="X158" s="40"/>
      <c r="Y158" s="40"/>
      <c r="Z158" s="40"/>
      <c r="AA158" s="40"/>
      <c r="AB158" s="40"/>
      <c r="AC158" s="40"/>
      <c r="AD158" s="40"/>
      <c r="AE158" s="40"/>
    </row>
  </sheetData>
  <sheetProtection sheet="1" autoFilter="0" formatColumns="0" formatRows="0" objects="1" scenarios="1" spinCount="100000" saltValue="FgpghiS/TPRXH7WYOUnS37M2jXCVY1diAW6LVCtzfvcV7O5ECX+ddmUf4GjA1mhhOSPJvbHDCdZSQURsPaq5kw==" hashValue="rKaSy2Et1Menifko9lOjv0bkgbk/cJCJXp4AUZCcwhah2S2UF90uB8Enuy9bxS98vQa0A8aRvET6dy+7AROJDw==" algorithmName="SHA-512" password="E785"/>
  <autoFilter ref="C126:K157"/>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140</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4384</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ROUND((SUM(BE127:BE145)),  2)</f>
        <v>0</v>
      </c>
      <c r="G37" s="40"/>
      <c r="H37" s="40"/>
      <c r="I37" s="167">
        <v>0.20999999999999999</v>
      </c>
      <c r="J37" s="166">
        <f>ROUND(((SUM(BE127:BE145))*I37),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ROUND((SUM(BF127:BF145)),  2)</f>
        <v>0</v>
      </c>
      <c r="G38" s="40"/>
      <c r="H38" s="40"/>
      <c r="I38" s="167">
        <v>0.14999999999999999</v>
      </c>
      <c r="J38" s="166">
        <f>ROUND(((SUM(BF127:BF145))*I38),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ROUND((SUM(BG127:BG145)),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ROUND((SUM(BH127:BH145)),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ROUND((SUM(BI127:BI145)),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MR - MR</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4385</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4305</v>
      </c>
      <c r="E102" s="194"/>
      <c r="F102" s="194"/>
      <c r="G102" s="194"/>
      <c r="H102" s="194"/>
      <c r="I102" s="194"/>
      <c r="J102" s="195">
        <f>J134</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4349</v>
      </c>
      <c r="E103" s="194"/>
      <c r="F103" s="194"/>
      <c r="G103" s="194"/>
      <c r="H103" s="194"/>
      <c r="I103" s="194"/>
      <c r="J103" s="195">
        <f>J141</f>
        <v>0</v>
      </c>
      <c r="K103" s="192"/>
      <c r="L103" s="196"/>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213</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86" t="str">
        <f>E7</f>
        <v>PD pro Hasičskou zbrojnici Frýdek</v>
      </c>
      <c r="F113" s="33"/>
      <c r="G113" s="33"/>
      <c r="H113" s="33"/>
      <c r="I113" s="42"/>
      <c r="J113" s="42"/>
      <c r="K113" s="42"/>
      <c r="L113" s="65"/>
      <c r="S113" s="40"/>
      <c r="T113" s="40"/>
      <c r="U113" s="40"/>
      <c r="V113" s="40"/>
      <c r="W113" s="40"/>
      <c r="X113" s="40"/>
      <c r="Y113" s="40"/>
      <c r="Z113" s="40"/>
      <c r="AA113" s="40"/>
      <c r="AB113" s="40"/>
      <c r="AC113" s="40"/>
      <c r="AD113" s="40"/>
      <c r="AE113" s="40"/>
    </row>
    <row r="114" s="1" customFormat="1" ht="12" customHeight="1">
      <c r="B114" s="22"/>
      <c r="C114" s="33" t="s">
        <v>198</v>
      </c>
      <c r="D114" s="23"/>
      <c r="E114" s="23"/>
      <c r="F114" s="23"/>
      <c r="G114" s="23"/>
      <c r="H114" s="23"/>
      <c r="I114" s="23"/>
      <c r="J114" s="23"/>
      <c r="K114" s="23"/>
      <c r="L114" s="21"/>
    </row>
    <row r="115" s="1" customFormat="1" ht="16.5" customHeight="1">
      <c r="B115" s="22"/>
      <c r="C115" s="23"/>
      <c r="D115" s="23"/>
      <c r="E115" s="186" t="s">
        <v>199</v>
      </c>
      <c r="F115" s="23"/>
      <c r="G115" s="23"/>
      <c r="H115" s="23"/>
      <c r="I115" s="23"/>
      <c r="J115" s="23"/>
      <c r="K115" s="23"/>
      <c r="L115" s="21"/>
    </row>
    <row r="116" s="1" customFormat="1" ht="12" customHeight="1">
      <c r="B116" s="22"/>
      <c r="C116" s="33" t="s">
        <v>200</v>
      </c>
      <c r="D116" s="23"/>
      <c r="E116" s="23"/>
      <c r="F116" s="23"/>
      <c r="G116" s="23"/>
      <c r="H116" s="23"/>
      <c r="I116" s="23"/>
      <c r="J116" s="23"/>
      <c r="K116" s="23"/>
      <c r="L116" s="21"/>
    </row>
    <row r="117" s="2" customFormat="1" ht="16.5" customHeight="1">
      <c r="A117" s="40"/>
      <c r="B117" s="41"/>
      <c r="C117" s="42"/>
      <c r="D117" s="42"/>
      <c r="E117" s="251" t="s">
        <v>327</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3454</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MR - MR</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33" t="s">
        <v>24</v>
      </c>
      <c r="J121" s="81" t="str">
        <f>IF(J16="","",J16)</f>
        <v>26. 7. 2019</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Statutární město Frýdek - Místek</v>
      </c>
      <c r="G123" s="42"/>
      <c r="H123" s="42"/>
      <c r="I123" s="33" t="s">
        <v>36</v>
      </c>
      <c r="J123" s="38" t="str">
        <f>E25</f>
        <v>PPS Kania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33" t="s">
        <v>39</v>
      </c>
      <c r="J124" s="38" t="str">
        <f>E28</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214</v>
      </c>
      <c r="D126" s="205" t="s">
        <v>68</v>
      </c>
      <c r="E126" s="205" t="s">
        <v>64</v>
      </c>
      <c r="F126" s="205" t="s">
        <v>65</v>
      </c>
      <c r="G126" s="205" t="s">
        <v>215</v>
      </c>
      <c r="H126" s="205" t="s">
        <v>216</v>
      </c>
      <c r="I126" s="205" t="s">
        <v>217</v>
      </c>
      <c r="J126" s="205" t="s">
        <v>204</v>
      </c>
      <c r="K126" s="206" t="s">
        <v>218</v>
      </c>
      <c r="L126" s="207"/>
      <c r="M126" s="102" t="s">
        <v>1</v>
      </c>
      <c r="N126" s="103" t="s">
        <v>47</v>
      </c>
      <c r="O126" s="103" t="s">
        <v>219</v>
      </c>
      <c r="P126" s="103" t="s">
        <v>220</v>
      </c>
      <c r="Q126" s="103" t="s">
        <v>221</v>
      </c>
      <c r="R126" s="103" t="s">
        <v>222</v>
      </c>
      <c r="S126" s="103" t="s">
        <v>223</v>
      </c>
      <c r="T126" s="104" t="s">
        <v>224</v>
      </c>
      <c r="U126" s="202"/>
      <c r="V126" s="202"/>
      <c r="W126" s="202"/>
      <c r="X126" s="202"/>
      <c r="Y126" s="202"/>
      <c r="Z126" s="202"/>
      <c r="AA126" s="202"/>
      <c r="AB126" s="202"/>
      <c r="AC126" s="202"/>
      <c r="AD126" s="202"/>
      <c r="AE126" s="202"/>
    </row>
    <row r="127" s="2" customFormat="1" ht="22.8" customHeight="1">
      <c r="A127" s="40"/>
      <c r="B127" s="41"/>
      <c r="C127" s="109" t="s">
        <v>225</v>
      </c>
      <c r="D127" s="42"/>
      <c r="E127" s="42"/>
      <c r="F127" s="42"/>
      <c r="G127" s="42"/>
      <c r="H127" s="42"/>
      <c r="I127" s="42"/>
      <c r="J127" s="208">
        <f>BK127</f>
        <v>0</v>
      </c>
      <c r="K127" s="42"/>
      <c r="L127" s="46"/>
      <c r="M127" s="105"/>
      <c r="N127" s="209"/>
      <c r="O127" s="106"/>
      <c r="P127" s="210">
        <f>P128+P134+P141</f>
        <v>0</v>
      </c>
      <c r="Q127" s="106"/>
      <c r="R127" s="210">
        <f>R128+R134+R141</f>
        <v>0</v>
      </c>
      <c r="S127" s="106"/>
      <c r="T127" s="211">
        <f>T128+T134+T141</f>
        <v>0</v>
      </c>
      <c r="U127" s="40"/>
      <c r="V127" s="40"/>
      <c r="W127" s="40"/>
      <c r="X127" s="40"/>
      <c r="Y127" s="40"/>
      <c r="Z127" s="40"/>
      <c r="AA127" s="40"/>
      <c r="AB127" s="40"/>
      <c r="AC127" s="40"/>
      <c r="AD127" s="40"/>
      <c r="AE127" s="40"/>
      <c r="AT127" s="18" t="s">
        <v>82</v>
      </c>
      <c r="AU127" s="18" t="s">
        <v>206</v>
      </c>
      <c r="BK127" s="212">
        <f>BK128+BK134+BK141</f>
        <v>0</v>
      </c>
    </row>
    <row r="128" s="12" customFormat="1" ht="25.92" customHeight="1">
      <c r="A128" s="12"/>
      <c r="B128" s="213"/>
      <c r="C128" s="214"/>
      <c r="D128" s="215" t="s">
        <v>82</v>
      </c>
      <c r="E128" s="216" t="s">
        <v>3849</v>
      </c>
      <c r="F128" s="216" t="s">
        <v>4386</v>
      </c>
      <c r="G128" s="214"/>
      <c r="H128" s="214"/>
      <c r="I128" s="217"/>
      <c r="J128" s="218">
        <f>BK128</f>
        <v>0</v>
      </c>
      <c r="K128" s="214"/>
      <c r="L128" s="219"/>
      <c r="M128" s="220"/>
      <c r="N128" s="221"/>
      <c r="O128" s="221"/>
      <c r="P128" s="222">
        <f>SUM(P129:P133)</f>
        <v>0</v>
      </c>
      <c r="Q128" s="221"/>
      <c r="R128" s="222">
        <f>SUM(R129:R133)</f>
        <v>0</v>
      </c>
      <c r="S128" s="221"/>
      <c r="T128" s="223">
        <f>SUM(T129:T133)</f>
        <v>0</v>
      </c>
      <c r="U128" s="12"/>
      <c r="V128" s="12"/>
      <c r="W128" s="12"/>
      <c r="X128" s="12"/>
      <c r="Y128" s="12"/>
      <c r="Z128" s="12"/>
      <c r="AA128" s="12"/>
      <c r="AB128" s="12"/>
      <c r="AC128" s="12"/>
      <c r="AD128" s="12"/>
      <c r="AE128" s="12"/>
      <c r="AR128" s="224" t="s">
        <v>87</v>
      </c>
      <c r="AT128" s="225" t="s">
        <v>82</v>
      </c>
      <c r="AU128" s="225" t="s">
        <v>83</v>
      </c>
      <c r="AY128" s="224" t="s">
        <v>227</v>
      </c>
      <c r="BK128" s="226">
        <f>SUM(BK129:BK133)</f>
        <v>0</v>
      </c>
    </row>
    <row r="129" s="2" customFormat="1" ht="16.5" customHeight="1">
      <c r="A129" s="40"/>
      <c r="B129" s="41"/>
      <c r="C129" s="229" t="s">
        <v>87</v>
      </c>
      <c r="D129" s="229" t="s">
        <v>230</v>
      </c>
      <c r="E129" s="230" t="s">
        <v>4206</v>
      </c>
      <c r="F129" s="231" t="s">
        <v>4387</v>
      </c>
      <c r="G129" s="232" t="s">
        <v>1861</v>
      </c>
      <c r="H129" s="233">
        <v>1</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91</v>
      </c>
    </row>
    <row r="130" s="2" customFormat="1" ht="16.5" customHeight="1">
      <c r="A130" s="40"/>
      <c r="B130" s="41"/>
      <c r="C130" s="229" t="s">
        <v>91</v>
      </c>
      <c r="D130" s="229" t="s">
        <v>230</v>
      </c>
      <c r="E130" s="230" t="s">
        <v>4208</v>
      </c>
      <c r="F130" s="231" t="s">
        <v>4388</v>
      </c>
      <c r="G130" s="232" t="s">
        <v>1861</v>
      </c>
      <c r="H130" s="233">
        <v>7</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115</v>
      </c>
    </row>
    <row r="131" s="2" customFormat="1" ht="16.5" customHeight="1">
      <c r="A131" s="40"/>
      <c r="B131" s="41"/>
      <c r="C131" s="229" t="s">
        <v>102</v>
      </c>
      <c r="D131" s="229" t="s">
        <v>230</v>
      </c>
      <c r="E131" s="230" t="s">
        <v>4210</v>
      </c>
      <c r="F131" s="231" t="s">
        <v>4389</v>
      </c>
      <c r="G131" s="232" t="s">
        <v>1861</v>
      </c>
      <c r="H131" s="233">
        <v>4</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16.5" customHeight="1">
      <c r="A132" s="40"/>
      <c r="B132" s="41"/>
      <c r="C132" s="229" t="s">
        <v>115</v>
      </c>
      <c r="D132" s="229" t="s">
        <v>230</v>
      </c>
      <c r="E132" s="230" t="s">
        <v>4212</v>
      </c>
      <c r="F132" s="231" t="s">
        <v>4390</v>
      </c>
      <c r="G132" s="232" t="s">
        <v>1861</v>
      </c>
      <c r="H132" s="233">
        <v>1</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266</v>
      </c>
    </row>
    <row r="133" s="2" customFormat="1" ht="16.5" customHeight="1">
      <c r="A133" s="40"/>
      <c r="B133" s="41"/>
      <c r="C133" s="229" t="s">
        <v>121</v>
      </c>
      <c r="D133" s="229" t="s">
        <v>230</v>
      </c>
      <c r="E133" s="230" t="s">
        <v>4312</v>
      </c>
      <c r="F133" s="231" t="s">
        <v>4391</v>
      </c>
      <c r="G133" s="232" t="s">
        <v>1861</v>
      </c>
      <c r="H133" s="233">
        <v>1</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274</v>
      </c>
    </row>
    <row r="134" s="12" customFormat="1" ht="25.92" customHeight="1">
      <c r="A134" s="12"/>
      <c r="B134" s="213"/>
      <c r="C134" s="214"/>
      <c r="D134" s="215" t="s">
        <v>82</v>
      </c>
      <c r="E134" s="216" t="s">
        <v>4018</v>
      </c>
      <c r="F134" s="216" t="s">
        <v>4322</v>
      </c>
      <c r="G134" s="214"/>
      <c r="H134" s="214"/>
      <c r="I134" s="217"/>
      <c r="J134" s="218">
        <f>BK134</f>
        <v>0</v>
      </c>
      <c r="K134" s="214"/>
      <c r="L134" s="219"/>
      <c r="M134" s="220"/>
      <c r="N134" s="221"/>
      <c r="O134" s="221"/>
      <c r="P134" s="222">
        <f>SUM(P135:P140)</f>
        <v>0</v>
      </c>
      <c r="Q134" s="221"/>
      <c r="R134" s="222">
        <f>SUM(R135:R140)</f>
        <v>0</v>
      </c>
      <c r="S134" s="221"/>
      <c r="T134" s="223">
        <f>SUM(T135:T140)</f>
        <v>0</v>
      </c>
      <c r="U134" s="12"/>
      <c r="V134" s="12"/>
      <c r="W134" s="12"/>
      <c r="X134" s="12"/>
      <c r="Y134" s="12"/>
      <c r="Z134" s="12"/>
      <c r="AA134" s="12"/>
      <c r="AB134" s="12"/>
      <c r="AC134" s="12"/>
      <c r="AD134" s="12"/>
      <c r="AE134" s="12"/>
      <c r="AR134" s="224" t="s">
        <v>87</v>
      </c>
      <c r="AT134" s="225" t="s">
        <v>82</v>
      </c>
      <c r="AU134" s="225" t="s">
        <v>83</v>
      </c>
      <c r="AY134" s="224" t="s">
        <v>227</v>
      </c>
      <c r="BK134" s="226">
        <f>SUM(BK135:BK140)</f>
        <v>0</v>
      </c>
    </row>
    <row r="135" s="2" customFormat="1" ht="16.5" customHeight="1">
      <c r="A135" s="40"/>
      <c r="B135" s="41"/>
      <c r="C135" s="229" t="s">
        <v>257</v>
      </c>
      <c r="D135" s="229" t="s">
        <v>230</v>
      </c>
      <c r="E135" s="230" t="s">
        <v>4215</v>
      </c>
      <c r="F135" s="231" t="s">
        <v>4392</v>
      </c>
      <c r="G135" s="232" t="s">
        <v>544</v>
      </c>
      <c r="H135" s="233">
        <v>350</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282</v>
      </c>
    </row>
    <row r="136" s="2" customFormat="1" ht="16.5" customHeight="1">
      <c r="A136" s="40"/>
      <c r="B136" s="41"/>
      <c r="C136" s="229" t="s">
        <v>262</v>
      </c>
      <c r="D136" s="229" t="s">
        <v>230</v>
      </c>
      <c r="E136" s="230" t="s">
        <v>4217</v>
      </c>
      <c r="F136" s="231" t="s">
        <v>4393</v>
      </c>
      <c r="G136" s="232" t="s">
        <v>1861</v>
      </c>
      <c r="H136" s="233">
        <v>700</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293</v>
      </c>
    </row>
    <row r="137" s="2" customFormat="1" ht="16.5" customHeight="1">
      <c r="A137" s="40"/>
      <c r="B137" s="41"/>
      <c r="C137" s="229" t="s">
        <v>266</v>
      </c>
      <c r="D137" s="229" t="s">
        <v>230</v>
      </c>
      <c r="E137" s="230" t="s">
        <v>4219</v>
      </c>
      <c r="F137" s="231" t="s">
        <v>4394</v>
      </c>
      <c r="G137" s="232" t="s">
        <v>544</v>
      </c>
      <c r="H137" s="233">
        <v>50</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300</v>
      </c>
    </row>
    <row r="138" s="2" customFormat="1" ht="16.5" customHeight="1">
      <c r="A138" s="40"/>
      <c r="B138" s="41"/>
      <c r="C138" s="229" t="s">
        <v>270</v>
      </c>
      <c r="D138" s="229" t="s">
        <v>230</v>
      </c>
      <c r="E138" s="230" t="s">
        <v>4221</v>
      </c>
      <c r="F138" s="231" t="s">
        <v>4395</v>
      </c>
      <c r="G138" s="232" t="s">
        <v>544</v>
      </c>
      <c r="H138" s="233">
        <v>50</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309</v>
      </c>
    </row>
    <row r="139" s="2" customFormat="1" ht="16.5" customHeight="1">
      <c r="A139" s="40"/>
      <c r="B139" s="41"/>
      <c r="C139" s="229" t="s">
        <v>274</v>
      </c>
      <c r="D139" s="229" t="s">
        <v>230</v>
      </c>
      <c r="E139" s="230" t="s">
        <v>4223</v>
      </c>
      <c r="F139" s="231" t="s">
        <v>4325</v>
      </c>
      <c r="G139" s="232" t="s">
        <v>1861</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323</v>
      </c>
    </row>
    <row r="140" s="2" customFormat="1" ht="16.5" customHeight="1">
      <c r="A140" s="40"/>
      <c r="B140" s="41"/>
      <c r="C140" s="229" t="s">
        <v>278</v>
      </c>
      <c r="D140" s="229" t="s">
        <v>230</v>
      </c>
      <c r="E140" s="230" t="s">
        <v>4225</v>
      </c>
      <c r="F140" s="231" t="s">
        <v>4396</v>
      </c>
      <c r="G140" s="232" t="s">
        <v>4378</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470</v>
      </c>
    </row>
    <row r="141" s="12" customFormat="1" ht="25.92" customHeight="1">
      <c r="A141" s="12"/>
      <c r="B141" s="213"/>
      <c r="C141" s="214"/>
      <c r="D141" s="215" t="s">
        <v>82</v>
      </c>
      <c r="E141" s="216" t="s">
        <v>4383</v>
      </c>
      <c r="F141" s="216" t="s">
        <v>2795</v>
      </c>
      <c r="G141" s="214"/>
      <c r="H141" s="214"/>
      <c r="I141" s="217"/>
      <c r="J141" s="218">
        <f>BK141</f>
        <v>0</v>
      </c>
      <c r="K141" s="214"/>
      <c r="L141" s="219"/>
      <c r="M141" s="220"/>
      <c r="N141" s="221"/>
      <c r="O141" s="221"/>
      <c r="P141" s="222">
        <f>SUM(P142:P145)</f>
        <v>0</v>
      </c>
      <c r="Q141" s="221"/>
      <c r="R141" s="222">
        <f>SUM(R142:R145)</f>
        <v>0</v>
      </c>
      <c r="S141" s="221"/>
      <c r="T141" s="223">
        <f>SUM(T142:T145)</f>
        <v>0</v>
      </c>
      <c r="U141" s="12"/>
      <c r="V141" s="12"/>
      <c r="W141" s="12"/>
      <c r="X141" s="12"/>
      <c r="Y141" s="12"/>
      <c r="Z141" s="12"/>
      <c r="AA141" s="12"/>
      <c r="AB141" s="12"/>
      <c r="AC141" s="12"/>
      <c r="AD141" s="12"/>
      <c r="AE141" s="12"/>
      <c r="AR141" s="224" t="s">
        <v>87</v>
      </c>
      <c r="AT141" s="225" t="s">
        <v>82</v>
      </c>
      <c r="AU141" s="225" t="s">
        <v>83</v>
      </c>
      <c r="AY141" s="224" t="s">
        <v>227</v>
      </c>
      <c r="BK141" s="226">
        <f>SUM(BK142:BK145)</f>
        <v>0</v>
      </c>
    </row>
    <row r="142" s="2" customFormat="1" ht="16.5" customHeight="1">
      <c r="A142" s="40"/>
      <c r="B142" s="41"/>
      <c r="C142" s="229" t="s">
        <v>282</v>
      </c>
      <c r="D142" s="229" t="s">
        <v>230</v>
      </c>
      <c r="E142" s="230" t="s">
        <v>4234</v>
      </c>
      <c r="F142" s="231" t="s">
        <v>4296</v>
      </c>
      <c r="G142" s="232" t="s">
        <v>367</v>
      </c>
      <c r="H142" s="233">
        <v>8</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491</v>
      </c>
    </row>
    <row r="143" s="2" customFormat="1" ht="16.5" customHeight="1">
      <c r="A143" s="40"/>
      <c r="B143" s="41"/>
      <c r="C143" s="229" t="s">
        <v>289</v>
      </c>
      <c r="D143" s="229" t="s">
        <v>230</v>
      </c>
      <c r="E143" s="230" t="s">
        <v>4236</v>
      </c>
      <c r="F143" s="231" t="s">
        <v>4298</v>
      </c>
      <c r="G143" s="232" t="s">
        <v>367</v>
      </c>
      <c r="H143" s="233">
        <v>8</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500</v>
      </c>
    </row>
    <row r="144" s="2" customFormat="1" ht="16.5" customHeight="1">
      <c r="A144" s="40"/>
      <c r="B144" s="41"/>
      <c r="C144" s="229" t="s">
        <v>293</v>
      </c>
      <c r="D144" s="229" t="s">
        <v>230</v>
      </c>
      <c r="E144" s="230" t="s">
        <v>4238</v>
      </c>
      <c r="F144" s="231" t="s">
        <v>4397</v>
      </c>
      <c r="G144" s="232" t="s">
        <v>367</v>
      </c>
      <c r="H144" s="233">
        <v>12</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509</v>
      </c>
    </row>
    <row r="145" s="2" customFormat="1" ht="16.5" customHeight="1">
      <c r="A145" s="40"/>
      <c r="B145" s="41"/>
      <c r="C145" s="229" t="s">
        <v>8</v>
      </c>
      <c r="D145" s="229" t="s">
        <v>230</v>
      </c>
      <c r="E145" s="230" t="s">
        <v>4326</v>
      </c>
      <c r="F145" s="231" t="s">
        <v>4398</v>
      </c>
      <c r="G145" s="232" t="s">
        <v>367</v>
      </c>
      <c r="H145" s="233">
        <v>8</v>
      </c>
      <c r="I145" s="234"/>
      <c r="J145" s="235">
        <f>ROUND(I145*H145,2)</f>
        <v>0</v>
      </c>
      <c r="K145" s="231" t="s">
        <v>251</v>
      </c>
      <c r="L145" s="46"/>
      <c r="M145" s="306" t="s">
        <v>1</v>
      </c>
      <c r="N145" s="307" t="s">
        <v>48</v>
      </c>
      <c r="O145" s="249"/>
      <c r="P145" s="308">
        <f>O145*H145</f>
        <v>0</v>
      </c>
      <c r="Q145" s="308">
        <v>0</v>
      </c>
      <c r="R145" s="308">
        <f>Q145*H145</f>
        <v>0</v>
      </c>
      <c r="S145" s="308">
        <v>0</v>
      </c>
      <c r="T145" s="30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6.96" customHeight="1">
      <c r="A146" s="40"/>
      <c r="B146" s="68"/>
      <c r="C146" s="69"/>
      <c r="D146" s="69"/>
      <c r="E146" s="69"/>
      <c r="F146" s="69"/>
      <c r="G146" s="69"/>
      <c r="H146" s="69"/>
      <c r="I146" s="69"/>
      <c r="J146" s="69"/>
      <c r="K146" s="69"/>
      <c r="L146" s="46"/>
      <c r="M146" s="40"/>
      <c r="O146" s="40"/>
      <c r="P146" s="40"/>
      <c r="Q146" s="40"/>
      <c r="R146" s="40"/>
      <c r="S146" s="40"/>
      <c r="T146" s="40"/>
      <c r="U146" s="40"/>
      <c r="V146" s="40"/>
      <c r="W146" s="40"/>
      <c r="X146" s="40"/>
      <c r="Y146" s="40"/>
      <c r="Z146" s="40"/>
      <c r="AA146" s="40"/>
      <c r="AB146" s="40"/>
      <c r="AC146" s="40"/>
      <c r="AD146" s="40"/>
      <c r="AE146" s="40"/>
    </row>
  </sheetData>
  <sheetProtection sheet="1" autoFilter="0" formatColumns="0" formatRows="0" objects="1" scenarios="1" spinCount="100000" saltValue="NpELJBPBRTj0sMV4kqsh1sskzgdCRCX6qcwFVGkBzqb9Fk4fryB8eayhKuoPcEXrIvqVUByx1NgEdwv/ro/8Ow==" hashValue="2w8T8JXTHwwGHoJ+34utNGFRtq1Tdzs5r+iHoyd/gL7/qdJ/9vIWSivzHRipTbcF0RvqI5d5n6aaVDd1j3e8Gg==" algorithmName="SHA-512" password="E785"/>
  <autoFilter ref="C126:K14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4399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ROUND((SUM(BE127:BE146)),  2)</f>
        <v>0</v>
      </c>
      <c r="G37" s="40"/>
      <c r="H37" s="40"/>
      <c r="I37" s="167">
        <v>0.20999999999999999</v>
      </c>
      <c r="J37" s="166">
        <f>ROUND(((SUM(BE127:BE146))*I37),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ROUND((SUM(BF127:BF146)),  2)</f>
        <v>0</v>
      </c>
      <c r="G38" s="40"/>
      <c r="H38" s="40"/>
      <c r="I38" s="167">
        <v>0.14999999999999999</v>
      </c>
      <c r="J38" s="166">
        <f>ROUND(((SUM(BF127:BF146))*I38),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ROUND((SUM(BG127:BG146)),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ROUND((SUM(BH127:BH146)),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ROUND((SUM(BI127:BI146)),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DT - DT</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4400</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4401</v>
      </c>
      <c r="E102" s="194"/>
      <c r="F102" s="194"/>
      <c r="G102" s="194"/>
      <c r="H102" s="194"/>
      <c r="I102" s="194"/>
      <c r="J102" s="195">
        <f>J137</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4349</v>
      </c>
      <c r="E103" s="194"/>
      <c r="F103" s="194"/>
      <c r="G103" s="194"/>
      <c r="H103" s="194"/>
      <c r="I103" s="194"/>
      <c r="J103" s="195">
        <f>J143</f>
        <v>0</v>
      </c>
      <c r="K103" s="192"/>
      <c r="L103" s="196"/>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213</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86" t="str">
        <f>E7</f>
        <v>PD pro Hasičskou zbrojnici Frýdek</v>
      </c>
      <c r="F113" s="33"/>
      <c r="G113" s="33"/>
      <c r="H113" s="33"/>
      <c r="I113" s="42"/>
      <c r="J113" s="42"/>
      <c r="K113" s="42"/>
      <c r="L113" s="65"/>
      <c r="S113" s="40"/>
      <c r="T113" s="40"/>
      <c r="U113" s="40"/>
      <c r="V113" s="40"/>
      <c r="W113" s="40"/>
      <c r="X113" s="40"/>
      <c r="Y113" s="40"/>
      <c r="Z113" s="40"/>
      <c r="AA113" s="40"/>
      <c r="AB113" s="40"/>
      <c r="AC113" s="40"/>
      <c r="AD113" s="40"/>
      <c r="AE113" s="40"/>
    </row>
    <row r="114" s="1" customFormat="1" ht="12" customHeight="1">
      <c r="B114" s="22"/>
      <c r="C114" s="33" t="s">
        <v>198</v>
      </c>
      <c r="D114" s="23"/>
      <c r="E114" s="23"/>
      <c r="F114" s="23"/>
      <c r="G114" s="23"/>
      <c r="H114" s="23"/>
      <c r="I114" s="23"/>
      <c r="J114" s="23"/>
      <c r="K114" s="23"/>
      <c r="L114" s="21"/>
    </row>
    <row r="115" s="1" customFormat="1" ht="16.5" customHeight="1">
      <c r="B115" s="22"/>
      <c r="C115" s="23"/>
      <c r="D115" s="23"/>
      <c r="E115" s="186" t="s">
        <v>199</v>
      </c>
      <c r="F115" s="23"/>
      <c r="G115" s="23"/>
      <c r="H115" s="23"/>
      <c r="I115" s="23"/>
      <c r="J115" s="23"/>
      <c r="K115" s="23"/>
      <c r="L115" s="21"/>
    </row>
    <row r="116" s="1" customFormat="1" ht="12" customHeight="1">
      <c r="B116" s="22"/>
      <c r="C116" s="33" t="s">
        <v>200</v>
      </c>
      <c r="D116" s="23"/>
      <c r="E116" s="23"/>
      <c r="F116" s="23"/>
      <c r="G116" s="23"/>
      <c r="H116" s="23"/>
      <c r="I116" s="23"/>
      <c r="J116" s="23"/>
      <c r="K116" s="23"/>
      <c r="L116" s="21"/>
    </row>
    <row r="117" s="2" customFormat="1" ht="16.5" customHeight="1">
      <c r="A117" s="40"/>
      <c r="B117" s="41"/>
      <c r="C117" s="42"/>
      <c r="D117" s="42"/>
      <c r="E117" s="251" t="s">
        <v>327</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3454</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DT - DT</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33" t="s">
        <v>24</v>
      </c>
      <c r="J121" s="81" t="str">
        <f>IF(J16="","",J16)</f>
        <v>26. 7. 2019</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Statutární město Frýdek - Místek</v>
      </c>
      <c r="G123" s="42"/>
      <c r="H123" s="42"/>
      <c r="I123" s="33" t="s">
        <v>36</v>
      </c>
      <c r="J123" s="38" t="str">
        <f>E25</f>
        <v>PPS Kania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33" t="s">
        <v>39</v>
      </c>
      <c r="J124" s="38" t="str">
        <f>E28</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214</v>
      </c>
      <c r="D126" s="205" t="s">
        <v>68</v>
      </c>
      <c r="E126" s="205" t="s">
        <v>64</v>
      </c>
      <c r="F126" s="205" t="s">
        <v>65</v>
      </c>
      <c r="G126" s="205" t="s">
        <v>215</v>
      </c>
      <c r="H126" s="205" t="s">
        <v>216</v>
      </c>
      <c r="I126" s="205" t="s">
        <v>217</v>
      </c>
      <c r="J126" s="205" t="s">
        <v>204</v>
      </c>
      <c r="K126" s="206" t="s">
        <v>218</v>
      </c>
      <c r="L126" s="207"/>
      <c r="M126" s="102" t="s">
        <v>1</v>
      </c>
      <c r="N126" s="103" t="s">
        <v>47</v>
      </c>
      <c r="O126" s="103" t="s">
        <v>219</v>
      </c>
      <c r="P126" s="103" t="s">
        <v>220</v>
      </c>
      <c r="Q126" s="103" t="s">
        <v>221</v>
      </c>
      <c r="R126" s="103" t="s">
        <v>222</v>
      </c>
      <c r="S126" s="103" t="s">
        <v>223</v>
      </c>
      <c r="T126" s="104" t="s">
        <v>224</v>
      </c>
      <c r="U126" s="202"/>
      <c r="V126" s="202"/>
      <c r="W126" s="202"/>
      <c r="X126" s="202"/>
      <c r="Y126" s="202"/>
      <c r="Z126" s="202"/>
      <c r="AA126" s="202"/>
      <c r="AB126" s="202"/>
      <c r="AC126" s="202"/>
      <c r="AD126" s="202"/>
      <c r="AE126" s="202"/>
    </row>
    <row r="127" s="2" customFormat="1" ht="22.8" customHeight="1">
      <c r="A127" s="40"/>
      <c r="B127" s="41"/>
      <c r="C127" s="109" t="s">
        <v>225</v>
      </c>
      <c r="D127" s="42"/>
      <c r="E127" s="42"/>
      <c r="F127" s="42"/>
      <c r="G127" s="42"/>
      <c r="H127" s="42"/>
      <c r="I127" s="42"/>
      <c r="J127" s="208">
        <f>BK127</f>
        <v>0</v>
      </c>
      <c r="K127" s="42"/>
      <c r="L127" s="46"/>
      <c r="M127" s="105"/>
      <c r="N127" s="209"/>
      <c r="O127" s="106"/>
      <c r="P127" s="210">
        <f>P128+P137+P143</f>
        <v>0</v>
      </c>
      <c r="Q127" s="106"/>
      <c r="R127" s="210">
        <f>R128+R137+R143</f>
        <v>0</v>
      </c>
      <c r="S127" s="106"/>
      <c r="T127" s="211">
        <f>T128+T137+T143</f>
        <v>0</v>
      </c>
      <c r="U127" s="40"/>
      <c r="V127" s="40"/>
      <c r="W127" s="40"/>
      <c r="X127" s="40"/>
      <c r="Y127" s="40"/>
      <c r="Z127" s="40"/>
      <c r="AA127" s="40"/>
      <c r="AB127" s="40"/>
      <c r="AC127" s="40"/>
      <c r="AD127" s="40"/>
      <c r="AE127" s="40"/>
      <c r="AT127" s="18" t="s">
        <v>82</v>
      </c>
      <c r="AU127" s="18" t="s">
        <v>206</v>
      </c>
      <c r="BK127" s="212">
        <f>BK128+BK137+BK143</f>
        <v>0</v>
      </c>
    </row>
    <row r="128" s="12" customFormat="1" ht="25.92" customHeight="1">
      <c r="A128" s="12"/>
      <c r="B128" s="213"/>
      <c r="C128" s="214"/>
      <c r="D128" s="215" t="s">
        <v>82</v>
      </c>
      <c r="E128" s="216" t="s">
        <v>3849</v>
      </c>
      <c r="F128" s="216" t="s">
        <v>4402</v>
      </c>
      <c r="G128" s="214"/>
      <c r="H128" s="214"/>
      <c r="I128" s="217"/>
      <c r="J128" s="218">
        <f>BK128</f>
        <v>0</v>
      </c>
      <c r="K128" s="214"/>
      <c r="L128" s="219"/>
      <c r="M128" s="220"/>
      <c r="N128" s="221"/>
      <c r="O128" s="221"/>
      <c r="P128" s="222">
        <f>SUM(P129:P136)</f>
        <v>0</v>
      </c>
      <c r="Q128" s="221"/>
      <c r="R128" s="222">
        <f>SUM(R129:R136)</f>
        <v>0</v>
      </c>
      <c r="S128" s="221"/>
      <c r="T128" s="223">
        <f>SUM(T129:T136)</f>
        <v>0</v>
      </c>
      <c r="U128" s="12"/>
      <c r="V128" s="12"/>
      <c r="W128" s="12"/>
      <c r="X128" s="12"/>
      <c r="Y128" s="12"/>
      <c r="Z128" s="12"/>
      <c r="AA128" s="12"/>
      <c r="AB128" s="12"/>
      <c r="AC128" s="12"/>
      <c r="AD128" s="12"/>
      <c r="AE128" s="12"/>
      <c r="AR128" s="224" t="s">
        <v>87</v>
      </c>
      <c r="AT128" s="225" t="s">
        <v>82</v>
      </c>
      <c r="AU128" s="225" t="s">
        <v>83</v>
      </c>
      <c r="AY128" s="224" t="s">
        <v>227</v>
      </c>
      <c r="BK128" s="226">
        <f>SUM(BK129:BK136)</f>
        <v>0</v>
      </c>
    </row>
    <row r="129" s="2" customFormat="1">
      <c r="A129" s="40"/>
      <c r="B129" s="41"/>
      <c r="C129" s="229" t="s">
        <v>87</v>
      </c>
      <c r="D129" s="229" t="s">
        <v>230</v>
      </c>
      <c r="E129" s="230" t="s">
        <v>4206</v>
      </c>
      <c r="F129" s="231" t="s">
        <v>4403</v>
      </c>
      <c r="G129" s="232" t="s">
        <v>1861</v>
      </c>
      <c r="H129" s="233">
        <v>2</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91</v>
      </c>
    </row>
    <row r="130" s="2" customFormat="1" ht="16.5" customHeight="1">
      <c r="A130" s="40"/>
      <c r="B130" s="41"/>
      <c r="C130" s="229" t="s">
        <v>91</v>
      </c>
      <c r="D130" s="229" t="s">
        <v>230</v>
      </c>
      <c r="E130" s="230" t="s">
        <v>4208</v>
      </c>
      <c r="F130" s="231" t="s">
        <v>4404</v>
      </c>
      <c r="G130" s="232" t="s">
        <v>1861</v>
      </c>
      <c r="H130" s="233">
        <v>2</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115</v>
      </c>
    </row>
    <row r="131" s="2" customFormat="1" ht="16.5" customHeight="1">
      <c r="A131" s="40"/>
      <c r="B131" s="41"/>
      <c r="C131" s="229" t="s">
        <v>102</v>
      </c>
      <c r="D131" s="229" t="s">
        <v>230</v>
      </c>
      <c r="E131" s="230" t="s">
        <v>4210</v>
      </c>
      <c r="F131" s="231" t="s">
        <v>4405</v>
      </c>
      <c r="G131" s="232" t="s">
        <v>1861</v>
      </c>
      <c r="H131" s="233">
        <v>1</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16.5" customHeight="1">
      <c r="A132" s="40"/>
      <c r="B132" s="41"/>
      <c r="C132" s="229" t="s">
        <v>115</v>
      </c>
      <c r="D132" s="229" t="s">
        <v>230</v>
      </c>
      <c r="E132" s="230" t="s">
        <v>4212</v>
      </c>
      <c r="F132" s="231" t="s">
        <v>4406</v>
      </c>
      <c r="G132" s="232" t="s">
        <v>1861</v>
      </c>
      <c r="H132" s="233">
        <v>4</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266</v>
      </c>
    </row>
    <row r="133" s="2" customFormat="1" ht="16.5" customHeight="1">
      <c r="A133" s="40"/>
      <c r="B133" s="41"/>
      <c r="C133" s="229" t="s">
        <v>121</v>
      </c>
      <c r="D133" s="229" t="s">
        <v>230</v>
      </c>
      <c r="E133" s="230" t="s">
        <v>4312</v>
      </c>
      <c r="F133" s="231" t="s">
        <v>4407</v>
      </c>
      <c r="G133" s="232" t="s">
        <v>1861</v>
      </c>
      <c r="H133" s="233">
        <v>4</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274</v>
      </c>
    </row>
    <row r="134" s="2" customFormat="1" ht="16.5" customHeight="1">
      <c r="A134" s="40"/>
      <c r="B134" s="41"/>
      <c r="C134" s="229" t="s">
        <v>257</v>
      </c>
      <c r="D134" s="229" t="s">
        <v>230</v>
      </c>
      <c r="E134" s="230" t="s">
        <v>4314</v>
      </c>
      <c r="F134" s="231" t="s">
        <v>4408</v>
      </c>
      <c r="G134" s="232" t="s">
        <v>1861</v>
      </c>
      <c r="H134" s="233">
        <v>2</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282</v>
      </c>
    </row>
    <row r="135" s="2" customFormat="1" ht="16.5" customHeight="1">
      <c r="A135" s="40"/>
      <c r="B135" s="41"/>
      <c r="C135" s="229" t="s">
        <v>262</v>
      </c>
      <c r="D135" s="229" t="s">
        <v>230</v>
      </c>
      <c r="E135" s="230" t="s">
        <v>4316</v>
      </c>
      <c r="F135" s="231" t="s">
        <v>4409</v>
      </c>
      <c r="G135" s="232" t="s">
        <v>1861</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293</v>
      </c>
    </row>
    <row r="136" s="2" customFormat="1" ht="16.5" customHeight="1">
      <c r="A136" s="40"/>
      <c r="B136" s="41"/>
      <c r="C136" s="229" t="s">
        <v>266</v>
      </c>
      <c r="D136" s="229" t="s">
        <v>230</v>
      </c>
      <c r="E136" s="230" t="s">
        <v>4318</v>
      </c>
      <c r="F136" s="231" t="s">
        <v>4410</v>
      </c>
      <c r="G136" s="232" t="s">
        <v>1861</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300</v>
      </c>
    </row>
    <row r="137" s="12" customFormat="1" ht="25.92" customHeight="1">
      <c r="A137" s="12"/>
      <c r="B137" s="213"/>
      <c r="C137" s="214"/>
      <c r="D137" s="215" t="s">
        <v>82</v>
      </c>
      <c r="E137" s="216" t="s">
        <v>4411</v>
      </c>
      <c r="F137" s="216" t="s">
        <v>4412</v>
      </c>
      <c r="G137" s="214"/>
      <c r="H137" s="214"/>
      <c r="I137" s="217"/>
      <c r="J137" s="218">
        <f>BK137</f>
        <v>0</v>
      </c>
      <c r="K137" s="214"/>
      <c r="L137" s="219"/>
      <c r="M137" s="220"/>
      <c r="N137" s="221"/>
      <c r="O137" s="221"/>
      <c r="P137" s="222">
        <f>SUM(P138:P142)</f>
        <v>0</v>
      </c>
      <c r="Q137" s="221"/>
      <c r="R137" s="222">
        <f>SUM(R138:R142)</f>
        <v>0</v>
      </c>
      <c r="S137" s="221"/>
      <c r="T137" s="223">
        <f>SUM(T138:T142)</f>
        <v>0</v>
      </c>
      <c r="U137" s="12"/>
      <c r="V137" s="12"/>
      <c r="W137" s="12"/>
      <c r="X137" s="12"/>
      <c r="Y137" s="12"/>
      <c r="Z137" s="12"/>
      <c r="AA137" s="12"/>
      <c r="AB137" s="12"/>
      <c r="AC137" s="12"/>
      <c r="AD137" s="12"/>
      <c r="AE137" s="12"/>
      <c r="AR137" s="224" t="s">
        <v>87</v>
      </c>
      <c r="AT137" s="225" t="s">
        <v>82</v>
      </c>
      <c r="AU137" s="225" t="s">
        <v>83</v>
      </c>
      <c r="AY137" s="224" t="s">
        <v>227</v>
      </c>
      <c r="BK137" s="226">
        <f>SUM(BK138:BK142)</f>
        <v>0</v>
      </c>
    </row>
    <row r="138" s="2" customFormat="1" ht="16.5" customHeight="1">
      <c r="A138" s="40"/>
      <c r="B138" s="41"/>
      <c r="C138" s="229" t="s">
        <v>270</v>
      </c>
      <c r="D138" s="229" t="s">
        <v>230</v>
      </c>
      <c r="E138" s="230" t="s">
        <v>4215</v>
      </c>
      <c r="F138" s="231" t="s">
        <v>4413</v>
      </c>
      <c r="G138" s="232" t="s">
        <v>544</v>
      </c>
      <c r="H138" s="233">
        <v>220</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309</v>
      </c>
    </row>
    <row r="139" s="2" customFormat="1" ht="16.5" customHeight="1">
      <c r="A139" s="40"/>
      <c r="B139" s="41"/>
      <c r="C139" s="229" t="s">
        <v>274</v>
      </c>
      <c r="D139" s="229" t="s">
        <v>230</v>
      </c>
      <c r="E139" s="230" t="s">
        <v>4217</v>
      </c>
      <c r="F139" s="231" t="s">
        <v>4414</v>
      </c>
      <c r="G139" s="232" t="s">
        <v>544</v>
      </c>
      <c r="H139" s="233">
        <v>40</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323</v>
      </c>
    </row>
    <row r="140" s="2" customFormat="1" ht="16.5" customHeight="1">
      <c r="A140" s="40"/>
      <c r="B140" s="41"/>
      <c r="C140" s="229" t="s">
        <v>278</v>
      </c>
      <c r="D140" s="229" t="s">
        <v>230</v>
      </c>
      <c r="E140" s="230" t="s">
        <v>4219</v>
      </c>
      <c r="F140" s="231" t="s">
        <v>4340</v>
      </c>
      <c r="G140" s="232" t="s">
        <v>544</v>
      </c>
      <c r="H140" s="233">
        <v>30</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470</v>
      </c>
    </row>
    <row r="141" s="2" customFormat="1" ht="16.5" customHeight="1">
      <c r="A141" s="40"/>
      <c r="B141" s="41"/>
      <c r="C141" s="229" t="s">
        <v>282</v>
      </c>
      <c r="D141" s="229" t="s">
        <v>230</v>
      </c>
      <c r="E141" s="230" t="s">
        <v>4221</v>
      </c>
      <c r="F141" s="231" t="s">
        <v>4341</v>
      </c>
      <c r="G141" s="232" t="s">
        <v>544</v>
      </c>
      <c r="H141" s="233">
        <v>30</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491</v>
      </c>
    </row>
    <row r="142" s="2" customFormat="1" ht="16.5" customHeight="1">
      <c r="A142" s="40"/>
      <c r="B142" s="41"/>
      <c r="C142" s="229" t="s">
        <v>289</v>
      </c>
      <c r="D142" s="229" t="s">
        <v>230</v>
      </c>
      <c r="E142" s="230" t="s">
        <v>4223</v>
      </c>
      <c r="F142" s="231" t="s">
        <v>4343</v>
      </c>
      <c r="G142" s="232" t="s">
        <v>1861</v>
      </c>
      <c r="H142" s="233">
        <v>1</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500</v>
      </c>
    </row>
    <row r="143" s="12" customFormat="1" ht="25.92" customHeight="1">
      <c r="A143" s="12"/>
      <c r="B143" s="213"/>
      <c r="C143" s="214"/>
      <c r="D143" s="215" t="s">
        <v>82</v>
      </c>
      <c r="E143" s="216" t="s">
        <v>4383</v>
      </c>
      <c r="F143" s="216" t="s">
        <v>2795</v>
      </c>
      <c r="G143" s="214"/>
      <c r="H143" s="214"/>
      <c r="I143" s="217"/>
      <c r="J143" s="218">
        <f>BK143</f>
        <v>0</v>
      </c>
      <c r="K143" s="214"/>
      <c r="L143" s="219"/>
      <c r="M143" s="220"/>
      <c r="N143" s="221"/>
      <c r="O143" s="221"/>
      <c r="P143" s="222">
        <f>SUM(P144:P146)</f>
        <v>0</v>
      </c>
      <c r="Q143" s="221"/>
      <c r="R143" s="222">
        <f>SUM(R144:R146)</f>
        <v>0</v>
      </c>
      <c r="S143" s="221"/>
      <c r="T143" s="223">
        <f>SUM(T144:T146)</f>
        <v>0</v>
      </c>
      <c r="U143" s="12"/>
      <c r="V143" s="12"/>
      <c r="W143" s="12"/>
      <c r="X143" s="12"/>
      <c r="Y143" s="12"/>
      <c r="Z143" s="12"/>
      <c r="AA143" s="12"/>
      <c r="AB143" s="12"/>
      <c r="AC143" s="12"/>
      <c r="AD143" s="12"/>
      <c r="AE143" s="12"/>
      <c r="AR143" s="224" t="s">
        <v>87</v>
      </c>
      <c r="AT143" s="225" t="s">
        <v>82</v>
      </c>
      <c r="AU143" s="225" t="s">
        <v>83</v>
      </c>
      <c r="AY143" s="224" t="s">
        <v>227</v>
      </c>
      <c r="BK143" s="226">
        <f>SUM(BK144:BK146)</f>
        <v>0</v>
      </c>
    </row>
    <row r="144" s="2" customFormat="1" ht="16.5" customHeight="1">
      <c r="A144" s="40"/>
      <c r="B144" s="41"/>
      <c r="C144" s="229" t="s">
        <v>293</v>
      </c>
      <c r="D144" s="229" t="s">
        <v>230</v>
      </c>
      <c r="E144" s="230" t="s">
        <v>4232</v>
      </c>
      <c r="F144" s="231" t="s">
        <v>4296</v>
      </c>
      <c r="G144" s="232" t="s">
        <v>367</v>
      </c>
      <c r="H144" s="233">
        <v>4</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509</v>
      </c>
    </row>
    <row r="145" s="2" customFormat="1" ht="16.5" customHeight="1">
      <c r="A145" s="40"/>
      <c r="B145" s="41"/>
      <c r="C145" s="229" t="s">
        <v>8</v>
      </c>
      <c r="D145" s="229" t="s">
        <v>230</v>
      </c>
      <c r="E145" s="230" t="s">
        <v>4234</v>
      </c>
      <c r="F145" s="231" t="s">
        <v>4300</v>
      </c>
      <c r="G145" s="232" t="s">
        <v>367</v>
      </c>
      <c r="H145" s="233">
        <v>12</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16.5" customHeight="1">
      <c r="A146" s="40"/>
      <c r="B146" s="41"/>
      <c r="C146" s="229" t="s">
        <v>300</v>
      </c>
      <c r="D146" s="229" t="s">
        <v>230</v>
      </c>
      <c r="E146" s="230" t="s">
        <v>4236</v>
      </c>
      <c r="F146" s="231" t="s">
        <v>4302</v>
      </c>
      <c r="G146" s="232" t="s">
        <v>367</v>
      </c>
      <c r="H146" s="233">
        <v>8</v>
      </c>
      <c r="I146" s="234"/>
      <c r="J146" s="235">
        <f>ROUND(I146*H146,2)</f>
        <v>0</v>
      </c>
      <c r="K146" s="231" t="s">
        <v>251</v>
      </c>
      <c r="L146" s="46"/>
      <c r="M146" s="306" t="s">
        <v>1</v>
      </c>
      <c r="N146" s="307" t="s">
        <v>48</v>
      </c>
      <c r="O146" s="249"/>
      <c r="P146" s="308">
        <f>O146*H146</f>
        <v>0</v>
      </c>
      <c r="Q146" s="308">
        <v>0</v>
      </c>
      <c r="R146" s="308">
        <f>Q146*H146</f>
        <v>0</v>
      </c>
      <c r="S146" s="308">
        <v>0</v>
      </c>
      <c r="T146" s="30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525</v>
      </c>
    </row>
    <row r="147" s="2" customFormat="1" ht="6.96" customHeight="1">
      <c r="A147" s="40"/>
      <c r="B147" s="68"/>
      <c r="C147" s="69"/>
      <c r="D147" s="69"/>
      <c r="E147" s="69"/>
      <c r="F147" s="69"/>
      <c r="G147" s="69"/>
      <c r="H147" s="69"/>
      <c r="I147" s="69"/>
      <c r="J147" s="69"/>
      <c r="K147" s="69"/>
      <c r="L147" s="46"/>
      <c r="M147" s="40"/>
      <c r="O147" s="40"/>
      <c r="P147" s="40"/>
      <c r="Q147" s="40"/>
      <c r="R147" s="40"/>
      <c r="S147" s="40"/>
      <c r="T147" s="40"/>
      <c r="U147" s="40"/>
      <c r="V147" s="40"/>
      <c r="W147" s="40"/>
      <c r="X147" s="40"/>
      <c r="Y147" s="40"/>
      <c r="Z147" s="40"/>
      <c r="AA147" s="40"/>
      <c r="AB147" s="40"/>
      <c r="AC147" s="40"/>
      <c r="AD147" s="40"/>
      <c r="AE147" s="40"/>
    </row>
  </sheetData>
  <sheetProtection sheet="1" autoFilter="0" formatColumns="0" formatRows="0" objects="1" scenarios="1" spinCount="100000" saltValue="kqXCgnls4jCUGYe8KIkMn92bxfsdY7KeXyRaM+To6lcP53Sr2TL4YodDm7SbioSqQHVCweRQq5bYckykztQTNQ==" hashValue="VOjw4pAH6q4HuoDusO+US2RMnFvOQTkaLtyILodxSRnTC8Yaj4NlcLSzzz0l2leIyVomqY1/6kZiO7ggNLcJjQ==" algorithmName="SHA-512" password="E785"/>
  <autoFilter ref="C126:K14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4415</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ROUND((SUM(BE127:BE148)),  2)</f>
        <v>0</v>
      </c>
      <c r="G37" s="40"/>
      <c r="H37" s="40"/>
      <c r="I37" s="167">
        <v>0.20999999999999999</v>
      </c>
      <c r="J37" s="166">
        <f>ROUND(((SUM(BE127:BE148))*I37),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ROUND((SUM(BF127:BF148)),  2)</f>
        <v>0</v>
      </c>
      <c r="G38" s="40"/>
      <c r="H38" s="40"/>
      <c r="I38" s="167">
        <v>0.14999999999999999</v>
      </c>
      <c r="J38" s="166">
        <f>ROUND(((SUM(BF127:BF148))*I38),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ROUND((SUM(BG127:BG148)),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ROUND((SUM(BH127:BH148)),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ROUND((SUM(BI127:BI148)),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SPS - SPS</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4416</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4401</v>
      </c>
      <c r="E102" s="194"/>
      <c r="F102" s="194"/>
      <c r="G102" s="194"/>
      <c r="H102" s="194"/>
      <c r="I102" s="194"/>
      <c r="J102" s="195">
        <f>J134</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4349</v>
      </c>
      <c r="E103" s="194"/>
      <c r="F103" s="194"/>
      <c r="G103" s="194"/>
      <c r="H103" s="194"/>
      <c r="I103" s="194"/>
      <c r="J103" s="195">
        <f>J144</f>
        <v>0</v>
      </c>
      <c r="K103" s="192"/>
      <c r="L103" s="196"/>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213</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86" t="str">
        <f>E7</f>
        <v>PD pro Hasičskou zbrojnici Frýdek</v>
      </c>
      <c r="F113" s="33"/>
      <c r="G113" s="33"/>
      <c r="H113" s="33"/>
      <c r="I113" s="42"/>
      <c r="J113" s="42"/>
      <c r="K113" s="42"/>
      <c r="L113" s="65"/>
      <c r="S113" s="40"/>
      <c r="T113" s="40"/>
      <c r="U113" s="40"/>
      <c r="V113" s="40"/>
      <c r="W113" s="40"/>
      <c r="X113" s="40"/>
      <c r="Y113" s="40"/>
      <c r="Z113" s="40"/>
      <c r="AA113" s="40"/>
      <c r="AB113" s="40"/>
      <c r="AC113" s="40"/>
      <c r="AD113" s="40"/>
      <c r="AE113" s="40"/>
    </row>
    <row r="114" s="1" customFormat="1" ht="12" customHeight="1">
      <c r="B114" s="22"/>
      <c r="C114" s="33" t="s">
        <v>198</v>
      </c>
      <c r="D114" s="23"/>
      <c r="E114" s="23"/>
      <c r="F114" s="23"/>
      <c r="G114" s="23"/>
      <c r="H114" s="23"/>
      <c r="I114" s="23"/>
      <c r="J114" s="23"/>
      <c r="K114" s="23"/>
      <c r="L114" s="21"/>
    </row>
    <row r="115" s="1" customFormat="1" ht="16.5" customHeight="1">
      <c r="B115" s="22"/>
      <c r="C115" s="23"/>
      <c r="D115" s="23"/>
      <c r="E115" s="186" t="s">
        <v>199</v>
      </c>
      <c r="F115" s="23"/>
      <c r="G115" s="23"/>
      <c r="H115" s="23"/>
      <c r="I115" s="23"/>
      <c r="J115" s="23"/>
      <c r="K115" s="23"/>
      <c r="L115" s="21"/>
    </row>
    <row r="116" s="1" customFormat="1" ht="12" customHeight="1">
      <c r="B116" s="22"/>
      <c r="C116" s="33" t="s">
        <v>200</v>
      </c>
      <c r="D116" s="23"/>
      <c r="E116" s="23"/>
      <c r="F116" s="23"/>
      <c r="G116" s="23"/>
      <c r="H116" s="23"/>
      <c r="I116" s="23"/>
      <c r="J116" s="23"/>
      <c r="K116" s="23"/>
      <c r="L116" s="21"/>
    </row>
    <row r="117" s="2" customFormat="1" ht="16.5" customHeight="1">
      <c r="A117" s="40"/>
      <c r="B117" s="41"/>
      <c r="C117" s="42"/>
      <c r="D117" s="42"/>
      <c r="E117" s="251" t="s">
        <v>327</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3454</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SPS - SPS</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33" t="s">
        <v>24</v>
      </c>
      <c r="J121" s="81" t="str">
        <f>IF(J16="","",J16)</f>
        <v>26. 7. 2019</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Statutární město Frýdek - Místek</v>
      </c>
      <c r="G123" s="42"/>
      <c r="H123" s="42"/>
      <c r="I123" s="33" t="s">
        <v>36</v>
      </c>
      <c r="J123" s="38" t="str">
        <f>E25</f>
        <v>PPS Kania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33" t="s">
        <v>39</v>
      </c>
      <c r="J124" s="38" t="str">
        <f>E28</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214</v>
      </c>
      <c r="D126" s="205" t="s">
        <v>68</v>
      </c>
      <c r="E126" s="205" t="s">
        <v>64</v>
      </c>
      <c r="F126" s="205" t="s">
        <v>65</v>
      </c>
      <c r="G126" s="205" t="s">
        <v>215</v>
      </c>
      <c r="H126" s="205" t="s">
        <v>216</v>
      </c>
      <c r="I126" s="205" t="s">
        <v>217</v>
      </c>
      <c r="J126" s="205" t="s">
        <v>204</v>
      </c>
      <c r="K126" s="206" t="s">
        <v>218</v>
      </c>
      <c r="L126" s="207"/>
      <c r="M126" s="102" t="s">
        <v>1</v>
      </c>
      <c r="N126" s="103" t="s">
        <v>47</v>
      </c>
      <c r="O126" s="103" t="s">
        <v>219</v>
      </c>
      <c r="P126" s="103" t="s">
        <v>220</v>
      </c>
      <c r="Q126" s="103" t="s">
        <v>221</v>
      </c>
      <c r="R126" s="103" t="s">
        <v>222</v>
      </c>
      <c r="S126" s="103" t="s">
        <v>223</v>
      </c>
      <c r="T126" s="104" t="s">
        <v>224</v>
      </c>
      <c r="U126" s="202"/>
      <c r="V126" s="202"/>
      <c r="W126" s="202"/>
      <c r="X126" s="202"/>
      <c r="Y126" s="202"/>
      <c r="Z126" s="202"/>
      <c r="AA126" s="202"/>
      <c r="AB126" s="202"/>
      <c r="AC126" s="202"/>
      <c r="AD126" s="202"/>
      <c r="AE126" s="202"/>
    </row>
    <row r="127" s="2" customFormat="1" ht="22.8" customHeight="1">
      <c r="A127" s="40"/>
      <c r="B127" s="41"/>
      <c r="C127" s="109" t="s">
        <v>225</v>
      </c>
      <c r="D127" s="42"/>
      <c r="E127" s="42"/>
      <c r="F127" s="42"/>
      <c r="G127" s="42"/>
      <c r="H127" s="42"/>
      <c r="I127" s="42"/>
      <c r="J127" s="208">
        <f>BK127</f>
        <v>0</v>
      </c>
      <c r="K127" s="42"/>
      <c r="L127" s="46"/>
      <c r="M127" s="105"/>
      <c r="N127" s="209"/>
      <c r="O127" s="106"/>
      <c r="P127" s="210">
        <f>P128+P134+P144</f>
        <v>0</v>
      </c>
      <c r="Q127" s="106"/>
      <c r="R127" s="210">
        <f>R128+R134+R144</f>
        <v>0</v>
      </c>
      <c r="S127" s="106"/>
      <c r="T127" s="211">
        <f>T128+T134+T144</f>
        <v>0</v>
      </c>
      <c r="U127" s="40"/>
      <c r="V127" s="40"/>
      <c r="W127" s="40"/>
      <c r="X127" s="40"/>
      <c r="Y127" s="40"/>
      <c r="Z127" s="40"/>
      <c r="AA127" s="40"/>
      <c r="AB127" s="40"/>
      <c r="AC127" s="40"/>
      <c r="AD127" s="40"/>
      <c r="AE127" s="40"/>
      <c r="AT127" s="18" t="s">
        <v>82</v>
      </c>
      <c r="AU127" s="18" t="s">
        <v>206</v>
      </c>
      <c r="BK127" s="212">
        <f>BK128+BK134+BK144</f>
        <v>0</v>
      </c>
    </row>
    <row r="128" s="12" customFormat="1" ht="25.92" customHeight="1">
      <c r="A128" s="12"/>
      <c r="B128" s="213"/>
      <c r="C128" s="214"/>
      <c r="D128" s="215" t="s">
        <v>82</v>
      </c>
      <c r="E128" s="216" t="s">
        <v>3849</v>
      </c>
      <c r="F128" s="216" t="s">
        <v>4417</v>
      </c>
      <c r="G128" s="214"/>
      <c r="H128" s="214"/>
      <c r="I128" s="217"/>
      <c r="J128" s="218">
        <f>BK128</f>
        <v>0</v>
      </c>
      <c r="K128" s="214"/>
      <c r="L128" s="219"/>
      <c r="M128" s="220"/>
      <c r="N128" s="221"/>
      <c r="O128" s="221"/>
      <c r="P128" s="222">
        <f>SUM(P129:P133)</f>
        <v>0</v>
      </c>
      <c r="Q128" s="221"/>
      <c r="R128" s="222">
        <f>SUM(R129:R133)</f>
        <v>0</v>
      </c>
      <c r="S128" s="221"/>
      <c r="T128" s="223">
        <f>SUM(T129:T133)</f>
        <v>0</v>
      </c>
      <c r="U128" s="12"/>
      <c r="V128" s="12"/>
      <c r="W128" s="12"/>
      <c r="X128" s="12"/>
      <c r="Y128" s="12"/>
      <c r="Z128" s="12"/>
      <c r="AA128" s="12"/>
      <c r="AB128" s="12"/>
      <c r="AC128" s="12"/>
      <c r="AD128" s="12"/>
      <c r="AE128" s="12"/>
      <c r="AR128" s="224" t="s">
        <v>87</v>
      </c>
      <c r="AT128" s="225" t="s">
        <v>82</v>
      </c>
      <c r="AU128" s="225" t="s">
        <v>83</v>
      </c>
      <c r="AY128" s="224" t="s">
        <v>227</v>
      </c>
      <c r="BK128" s="226">
        <f>SUM(BK129:BK133)</f>
        <v>0</v>
      </c>
    </row>
    <row r="129" s="2" customFormat="1" ht="16.5" customHeight="1">
      <c r="A129" s="40"/>
      <c r="B129" s="41"/>
      <c r="C129" s="229" t="s">
        <v>87</v>
      </c>
      <c r="D129" s="229" t="s">
        <v>230</v>
      </c>
      <c r="E129" s="230" t="s">
        <v>4206</v>
      </c>
      <c r="F129" s="231" t="s">
        <v>4418</v>
      </c>
      <c r="G129" s="232" t="s">
        <v>1861</v>
      </c>
      <c r="H129" s="233">
        <v>1</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91</v>
      </c>
    </row>
    <row r="130" s="2" customFormat="1" ht="16.5" customHeight="1">
      <c r="A130" s="40"/>
      <c r="B130" s="41"/>
      <c r="C130" s="229" t="s">
        <v>91</v>
      </c>
      <c r="D130" s="229" t="s">
        <v>230</v>
      </c>
      <c r="E130" s="230" t="s">
        <v>4208</v>
      </c>
      <c r="F130" s="231" t="s">
        <v>4419</v>
      </c>
      <c r="G130" s="232" t="s">
        <v>1861</v>
      </c>
      <c r="H130" s="233">
        <v>1</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115</v>
      </c>
    </row>
    <row r="131" s="2" customFormat="1" ht="16.5" customHeight="1">
      <c r="A131" s="40"/>
      <c r="B131" s="41"/>
      <c r="C131" s="229" t="s">
        <v>102</v>
      </c>
      <c r="D131" s="229" t="s">
        <v>230</v>
      </c>
      <c r="E131" s="230" t="s">
        <v>4210</v>
      </c>
      <c r="F131" s="231" t="s">
        <v>4420</v>
      </c>
      <c r="G131" s="232" t="s">
        <v>1861</v>
      </c>
      <c r="H131" s="233">
        <v>1</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16.5" customHeight="1">
      <c r="A132" s="40"/>
      <c r="B132" s="41"/>
      <c r="C132" s="229" t="s">
        <v>115</v>
      </c>
      <c r="D132" s="229" t="s">
        <v>230</v>
      </c>
      <c r="E132" s="230" t="s">
        <v>4212</v>
      </c>
      <c r="F132" s="231" t="s">
        <v>4421</v>
      </c>
      <c r="G132" s="232" t="s">
        <v>1861</v>
      </c>
      <c r="H132" s="233">
        <v>1</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266</v>
      </c>
    </row>
    <row r="133" s="2" customFormat="1" ht="16.5" customHeight="1">
      <c r="A133" s="40"/>
      <c r="B133" s="41"/>
      <c r="C133" s="229" t="s">
        <v>121</v>
      </c>
      <c r="D133" s="229" t="s">
        <v>230</v>
      </c>
      <c r="E133" s="230" t="s">
        <v>4312</v>
      </c>
      <c r="F133" s="231" t="s">
        <v>4422</v>
      </c>
      <c r="G133" s="232" t="s">
        <v>4281</v>
      </c>
      <c r="H133" s="233">
        <v>1</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274</v>
      </c>
    </row>
    <row r="134" s="12" customFormat="1" ht="25.92" customHeight="1">
      <c r="A134" s="12"/>
      <c r="B134" s="213"/>
      <c r="C134" s="214"/>
      <c r="D134" s="215" t="s">
        <v>82</v>
      </c>
      <c r="E134" s="216" t="s">
        <v>4411</v>
      </c>
      <c r="F134" s="216" t="s">
        <v>4412</v>
      </c>
      <c r="G134" s="214"/>
      <c r="H134" s="214"/>
      <c r="I134" s="217"/>
      <c r="J134" s="218">
        <f>BK134</f>
        <v>0</v>
      </c>
      <c r="K134" s="214"/>
      <c r="L134" s="219"/>
      <c r="M134" s="220"/>
      <c r="N134" s="221"/>
      <c r="O134" s="221"/>
      <c r="P134" s="222">
        <f>SUM(P135:P143)</f>
        <v>0</v>
      </c>
      <c r="Q134" s="221"/>
      <c r="R134" s="222">
        <f>SUM(R135:R143)</f>
        <v>0</v>
      </c>
      <c r="S134" s="221"/>
      <c r="T134" s="223">
        <f>SUM(T135:T143)</f>
        <v>0</v>
      </c>
      <c r="U134" s="12"/>
      <c r="V134" s="12"/>
      <c r="W134" s="12"/>
      <c r="X134" s="12"/>
      <c r="Y134" s="12"/>
      <c r="Z134" s="12"/>
      <c r="AA134" s="12"/>
      <c r="AB134" s="12"/>
      <c r="AC134" s="12"/>
      <c r="AD134" s="12"/>
      <c r="AE134" s="12"/>
      <c r="AR134" s="224" t="s">
        <v>87</v>
      </c>
      <c r="AT134" s="225" t="s">
        <v>82</v>
      </c>
      <c r="AU134" s="225" t="s">
        <v>83</v>
      </c>
      <c r="AY134" s="224" t="s">
        <v>227</v>
      </c>
      <c r="BK134" s="226">
        <f>SUM(BK135:BK143)</f>
        <v>0</v>
      </c>
    </row>
    <row r="135" s="2" customFormat="1" ht="16.5" customHeight="1">
      <c r="A135" s="40"/>
      <c r="B135" s="41"/>
      <c r="C135" s="229" t="s">
        <v>257</v>
      </c>
      <c r="D135" s="229" t="s">
        <v>230</v>
      </c>
      <c r="E135" s="230" t="s">
        <v>4215</v>
      </c>
      <c r="F135" s="231" t="s">
        <v>4423</v>
      </c>
      <c r="G135" s="232" t="s">
        <v>544</v>
      </c>
      <c r="H135" s="233">
        <v>40</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282</v>
      </c>
    </row>
    <row r="136" s="2" customFormat="1" ht="16.5" customHeight="1">
      <c r="A136" s="40"/>
      <c r="B136" s="41"/>
      <c r="C136" s="229" t="s">
        <v>262</v>
      </c>
      <c r="D136" s="229" t="s">
        <v>230</v>
      </c>
      <c r="E136" s="230" t="s">
        <v>4217</v>
      </c>
      <c r="F136" s="231" t="s">
        <v>4424</v>
      </c>
      <c r="G136" s="232" t="s">
        <v>544</v>
      </c>
      <c r="H136" s="233">
        <v>380</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293</v>
      </c>
    </row>
    <row r="137" s="2" customFormat="1" ht="16.5" customHeight="1">
      <c r="A137" s="40"/>
      <c r="B137" s="41"/>
      <c r="C137" s="229" t="s">
        <v>266</v>
      </c>
      <c r="D137" s="229" t="s">
        <v>230</v>
      </c>
      <c r="E137" s="230" t="s">
        <v>4219</v>
      </c>
      <c r="F137" s="231" t="s">
        <v>4425</v>
      </c>
      <c r="G137" s="232" t="s">
        <v>544</v>
      </c>
      <c r="H137" s="233">
        <v>90</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300</v>
      </c>
    </row>
    <row r="138" s="2" customFormat="1" ht="16.5" customHeight="1">
      <c r="A138" s="40"/>
      <c r="B138" s="41"/>
      <c r="C138" s="229" t="s">
        <v>270</v>
      </c>
      <c r="D138" s="229" t="s">
        <v>230</v>
      </c>
      <c r="E138" s="230" t="s">
        <v>4221</v>
      </c>
      <c r="F138" s="231" t="s">
        <v>4426</v>
      </c>
      <c r="G138" s="232" t="s">
        <v>544</v>
      </c>
      <c r="H138" s="233">
        <v>40</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309</v>
      </c>
    </row>
    <row r="139" s="2" customFormat="1" ht="16.5" customHeight="1">
      <c r="A139" s="40"/>
      <c r="B139" s="41"/>
      <c r="C139" s="229" t="s">
        <v>274</v>
      </c>
      <c r="D139" s="229" t="s">
        <v>230</v>
      </c>
      <c r="E139" s="230" t="s">
        <v>4223</v>
      </c>
      <c r="F139" s="231" t="s">
        <v>4427</v>
      </c>
      <c r="G139" s="232" t="s">
        <v>544</v>
      </c>
      <c r="H139" s="233">
        <v>10</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323</v>
      </c>
    </row>
    <row r="140" s="2" customFormat="1" ht="16.5" customHeight="1">
      <c r="A140" s="40"/>
      <c r="B140" s="41"/>
      <c r="C140" s="229" t="s">
        <v>278</v>
      </c>
      <c r="D140" s="229" t="s">
        <v>230</v>
      </c>
      <c r="E140" s="230" t="s">
        <v>4225</v>
      </c>
      <c r="F140" s="231" t="s">
        <v>4428</v>
      </c>
      <c r="G140" s="232" t="s">
        <v>544</v>
      </c>
      <c r="H140" s="233">
        <v>50</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470</v>
      </c>
    </row>
    <row r="141" s="2" customFormat="1" ht="16.5" customHeight="1">
      <c r="A141" s="40"/>
      <c r="B141" s="41"/>
      <c r="C141" s="229" t="s">
        <v>282</v>
      </c>
      <c r="D141" s="229" t="s">
        <v>230</v>
      </c>
      <c r="E141" s="230" t="s">
        <v>4227</v>
      </c>
      <c r="F141" s="231" t="s">
        <v>4429</v>
      </c>
      <c r="G141" s="232" t="s">
        <v>1861</v>
      </c>
      <c r="H141" s="233">
        <v>30</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491</v>
      </c>
    </row>
    <row r="142" s="2" customFormat="1" ht="16.5" customHeight="1">
      <c r="A142" s="40"/>
      <c r="B142" s="41"/>
      <c r="C142" s="229" t="s">
        <v>289</v>
      </c>
      <c r="D142" s="229" t="s">
        <v>230</v>
      </c>
      <c r="E142" s="230" t="s">
        <v>4229</v>
      </c>
      <c r="F142" s="231" t="s">
        <v>4430</v>
      </c>
      <c r="G142" s="232" t="s">
        <v>1861</v>
      </c>
      <c r="H142" s="233">
        <v>2</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500</v>
      </c>
    </row>
    <row r="143" s="2" customFormat="1" ht="16.5" customHeight="1">
      <c r="A143" s="40"/>
      <c r="B143" s="41"/>
      <c r="C143" s="229" t="s">
        <v>293</v>
      </c>
      <c r="D143" s="229" t="s">
        <v>230</v>
      </c>
      <c r="E143" s="230" t="s">
        <v>4431</v>
      </c>
      <c r="F143" s="231" t="s">
        <v>4432</v>
      </c>
      <c r="G143" s="232" t="s">
        <v>1861</v>
      </c>
      <c r="H143" s="233">
        <v>1</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509</v>
      </c>
    </row>
    <row r="144" s="12" customFormat="1" ht="25.92" customHeight="1">
      <c r="A144" s="12"/>
      <c r="B144" s="213"/>
      <c r="C144" s="214"/>
      <c r="D144" s="215" t="s">
        <v>82</v>
      </c>
      <c r="E144" s="216" t="s">
        <v>4383</v>
      </c>
      <c r="F144" s="216" t="s">
        <v>2795</v>
      </c>
      <c r="G144" s="214"/>
      <c r="H144" s="214"/>
      <c r="I144" s="217"/>
      <c r="J144" s="218">
        <f>BK144</f>
        <v>0</v>
      </c>
      <c r="K144" s="214"/>
      <c r="L144" s="219"/>
      <c r="M144" s="220"/>
      <c r="N144" s="221"/>
      <c r="O144" s="221"/>
      <c r="P144" s="222">
        <f>SUM(P145:P148)</f>
        <v>0</v>
      </c>
      <c r="Q144" s="221"/>
      <c r="R144" s="222">
        <f>SUM(R145:R148)</f>
        <v>0</v>
      </c>
      <c r="S144" s="221"/>
      <c r="T144" s="223">
        <f>SUM(T145:T148)</f>
        <v>0</v>
      </c>
      <c r="U144" s="12"/>
      <c r="V144" s="12"/>
      <c r="W144" s="12"/>
      <c r="X144" s="12"/>
      <c r="Y144" s="12"/>
      <c r="Z144" s="12"/>
      <c r="AA144" s="12"/>
      <c r="AB144" s="12"/>
      <c r="AC144" s="12"/>
      <c r="AD144" s="12"/>
      <c r="AE144" s="12"/>
      <c r="AR144" s="224" t="s">
        <v>87</v>
      </c>
      <c r="AT144" s="225" t="s">
        <v>82</v>
      </c>
      <c r="AU144" s="225" t="s">
        <v>83</v>
      </c>
      <c r="AY144" s="224" t="s">
        <v>227</v>
      </c>
      <c r="BK144" s="226">
        <f>SUM(BK145:BK148)</f>
        <v>0</v>
      </c>
    </row>
    <row r="145" s="2" customFormat="1" ht="16.5" customHeight="1">
      <c r="A145" s="40"/>
      <c r="B145" s="41"/>
      <c r="C145" s="229" t="s">
        <v>8</v>
      </c>
      <c r="D145" s="229" t="s">
        <v>230</v>
      </c>
      <c r="E145" s="230" t="s">
        <v>4232</v>
      </c>
      <c r="F145" s="231" t="s">
        <v>4433</v>
      </c>
      <c r="G145" s="232" t="s">
        <v>367</v>
      </c>
      <c r="H145" s="233">
        <v>4</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16.5" customHeight="1">
      <c r="A146" s="40"/>
      <c r="B146" s="41"/>
      <c r="C146" s="229" t="s">
        <v>300</v>
      </c>
      <c r="D146" s="229" t="s">
        <v>230</v>
      </c>
      <c r="E146" s="230" t="s">
        <v>4234</v>
      </c>
      <c r="F146" s="231" t="s">
        <v>4434</v>
      </c>
      <c r="G146" s="232" t="s">
        <v>367</v>
      </c>
      <c r="H146" s="233">
        <v>8</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525</v>
      </c>
    </row>
    <row r="147" s="2" customFormat="1" ht="16.5" customHeight="1">
      <c r="A147" s="40"/>
      <c r="B147" s="41"/>
      <c r="C147" s="229" t="s">
        <v>304</v>
      </c>
      <c r="D147" s="229" t="s">
        <v>230</v>
      </c>
      <c r="E147" s="230" t="s">
        <v>4236</v>
      </c>
      <c r="F147" s="231" t="s">
        <v>4300</v>
      </c>
      <c r="G147" s="232" t="s">
        <v>367</v>
      </c>
      <c r="H147" s="233">
        <v>16</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533</v>
      </c>
    </row>
    <row r="148" s="2" customFormat="1" ht="16.5" customHeight="1">
      <c r="A148" s="40"/>
      <c r="B148" s="41"/>
      <c r="C148" s="229" t="s">
        <v>309</v>
      </c>
      <c r="D148" s="229" t="s">
        <v>230</v>
      </c>
      <c r="E148" s="230" t="s">
        <v>4238</v>
      </c>
      <c r="F148" s="231" t="s">
        <v>4302</v>
      </c>
      <c r="G148" s="232" t="s">
        <v>367</v>
      </c>
      <c r="H148" s="233">
        <v>16</v>
      </c>
      <c r="I148" s="234"/>
      <c r="J148" s="235">
        <f>ROUND(I148*H148,2)</f>
        <v>0</v>
      </c>
      <c r="K148" s="231" t="s">
        <v>251</v>
      </c>
      <c r="L148" s="46"/>
      <c r="M148" s="306" t="s">
        <v>1</v>
      </c>
      <c r="N148" s="307" t="s">
        <v>48</v>
      </c>
      <c r="O148" s="249"/>
      <c r="P148" s="308">
        <f>O148*H148</f>
        <v>0</v>
      </c>
      <c r="Q148" s="308">
        <v>0</v>
      </c>
      <c r="R148" s="308">
        <f>Q148*H148</f>
        <v>0</v>
      </c>
      <c r="S148" s="308">
        <v>0</v>
      </c>
      <c r="T148" s="30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541</v>
      </c>
    </row>
    <row r="149" s="2" customFormat="1" ht="6.96" customHeight="1">
      <c r="A149" s="40"/>
      <c r="B149" s="68"/>
      <c r="C149" s="69"/>
      <c r="D149" s="69"/>
      <c r="E149" s="69"/>
      <c r="F149" s="69"/>
      <c r="G149" s="69"/>
      <c r="H149" s="69"/>
      <c r="I149" s="69"/>
      <c r="J149" s="69"/>
      <c r="K149" s="69"/>
      <c r="L149" s="46"/>
      <c r="M149" s="40"/>
      <c r="O149" s="40"/>
      <c r="P149" s="40"/>
      <c r="Q149" s="40"/>
      <c r="R149" s="40"/>
      <c r="S149" s="40"/>
      <c r="T149" s="40"/>
      <c r="U149" s="40"/>
      <c r="V149" s="40"/>
      <c r="W149" s="40"/>
      <c r="X149" s="40"/>
      <c r="Y149" s="40"/>
      <c r="Z149" s="40"/>
      <c r="AA149" s="40"/>
      <c r="AB149" s="40"/>
      <c r="AC149" s="40"/>
      <c r="AD149" s="40"/>
      <c r="AE149" s="40"/>
    </row>
  </sheetData>
  <sheetProtection sheet="1" autoFilter="0" formatColumns="0" formatRows="0" objects="1" scenarios="1" spinCount="100000" saltValue="tRH5MflL2k/GmGMw1OE2HtzHbNEWJFJD/PP/w6f5iQUj6kKZoq9kAx85Zx2EDTKNhkVp2YCn77YTJ5oS380+qw==" hashValue="4QtjF2c+mcwkaWub3s4pj2mCIJL18ZhkztJMIC48GLqrWRj6vfwXXHLsGv+NuOEUJ4e9Oc4tGFfkstSkZPqyEw==" algorithmName="SHA-512" password="E785"/>
  <autoFilter ref="C126:K14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146</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4435</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ROUND((SUM(BE125:BE168)),  2)</f>
        <v>0</v>
      </c>
      <c r="G37" s="40"/>
      <c r="H37" s="40"/>
      <c r="I37" s="167">
        <v>0.20999999999999999</v>
      </c>
      <c r="J37" s="166">
        <f>ROUND(((SUM(BE125:BE168))*I37),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ROUND((SUM(BF125:BF168)),  2)</f>
        <v>0</v>
      </c>
      <c r="G38" s="40"/>
      <c r="H38" s="40"/>
      <c r="I38" s="167">
        <v>0.14999999999999999</v>
      </c>
      <c r="J38" s="166">
        <f>ROUND(((SUM(BF125:BF168))*I38),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ROUND((SUM(BG125:BG168)),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ROUND((SUM(BH125:BH168)),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ROUND((SUM(BI125:BI168)),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KT - KT</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J125</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4436</v>
      </c>
      <c r="E101" s="194"/>
      <c r="F101" s="194"/>
      <c r="G101" s="194"/>
      <c r="H101" s="194"/>
      <c r="I101" s="194"/>
      <c r="J101" s="195">
        <f>J126</f>
        <v>0</v>
      </c>
      <c r="K101" s="192"/>
      <c r="L101" s="196"/>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42"/>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69"/>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71"/>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213</v>
      </c>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86" t="str">
        <f>E7</f>
        <v>PD pro Hasičskou zbrojnici Frýdek</v>
      </c>
      <c r="F111" s="33"/>
      <c r="G111" s="33"/>
      <c r="H111" s="33"/>
      <c r="I111" s="42"/>
      <c r="J111" s="42"/>
      <c r="K111" s="42"/>
      <c r="L111" s="65"/>
      <c r="S111" s="40"/>
      <c r="T111" s="40"/>
      <c r="U111" s="40"/>
      <c r="V111" s="40"/>
      <c r="W111" s="40"/>
      <c r="X111" s="40"/>
      <c r="Y111" s="40"/>
      <c r="Z111" s="40"/>
      <c r="AA111" s="40"/>
      <c r="AB111" s="40"/>
      <c r="AC111" s="40"/>
      <c r="AD111" s="40"/>
      <c r="AE111" s="40"/>
    </row>
    <row r="112" s="1" customFormat="1" ht="12" customHeight="1">
      <c r="B112" s="22"/>
      <c r="C112" s="33" t="s">
        <v>198</v>
      </c>
      <c r="D112" s="23"/>
      <c r="E112" s="23"/>
      <c r="F112" s="23"/>
      <c r="G112" s="23"/>
      <c r="H112" s="23"/>
      <c r="I112" s="23"/>
      <c r="J112" s="23"/>
      <c r="K112" s="23"/>
      <c r="L112" s="21"/>
    </row>
    <row r="113" s="1" customFormat="1" ht="16.5" customHeight="1">
      <c r="B113" s="22"/>
      <c r="C113" s="23"/>
      <c r="D113" s="23"/>
      <c r="E113" s="186" t="s">
        <v>199</v>
      </c>
      <c r="F113" s="23"/>
      <c r="G113" s="23"/>
      <c r="H113" s="23"/>
      <c r="I113" s="23"/>
      <c r="J113" s="23"/>
      <c r="K113" s="23"/>
      <c r="L113" s="21"/>
    </row>
    <row r="114" s="1" customFormat="1" ht="12" customHeight="1">
      <c r="B114" s="22"/>
      <c r="C114" s="33" t="s">
        <v>200</v>
      </c>
      <c r="D114" s="23"/>
      <c r="E114" s="23"/>
      <c r="F114" s="23"/>
      <c r="G114" s="23"/>
      <c r="H114" s="23"/>
      <c r="I114" s="23"/>
      <c r="J114" s="23"/>
      <c r="K114" s="23"/>
      <c r="L114" s="21"/>
    </row>
    <row r="115" s="2" customFormat="1" ht="16.5" customHeight="1">
      <c r="A115" s="40"/>
      <c r="B115" s="41"/>
      <c r="C115" s="42"/>
      <c r="D115" s="42"/>
      <c r="E115" s="251" t="s">
        <v>327</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3454</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KT - KT</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33" t="s">
        <v>24</v>
      </c>
      <c r="J119" s="81" t="str">
        <f>IF(J16="","",J16)</f>
        <v>26. 7. 2019</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Statutární město Frýdek - Místek</v>
      </c>
      <c r="G121" s="42"/>
      <c r="H121" s="42"/>
      <c r="I121" s="33" t="s">
        <v>36</v>
      </c>
      <c r="J121" s="38" t="str">
        <f>E25</f>
        <v>PPS Kania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33" t="s">
        <v>39</v>
      </c>
      <c r="J122" s="38" t="str">
        <f>E28</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11" customFormat="1" ht="29.28" customHeight="1">
      <c r="A124" s="202"/>
      <c r="B124" s="203"/>
      <c r="C124" s="204" t="s">
        <v>214</v>
      </c>
      <c r="D124" s="205" t="s">
        <v>68</v>
      </c>
      <c r="E124" s="205" t="s">
        <v>64</v>
      </c>
      <c r="F124" s="205" t="s">
        <v>65</v>
      </c>
      <c r="G124" s="205" t="s">
        <v>215</v>
      </c>
      <c r="H124" s="205" t="s">
        <v>216</v>
      </c>
      <c r="I124" s="205" t="s">
        <v>217</v>
      </c>
      <c r="J124" s="205" t="s">
        <v>204</v>
      </c>
      <c r="K124" s="206" t="s">
        <v>218</v>
      </c>
      <c r="L124" s="207"/>
      <c r="M124" s="102" t="s">
        <v>1</v>
      </c>
      <c r="N124" s="103" t="s">
        <v>47</v>
      </c>
      <c r="O124" s="103" t="s">
        <v>219</v>
      </c>
      <c r="P124" s="103" t="s">
        <v>220</v>
      </c>
      <c r="Q124" s="103" t="s">
        <v>221</v>
      </c>
      <c r="R124" s="103" t="s">
        <v>222</v>
      </c>
      <c r="S124" s="103" t="s">
        <v>223</v>
      </c>
      <c r="T124" s="104" t="s">
        <v>224</v>
      </c>
      <c r="U124" s="202"/>
      <c r="V124" s="202"/>
      <c r="W124" s="202"/>
      <c r="X124" s="202"/>
      <c r="Y124" s="202"/>
      <c r="Z124" s="202"/>
      <c r="AA124" s="202"/>
      <c r="AB124" s="202"/>
      <c r="AC124" s="202"/>
      <c r="AD124" s="202"/>
      <c r="AE124" s="202"/>
    </row>
    <row r="125" s="2" customFormat="1" ht="22.8" customHeight="1">
      <c r="A125" s="40"/>
      <c r="B125" s="41"/>
      <c r="C125" s="109" t="s">
        <v>225</v>
      </c>
      <c r="D125" s="42"/>
      <c r="E125" s="42"/>
      <c r="F125" s="42"/>
      <c r="G125" s="42"/>
      <c r="H125" s="42"/>
      <c r="I125" s="42"/>
      <c r="J125" s="208">
        <f>BK125</f>
        <v>0</v>
      </c>
      <c r="K125" s="42"/>
      <c r="L125" s="46"/>
      <c r="M125" s="105"/>
      <c r="N125" s="209"/>
      <c r="O125" s="106"/>
      <c r="P125" s="210">
        <f>P126</f>
        <v>0</v>
      </c>
      <c r="Q125" s="106"/>
      <c r="R125" s="210">
        <f>R126</f>
        <v>0</v>
      </c>
      <c r="S125" s="106"/>
      <c r="T125" s="211">
        <f>T126</f>
        <v>0</v>
      </c>
      <c r="U125" s="40"/>
      <c r="V125" s="40"/>
      <c r="W125" s="40"/>
      <c r="X125" s="40"/>
      <c r="Y125" s="40"/>
      <c r="Z125" s="40"/>
      <c r="AA125" s="40"/>
      <c r="AB125" s="40"/>
      <c r="AC125" s="40"/>
      <c r="AD125" s="40"/>
      <c r="AE125" s="40"/>
      <c r="AT125" s="18" t="s">
        <v>82</v>
      </c>
      <c r="AU125" s="18" t="s">
        <v>206</v>
      </c>
      <c r="BK125" s="212">
        <f>BK126</f>
        <v>0</v>
      </c>
    </row>
    <row r="126" s="12" customFormat="1" ht="25.92" customHeight="1">
      <c r="A126" s="12"/>
      <c r="B126" s="213"/>
      <c r="C126" s="214"/>
      <c r="D126" s="215" t="s">
        <v>82</v>
      </c>
      <c r="E126" s="216" t="s">
        <v>3849</v>
      </c>
      <c r="F126" s="216" t="s">
        <v>4437</v>
      </c>
      <c r="G126" s="214"/>
      <c r="H126" s="214"/>
      <c r="I126" s="217"/>
      <c r="J126" s="218">
        <f>BK126</f>
        <v>0</v>
      </c>
      <c r="K126" s="214"/>
      <c r="L126" s="219"/>
      <c r="M126" s="220"/>
      <c r="N126" s="221"/>
      <c r="O126" s="221"/>
      <c r="P126" s="222">
        <f>SUM(P127:P168)</f>
        <v>0</v>
      </c>
      <c r="Q126" s="221"/>
      <c r="R126" s="222">
        <f>SUM(R127:R168)</f>
        <v>0</v>
      </c>
      <c r="S126" s="221"/>
      <c r="T126" s="223">
        <f>SUM(T127:T168)</f>
        <v>0</v>
      </c>
      <c r="U126" s="12"/>
      <c r="V126" s="12"/>
      <c r="W126" s="12"/>
      <c r="X126" s="12"/>
      <c r="Y126" s="12"/>
      <c r="Z126" s="12"/>
      <c r="AA126" s="12"/>
      <c r="AB126" s="12"/>
      <c r="AC126" s="12"/>
      <c r="AD126" s="12"/>
      <c r="AE126" s="12"/>
      <c r="AR126" s="224" t="s">
        <v>87</v>
      </c>
      <c r="AT126" s="225" t="s">
        <v>82</v>
      </c>
      <c r="AU126" s="225" t="s">
        <v>83</v>
      </c>
      <c r="AY126" s="224" t="s">
        <v>227</v>
      </c>
      <c r="BK126" s="226">
        <f>SUM(BK127:BK168)</f>
        <v>0</v>
      </c>
    </row>
    <row r="127" s="2" customFormat="1" ht="16.5" customHeight="1">
      <c r="A127" s="40"/>
      <c r="B127" s="41"/>
      <c r="C127" s="229" t="s">
        <v>87</v>
      </c>
      <c r="D127" s="229" t="s">
        <v>230</v>
      </c>
      <c r="E127" s="230" t="s">
        <v>4206</v>
      </c>
      <c r="F127" s="231" t="s">
        <v>4438</v>
      </c>
      <c r="G127" s="232" t="s">
        <v>4439</v>
      </c>
      <c r="H127" s="233">
        <v>180</v>
      </c>
      <c r="I127" s="234"/>
      <c r="J127" s="235">
        <f>ROUND(I127*H127,2)</f>
        <v>0</v>
      </c>
      <c r="K127" s="231" t="s">
        <v>251</v>
      </c>
      <c r="L127" s="46"/>
      <c r="M127" s="236" t="s">
        <v>1</v>
      </c>
      <c r="N127" s="237" t="s">
        <v>48</v>
      </c>
      <c r="O127" s="93"/>
      <c r="P127" s="238">
        <f>O127*H127</f>
        <v>0</v>
      </c>
      <c r="Q127" s="238">
        <v>0</v>
      </c>
      <c r="R127" s="238">
        <f>Q127*H127</f>
        <v>0</v>
      </c>
      <c r="S127" s="238">
        <v>0</v>
      </c>
      <c r="T127" s="239">
        <f>S127*H127</f>
        <v>0</v>
      </c>
      <c r="U127" s="40"/>
      <c r="V127" s="40"/>
      <c r="W127" s="40"/>
      <c r="X127" s="40"/>
      <c r="Y127" s="40"/>
      <c r="Z127" s="40"/>
      <c r="AA127" s="40"/>
      <c r="AB127" s="40"/>
      <c r="AC127" s="40"/>
      <c r="AD127" s="40"/>
      <c r="AE127" s="40"/>
      <c r="AR127" s="240" t="s">
        <v>115</v>
      </c>
      <c r="AT127" s="240" t="s">
        <v>230</v>
      </c>
      <c r="AU127" s="240" t="s">
        <v>87</v>
      </c>
      <c r="AY127" s="18" t="s">
        <v>227</v>
      </c>
      <c r="BE127" s="241">
        <f>IF(N127="základní",J127,0)</f>
        <v>0</v>
      </c>
      <c r="BF127" s="241">
        <f>IF(N127="snížená",J127,0)</f>
        <v>0</v>
      </c>
      <c r="BG127" s="241">
        <f>IF(N127="zákl. přenesená",J127,0)</f>
        <v>0</v>
      </c>
      <c r="BH127" s="241">
        <f>IF(N127="sníž. přenesená",J127,0)</f>
        <v>0</v>
      </c>
      <c r="BI127" s="241">
        <f>IF(N127="nulová",J127,0)</f>
        <v>0</v>
      </c>
      <c r="BJ127" s="18" t="s">
        <v>87</v>
      </c>
      <c r="BK127" s="241">
        <f>ROUND(I127*H127,2)</f>
        <v>0</v>
      </c>
      <c r="BL127" s="18" t="s">
        <v>115</v>
      </c>
      <c r="BM127" s="240" t="s">
        <v>91</v>
      </c>
    </row>
    <row r="128" s="2" customFormat="1" ht="16.5" customHeight="1">
      <c r="A128" s="40"/>
      <c r="B128" s="41"/>
      <c r="C128" s="229" t="s">
        <v>91</v>
      </c>
      <c r="D128" s="229" t="s">
        <v>230</v>
      </c>
      <c r="E128" s="230" t="s">
        <v>4208</v>
      </c>
      <c r="F128" s="231" t="s">
        <v>4440</v>
      </c>
      <c r="G128" s="232" t="s">
        <v>4439</v>
      </c>
      <c r="H128" s="233">
        <v>70</v>
      </c>
      <c r="I128" s="234"/>
      <c r="J128" s="235">
        <f>ROUND(I128*H128,2)</f>
        <v>0</v>
      </c>
      <c r="K128" s="231" t="s">
        <v>251</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115</v>
      </c>
    </row>
    <row r="129" s="2" customFormat="1" ht="16.5" customHeight="1">
      <c r="A129" s="40"/>
      <c r="B129" s="41"/>
      <c r="C129" s="229" t="s">
        <v>102</v>
      </c>
      <c r="D129" s="229" t="s">
        <v>230</v>
      </c>
      <c r="E129" s="230" t="s">
        <v>4210</v>
      </c>
      <c r="F129" s="231" t="s">
        <v>4441</v>
      </c>
      <c r="G129" s="232" t="s">
        <v>4439</v>
      </c>
      <c r="H129" s="233">
        <v>90</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257</v>
      </c>
    </row>
    <row r="130" s="2" customFormat="1" ht="16.5" customHeight="1">
      <c r="A130" s="40"/>
      <c r="B130" s="41"/>
      <c r="C130" s="229" t="s">
        <v>115</v>
      </c>
      <c r="D130" s="229" t="s">
        <v>230</v>
      </c>
      <c r="E130" s="230" t="s">
        <v>4212</v>
      </c>
      <c r="F130" s="231" t="s">
        <v>4442</v>
      </c>
      <c r="G130" s="232" t="s">
        <v>4439</v>
      </c>
      <c r="H130" s="233">
        <v>85</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266</v>
      </c>
    </row>
    <row r="131" s="2" customFormat="1" ht="16.5" customHeight="1">
      <c r="A131" s="40"/>
      <c r="B131" s="41"/>
      <c r="C131" s="229" t="s">
        <v>121</v>
      </c>
      <c r="D131" s="229" t="s">
        <v>230</v>
      </c>
      <c r="E131" s="230" t="s">
        <v>4312</v>
      </c>
      <c r="F131" s="231" t="s">
        <v>4443</v>
      </c>
      <c r="G131" s="232" t="s">
        <v>4439</v>
      </c>
      <c r="H131" s="233">
        <v>60</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274</v>
      </c>
    </row>
    <row r="132" s="2" customFormat="1" ht="16.5" customHeight="1">
      <c r="A132" s="40"/>
      <c r="B132" s="41"/>
      <c r="C132" s="229" t="s">
        <v>257</v>
      </c>
      <c r="D132" s="229" t="s">
        <v>230</v>
      </c>
      <c r="E132" s="230" t="s">
        <v>4314</v>
      </c>
      <c r="F132" s="231" t="s">
        <v>4444</v>
      </c>
      <c r="G132" s="232" t="s">
        <v>4439</v>
      </c>
      <c r="H132" s="233">
        <v>35</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282</v>
      </c>
    </row>
    <row r="133" s="2" customFormat="1" ht="16.5" customHeight="1">
      <c r="A133" s="40"/>
      <c r="B133" s="41"/>
      <c r="C133" s="229" t="s">
        <v>262</v>
      </c>
      <c r="D133" s="229" t="s">
        <v>230</v>
      </c>
      <c r="E133" s="230" t="s">
        <v>4316</v>
      </c>
      <c r="F133" s="231" t="s">
        <v>4445</v>
      </c>
      <c r="G133" s="232" t="s">
        <v>1861</v>
      </c>
      <c r="H133" s="233">
        <v>47</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293</v>
      </c>
    </row>
    <row r="134" s="2" customFormat="1" ht="16.5" customHeight="1">
      <c r="A134" s="40"/>
      <c r="B134" s="41"/>
      <c r="C134" s="229" t="s">
        <v>266</v>
      </c>
      <c r="D134" s="229" t="s">
        <v>230</v>
      </c>
      <c r="E134" s="230" t="s">
        <v>4318</v>
      </c>
      <c r="F134" s="231" t="s">
        <v>4446</v>
      </c>
      <c r="G134" s="232" t="s">
        <v>1861</v>
      </c>
      <c r="H134" s="233">
        <v>23</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300</v>
      </c>
    </row>
    <row r="135" s="2" customFormat="1" ht="16.5" customHeight="1">
      <c r="A135" s="40"/>
      <c r="B135" s="41"/>
      <c r="C135" s="229" t="s">
        <v>270</v>
      </c>
      <c r="D135" s="229" t="s">
        <v>230</v>
      </c>
      <c r="E135" s="230" t="s">
        <v>4319</v>
      </c>
      <c r="F135" s="231" t="s">
        <v>4447</v>
      </c>
      <c r="G135" s="232" t="s">
        <v>1861</v>
      </c>
      <c r="H135" s="233">
        <v>11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309</v>
      </c>
    </row>
    <row r="136" s="2" customFormat="1" ht="16.5" customHeight="1">
      <c r="A136" s="40"/>
      <c r="B136" s="41"/>
      <c r="C136" s="229" t="s">
        <v>274</v>
      </c>
      <c r="D136" s="229" t="s">
        <v>230</v>
      </c>
      <c r="E136" s="230" t="s">
        <v>4321</v>
      </c>
      <c r="F136" s="231" t="s">
        <v>4448</v>
      </c>
      <c r="G136" s="232" t="s">
        <v>4439</v>
      </c>
      <c r="H136" s="233">
        <v>4</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323</v>
      </c>
    </row>
    <row r="137" s="2" customFormat="1" ht="16.5" customHeight="1">
      <c r="A137" s="40"/>
      <c r="B137" s="41"/>
      <c r="C137" s="229" t="s">
        <v>278</v>
      </c>
      <c r="D137" s="229" t="s">
        <v>230</v>
      </c>
      <c r="E137" s="230" t="s">
        <v>4342</v>
      </c>
      <c r="F137" s="231" t="s">
        <v>4449</v>
      </c>
      <c r="G137" s="232" t="s">
        <v>4439</v>
      </c>
      <c r="H137" s="233">
        <v>4</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470</v>
      </c>
    </row>
    <row r="138" s="2" customFormat="1" ht="16.5" customHeight="1">
      <c r="A138" s="40"/>
      <c r="B138" s="41"/>
      <c r="C138" s="229" t="s">
        <v>282</v>
      </c>
      <c r="D138" s="229" t="s">
        <v>230</v>
      </c>
      <c r="E138" s="230" t="s">
        <v>4364</v>
      </c>
      <c r="F138" s="231" t="s">
        <v>4450</v>
      </c>
      <c r="G138" s="232" t="s">
        <v>1861</v>
      </c>
      <c r="H138" s="233">
        <v>2</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491</v>
      </c>
    </row>
    <row r="139" s="2" customFormat="1" ht="16.5" customHeight="1">
      <c r="A139" s="40"/>
      <c r="B139" s="41"/>
      <c r="C139" s="229" t="s">
        <v>289</v>
      </c>
      <c r="D139" s="229" t="s">
        <v>230</v>
      </c>
      <c r="E139" s="230" t="s">
        <v>4366</v>
      </c>
      <c r="F139" s="231" t="s">
        <v>4451</v>
      </c>
      <c r="G139" s="232" t="s">
        <v>4439</v>
      </c>
      <c r="H139" s="233">
        <v>28</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500</v>
      </c>
    </row>
    <row r="140" s="2" customFormat="1" ht="16.5" customHeight="1">
      <c r="A140" s="40"/>
      <c r="B140" s="41"/>
      <c r="C140" s="229" t="s">
        <v>293</v>
      </c>
      <c r="D140" s="229" t="s">
        <v>230</v>
      </c>
      <c r="E140" s="230" t="s">
        <v>4368</v>
      </c>
      <c r="F140" s="231" t="s">
        <v>4452</v>
      </c>
      <c r="G140" s="232" t="s">
        <v>1861</v>
      </c>
      <c r="H140" s="233">
        <v>180</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509</v>
      </c>
    </row>
    <row r="141" s="2" customFormat="1" ht="16.5" customHeight="1">
      <c r="A141" s="40"/>
      <c r="B141" s="41"/>
      <c r="C141" s="229" t="s">
        <v>8</v>
      </c>
      <c r="D141" s="229" t="s">
        <v>230</v>
      </c>
      <c r="E141" s="230" t="s">
        <v>4370</v>
      </c>
      <c r="F141" s="231" t="s">
        <v>4453</v>
      </c>
      <c r="G141" s="232" t="s">
        <v>1861</v>
      </c>
      <c r="H141" s="233">
        <v>160</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517</v>
      </c>
    </row>
    <row r="142" s="2" customFormat="1" ht="16.5" customHeight="1">
      <c r="A142" s="40"/>
      <c r="B142" s="41"/>
      <c r="C142" s="229" t="s">
        <v>300</v>
      </c>
      <c r="D142" s="229" t="s">
        <v>230</v>
      </c>
      <c r="E142" s="230" t="s">
        <v>4372</v>
      </c>
      <c r="F142" s="231" t="s">
        <v>4454</v>
      </c>
      <c r="G142" s="232" t="s">
        <v>1</v>
      </c>
      <c r="H142" s="233">
        <v>260</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525</v>
      </c>
    </row>
    <row r="143" s="2" customFormat="1" ht="16.5" customHeight="1">
      <c r="A143" s="40"/>
      <c r="B143" s="41"/>
      <c r="C143" s="229" t="s">
        <v>304</v>
      </c>
      <c r="D143" s="229" t="s">
        <v>230</v>
      </c>
      <c r="E143" s="230" t="s">
        <v>4374</v>
      </c>
      <c r="F143" s="231" t="s">
        <v>4455</v>
      </c>
      <c r="G143" s="232" t="s">
        <v>1861</v>
      </c>
      <c r="H143" s="233">
        <v>230</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533</v>
      </c>
    </row>
    <row r="144" s="2" customFormat="1" ht="16.5" customHeight="1">
      <c r="A144" s="40"/>
      <c r="B144" s="41"/>
      <c r="C144" s="229" t="s">
        <v>309</v>
      </c>
      <c r="D144" s="229" t="s">
        <v>230</v>
      </c>
      <c r="E144" s="230" t="s">
        <v>4376</v>
      </c>
      <c r="F144" s="231" t="s">
        <v>4456</v>
      </c>
      <c r="G144" s="232" t="s">
        <v>1861</v>
      </c>
      <c r="H144" s="233">
        <v>80</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541</v>
      </c>
    </row>
    <row r="145" s="2" customFormat="1" ht="16.5" customHeight="1">
      <c r="A145" s="40"/>
      <c r="B145" s="41"/>
      <c r="C145" s="229" t="s">
        <v>316</v>
      </c>
      <c r="D145" s="229" t="s">
        <v>230</v>
      </c>
      <c r="E145" s="230" t="s">
        <v>4457</v>
      </c>
      <c r="F145" s="231" t="s">
        <v>4458</v>
      </c>
      <c r="G145" s="232" t="s">
        <v>1861</v>
      </c>
      <c r="H145" s="233">
        <v>13</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552</v>
      </c>
    </row>
    <row r="146" s="2" customFormat="1" ht="16.5" customHeight="1">
      <c r="A146" s="40"/>
      <c r="B146" s="41"/>
      <c r="C146" s="229" t="s">
        <v>323</v>
      </c>
      <c r="D146" s="229" t="s">
        <v>230</v>
      </c>
      <c r="E146" s="230" t="s">
        <v>4459</v>
      </c>
      <c r="F146" s="231" t="s">
        <v>4460</v>
      </c>
      <c r="G146" s="232" t="s">
        <v>1861</v>
      </c>
      <c r="H146" s="233">
        <v>2</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566</v>
      </c>
    </row>
    <row r="147" s="2" customFormat="1" ht="16.5" customHeight="1">
      <c r="A147" s="40"/>
      <c r="B147" s="41"/>
      <c r="C147" s="229" t="s">
        <v>7</v>
      </c>
      <c r="D147" s="229" t="s">
        <v>230</v>
      </c>
      <c r="E147" s="230" t="s">
        <v>4461</v>
      </c>
      <c r="F147" s="231" t="s">
        <v>4462</v>
      </c>
      <c r="G147" s="232" t="s">
        <v>1861</v>
      </c>
      <c r="H147" s="233">
        <v>2</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574</v>
      </c>
    </row>
    <row r="148" s="2" customFormat="1" ht="16.5" customHeight="1">
      <c r="A148" s="40"/>
      <c r="B148" s="41"/>
      <c r="C148" s="229" t="s">
        <v>470</v>
      </c>
      <c r="D148" s="229" t="s">
        <v>230</v>
      </c>
      <c r="E148" s="230" t="s">
        <v>4463</v>
      </c>
      <c r="F148" s="231" t="s">
        <v>4464</v>
      </c>
      <c r="G148" s="232" t="s">
        <v>1861</v>
      </c>
      <c r="H148" s="233">
        <v>3</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585</v>
      </c>
    </row>
    <row r="149" s="2" customFormat="1" ht="16.5" customHeight="1">
      <c r="A149" s="40"/>
      <c r="B149" s="41"/>
      <c r="C149" s="229" t="s">
        <v>475</v>
      </c>
      <c r="D149" s="229" t="s">
        <v>230</v>
      </c>
      <c r="E149" s="230" t="s">
        <v>4465</v>
      </c>
      <c r="F149" s="231" t="s">
        <v>4466</v>
      </c>
      <c r="G149" s="232" t="s">
        <v>1861</v>
      </c>
      <c r="H149" s="233">
        <v>20</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598</v>
      </c>
    </row>
    <row r="150" s="2" customFormat="1" ht="16.5" customHeight="1">
      <c r="A150" s="40"/>
      <c r="B150" s="41"/>
      <c r="C150" s="229" t="s">
        <v>491</v>
      </c>
      <c r="D150" s="229" t="s">
        <v>230</v>
      </c>
      <c r="E150" s="230" t="s">
        <v>4467</v>
      </c>
      <c r="F150" s="231" t="s">
        <v>4468</v>
      </c>
      <c r="G150" s="232" t="s">
        <v>544</v>
      </c>
      <c r="H150" s="233">
        <v>520</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612</v>
      </c>
    </row>
    <row r="151" s="2" customFormat="1" ht="16.5" customHeight="1">
      <c r="A151" s="40"/>
      <c r="B151" s="41"/>
      <c r="C151" s="229" t="s">
        <v>496</v>
      </c>
      <c r="D151" s="229" t="s">
        <v>230</v>
      </c>
      <c r="E151" s="230" t="s">
        <v>4469</v>
      </c>
      <c r="F151" s="231" t="s">
        <v>4470</v>
      </c>
      <c r="G151" s="232" t="s">
        <v>1861</v>
      </c>
      <c r="H151" s="233">
        <v>14</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623</v>
      </c>
    </row>
    <row r="152" s="2" customFormat="1" ht="16.5" customHeight="1">
      <c r="A152" s="40"/>
      <c r="B152" s="41"/>
      <c r="C152" s="229" t="s">
        <v>500</v>
      </c>
      <c r="D152" s="229" t="s">
        <v>230</v>
      </c>
      <c r="E152" s="230" t="s">
        <v>4471</v>
      </c>
      <c r="F152" s="231" t="s">
        <v>4472</v>
      </c>
      <c r="G152" s="232" t="s">
        <v>1861</v>
      </c>
      <c r="H152" s="233">
        <v>14</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635</v>
      </c>
    </row>
    <row r="153" s="2" customFormat="1" ht="16.5" customHeight="1">
      <c r="A153" s="40"/>
      <c r="B153" s="41"/>
      <c r="C153" s="229" t="s">
        <v>505</v>
      </c>
      <c r="D153" s="229" t="s">
        <v>230</v>
      </c>
      <c r="E153" s="230" t="s">
        <v>4473</v>
      </c>
      <c r="F153" s="231" t="s">
        <v>4474</v>
      </c>
      <c r="G153" s="232" t="s">
        <v>1861</v>
      </c>
      <c r="H153" s="233">
        <v>70</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648</v>
      </c>
    </row>
    <row r="154" s="2" customFormat="1" ht="16.5" customHeight="1">
      <c r="A154" s="40"/>
      <c r="B154" s="41"/>
      <c r="C154" s="229" t="s">
        <v>509</v>
      </c>
      <c r="D154" s="229" t="s">
        <v>230</v>
      </c>
      <c r="E154" s="230" t="s">
        <v>4475</v>
      </c>
      <c r="F154" s="231" t="s">
        <v>4476</v>
      </c>
      <c r="G154" s="232" t="s">
        <v>1861</v>
      </c>
      <c r="H154" s="233">
        <v>11</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659</v>
      </c>
    </row>
    <row r="155" s="2" customFormat="1" ht="16.5" customHeight="1">
      <c r="A155" s="40"/>
      <c r="B155" s="41"/>
      <c r="C155" s="229" t="s">
        <v>513</v>
      </c>
      <c r="D155" s="229" t="s">
        <v>230</v>
      </c>
      <c r="E155" s="230" t="s">
        <v>4477</v>
      </c>
      <c r="F155" s="231" t="s">
        <v>4478</v>
      </c>
      <c r="G155" s="232" t="s">
        <v>544</v>
      </c>
      <c r="H155" s="233">
        <v>88</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678</v>
      </c>
    </row>
    <row r="156" s="2" customFormat="1" ht="16.5" customHeight="1">
      <c r="A156" s="40"/>
      <c r="B156" s="41"/>
      <c r="C156" s="229" t="s">
        <v>517</v>
      </c>
      <c r="D156" s="229" t="s">
        <v>230</v>
      </c>
      <c r="E156" s="230" t="s">
        <v>4479</v>
      </c>
      <c r="F156" s="231" t="s">
        <v>4480</v>
      </c>
      <c r="G156" s="232" t="s">
        <v>544</v>
      </c>
      <c r="H156" s="233">
        <v>440</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688</v>
      </c>
    </row>
    <row r="157" s="2" customFormat="1" ht="16.5" customHeight="1">
      <c r="A157" s="40"/>
      <c r="B157" s="41"/>
      <c r="C157" s="229" t="s">
        <v>521</v>
      </c>
      <c r="D157" s="229" t="s">
        <v>230</v>
      </c>
      <c r="E157" s="230" t="s">
        <v>4481</v>
      </c>
      <c r="F157" s="231" t="s">
        <v>4482</v>
      </c>
      <c r="G157" s="232" t="s">
        <v>1861</v>
      </c>
      <c r="H157" s="233">
        <v>35</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699</v>
      </c>
    </row>
    <row r="158" s="2" customFormat="1" ht="16.5" customHeight="1">
      <c r="A158" s="40"/>
      <c r="B158" s="41"/>
      <c r="C158" s="229" t="s">
        <v>525</v>
      </c>
      <c r="D158" s="229" t="s">
        <v>230</v>
      </c>
      <c r="E158" s="230" t="s">
        <v>4483</v>
      </c>
      <c r="F158" s="231" t="s">
        <v>4484</v>
      </c>
      <c r="G158" s="232" t="s">
        <v>544</v>
      </c>
      <c r="H158" s="233">
        <v>528</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421</v>
      </c>
    </row>
    <row r="159" s="2" customFormat="1" ht="16.5" customHeight="1">
      <c r="A159" s="40"/>
      <c r="B159" s="41"/>
      <c r="C159" s="229" t="s">
        <v>529</v>
      </c>
      <c r="D159" s="229" t="s">
        <v>230</v>
      </c>
      <c r="E159" s="230" t="s">
        <v>4485</v>
      </c>
      <c r="F159" s="231" t="s">
        <v>4486</v>
      </c>
      <c r="G159" s="232" t="s">
        <v>544</v>
      </c>
      <c r="H159" s="233">
        <v>35</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718</v>
      </c>
    </row>
    <row r="160" s="2" customFormat="1" ht="16.5" customHeight="1">
      <c r="A160" s="40"/>
      <c r="B160" s="41"/>
      <c r="C160" s="229" t="s">
        <v>533</v>
      </c>
      <c r="D160" s="229" t="s">
        <v>230</v>
      </c>
      <c r="E160" s="230" t="s">
        <v>4487</v>
      </c>
      <c r="F160" s="231" t="s">
        <v>4488</v>
      </c>
      <c r="G160" s="232" t="s">
        <v>367</v>
      </c>
      <c r="H160" s="233">
        <v>24</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726</v>
      </c>
    </row>
    <row r="161" s="2" customFormat="1" ht="16.5" customHeight="1">
      <c r="A161" s="40"/>
      <c r="B161" s="41"/>
      <c r="C161" s="229" t="s">
        <v>537</v>
      </c>
      <c r="D161" s="229" t="s">
        <v>230</v>
      </c>
      <c r="E161" s="230" t="s">
        <v>4489</v>
      </c>
      <c r="F161" s="231" t="s">
        <v>4490</v>
      </c>
      <c r="G161" s="232" t="s">
        <v>367</v>
      </c>
      <c r="H161" s="233">
        <v>20</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736</v>
      </c>
    </row>
    <row r="162" s="2" customFormat="1" ht="16.5" customHeight="1">
      <c r="A162" s="40"/>
      <c r="B162" s="41"/>
      <c r="C162" s="229" t="s">
        <v>541</v>
      </c>
      <c r="D162" s="229" t="s">
        <v>230</v>
      </c>
      <c r="E162" s="230" t="s">
        <v>4491</v>
      </c>
      <c r="F162" s="231" t="s">
        <v>4296</v>
      </c>
      <c r="G162" s="232" t="s">
        <v>367</v>
      </c>
      <c r="H162" s="233">
        <v>40</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746</v>
      </c>
    </row>
    <row r="163" s="2" customFormat="1" ht="16.5" customHeight="1">
      <c r="A163" s="40"/>
      <c r="B163" s="41"/>
      <c r="C163" s="229" t="s">
        <v>547</v>
      </c>
      <c r="D163" s="229" t="s">
        <v>230</v>
      </c>
      <c r="E163" s="230" t="s">
        <v>4492</v>
      </c>
      <c r="F163" s="231" t="s">
        <v>4493</v>
      </c>
      <c r="G163" s="232" t="s">
        <v>1861</v>
      </c>
      <c r="H163" s="233">
        <v>18</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87</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754</v>
      </c>
    </row>
    <row r="164" s="2" customFormat="1" ht="16.5" customHeight="1">
      <c r="A164" s="40"/>
      <c r="B164" s="41"/>
      <c r="C164" s="229" t="s">
        <v>552</v>
      </c>
      <c r="D164" s="229" t="s">
        <v>230</v>
      </c>
      <c r="E164" s="230" t="s">
        <v>4494</v>
      </c>
      <c r="F164" s="231" t="s">
        <v>4495</v>
      </c>
      <c r="G164" s="232" t="s">
        <v>367</v>
      </c>
      <c r="H164" s="233">
        <v>48</v>
      </c>
      <c r="I164" s="234"/>
      <c r="J164" s="235">
        <f>ROUND(I164*H164,2)</f>
        <v>0</v>
      </c>
      <c r="K164" s="231" t="s">
        <v>251</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87</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763</v>
      </c>
    </row>
    <row r="165" s="2" customFormat="1" ht="16.5" customHeight="1">
      <c r="A165" s="40"/>
      <c r="B165" s="41"/>
      <c r="C165" s="229" t="s">
        <v>559</v>
      </c>
      <c r="D165" s="229" t="s">
        <v>230</v>
      </c>
      <c r="E165" s="230" t="s">
        <v>4496</v>
      </c>
      <c r="F165" s="231" t="s">
        <v>4497</v>
      </c>
      <c r="G165" s="232" t="s">
        <v>398</v>
      </c>
      <c r="H165" s="233">
        <v>2.6000000000000001</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773</v>
      </c>
    </row>
    <row r="166" s="2" customFormat="1" ht="16.5" customHeight="1">
      <c r="A166" s="40"/>
      <c r="B166" s="41"/>
      <c r="C166" s="229" t="s">
        <v>566</v>
      </c>
      <c r="D166" s="229" t="s">
        <v>230</v>
      </c>
      <c r="E166" s="230" t="s">
        <v>4498</v>
      </c>
      <c r="F166" s="231" t="s">
        <v>4499</v>
      </c>
      <c r="G166" s="232" t="s">
        <v>398</v>
      </c>
      <c r="H166" s="233">
        <v>2.6000000000000001</v>
      </c>
      <c r="I166" s="234"/>
      <c r="J166" s="235">
        <f>ROUND(I166*H166,2)</f>
        <v>0</v>
      </c>
      <c r="K166" s="231" t="s">
        <v>251</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115</v>
      </c>
      <c r="AT166" s="240" t="s">
        <v>230</v>
      </c>
      <c r="AU166" s="240" t="s">
        <v>87</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115</v>
      </c>
      <c r="BM166" s="240" t="s">
        <v>783</v>
      </c>
    </row>
    <row r="167" s="2" customFormat="1" ht="16.5" customHeight="1">
      <c r="A167" s="40"/>
      <c r="B167" s="41"/>
      <c r="C167" s="229" t="s">
        <v>570</v>
      </c>
      <c r="D167" s="229" t="s">
        <v>230</v>
      </c>
      <c r="E167" s="230" t="s">
        <v>4500</v>
      </c>
      <c r="F167" s="231" t="s">
        <v>4501</v>
      </c>
      <c r="G167" s="232" t="s">
        <v>398</v>
      </c>
      <c r="H167" s="233">
        <v>2.6000000000000001</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115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793</v>
      </c>
    </row>
    <row r="168" s="2" customFormat="1" ht="16.5" customHeight="1">
      <c r="A168" s="40"/>
      <c r="B168" s="41"/>
      <c r="C168" s="229" t="s">
        <v>574</v>
      </c>
      <c r="D168" s="229" t="s">
        <v>230</v>
      </c>
      <c r="E168" s="230" t="s">
        <v>4502</v>
      </c>
      <c r="F168" s="231" t="s">
        <v>4503</v>
      </c>
      <c r="G168" s="232" t="s">
        <v>4148</v>
      </c>
      <c r="H168" s="233">
        <v>40</v>
      </c>
      <c r="I168" s="234"/>
      <c r="J168" s="235">
        <f>ROUND(I168*H168,2)</f>
        <v>0</v>
      </c>
      <c r="K168" s="231" t="s">
        <v>251</v>
      </c>
      <c r="L168" s="46"/>
      <c r="M168" s="306" t="s">
        <v>1</v>
      </c>
      <c r="N168" s="307" t="s">
        <v>48</v>
      </c>
      <c r="O168" s="249"/>
      <c r="P168" s="308">
        <f>O168*H168</f>
        <v>0</v>
      </c>
      <c r="Q168" s="308">
        <v>0</v>
      </c>
      <c r="R168" s="308">
        <f>Q168*H168</f>
        <v>0</v>
      </c>
      <c r="S168" s="308">
        <v>0</v>
      </c>
      <c r="T168" s="309">
        <f>S168*H168</f>
        <v>0</v>
      </c>
      <c r="U168" s="40"/>
      <c r="V168" s="40"/>
      <c r="W168" s="40"/>
      <c r="X168" s="40"/>
      <c r="Y168" s="40"/>
      <c r="Z168" s="40"/>
      <c r="AA168" s="40"/>
      <c r="AB168" s="40"/>
      <c r="AC168" s="40"/>
      <c r="AD168" s="40"/>
      <c r="AE168" s="40"/>
      <c r="AR168" s="240" t="s">
        <v>115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803</v>
      </c>
    </row>
    <row r="169" s="2" customFormat="1" ht="6.96" customHeight="1">
      <c r="A169" s="40"/>
      <c r="B169" s="68"/>
      <c r="C169" s="69"/>
      <c r="D169" s="69"/>
      <c r="E169" s="69"/>
      <c r="F169" s="69"/>
      <c r="G169" s="69"/>
      <c r="H169" s="69"/>
      <c r="I169" s="69"/>
      <c r="J169" s="69"/>
      <c r="K169" s="69"/>
      <c r="L169" s="46"/>
      <c r="M169" s="40"/>
      <c r="O169" s="40"/>
      <c r="P169" s="40"/>
      <c r="Q169" s="40"/>
      <c r="R169" s="40"/>
      <c r="S169" s="40"/>
      <c r="T169" s="40"/>
      <c r="U169" s="40"/>
      <c r="V169" s="40"/>
      <c r="W169" s="40"/>
      <c r="X169" s="40"/>
      <c r="Y169" s="40"/>
      <c r="Z169" s="40"/>
      <c r="AA169" s="40"/>
      <c r="AB169" s="40"/>
      <c r="AC169" s="40"/>
      <c r="AD169" s="40"/>
      <c r="AE169" s="40"/>
    </row>
  </sheetData>
  <sheetProtection sheet="1" autoFilter="0" formatColumns="0" formatRows="0" objects="1" scenarios="1" spinCount="100000" saltValue="LgWZdF0Gywoc32nrZKs4H7L8QDJx1rMf0cFgtT+3AshavOzk0uYQGR4cQKL+/sq5cLmTKj+JdNQ1XMxUUcw4/w==" hashValue="UXJ2DamQwYGTVvWPcggGYVr8VF4UFZ5xp6VEn4u47km+KhvwZ/xcSQQHs1R4AnPktFLFw++nxoXjdH1jbcKlxQ==" algorithmName="SHA-512" password="E785"/>
  <autoFilter ref="C124:K16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149</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4504</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ROUND(J130,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ROUND((SUM(BE130:BE628)),  2)</f>
        <v>0</v>
      </c>
      <c r="G37" s="40"/>
      <c r="H37" s="40"/>
      <c r="I37" s="167">
        <v>0.20999999999999999</v>
      </c>
      <c r="J37" s="166">
        <f>ROUND(((SUM(BE130:BE628))*I37),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ROUND((SUM(BF130:BF628)),  2)</f>
        <v>0</v>
      </c>
      <c r="G38" s="40"/>
      <c r="H38" s="40"/>
      <c r="I38" s="167">
        <v>0.14999999999999999</v>
      </c>
      <c r="J38" s="166">
        <f>ROUND(((SUM(BF130:BF628))*I38),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ROUND((SUM(BG130:BG628)),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ROUND((SUM(BH130:BH628)),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ROUND((SUM(BI130:BI628)),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D.1.4.6 - Vzduchotechnika a ochlazování stavby</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J130</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4505</v>
      </c>
      <c r="E101" s="194"/>
      <c r="F101" s="194"/>
      <c r="G101" s="194"/>
      <c r="H101" s="194"/>
      <c r="I101" s="194"/>
      <c r="J101" s="195">
        <f>J131</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4506</v>
      </c>
      <c r="E102" s="194"/>
      <c r="F102" s="194"/>
      <c r="G102" s="194"/>
      <c r="H102" s="194"/>
      <c r="I102" s="194"/>
      <c r="J102" s="195">
        <f>J229</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4507</v>
      </c>
      <c r="E103" s="194"/>
      <c r="F103" s="194"/>
      <c r="G103" s="194"/>
      <c r="H103" s="194"/>
      <c r="I103" s="194"/>
      <c r="J103" s="195">
        <f>J357</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4508</v>
      </c>
      <c r="E104" s="194"/>
      <c r="F104" s="194"/>
      <c r="G104" s="194"/>
      <c r="H104" s="194"/>
      <c r="I104" s="194"/>
      <c r="J104" s="195">
        <f>J468</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4509</v>
      </c>
      <c r="E105" s="194"/>
      <c r="F105" s="194"/>
      <c r="G105" s="194"/>
      <c r="H105" s="194"/>
      <c r="I105" s="194"/>
      <c r="J105" s="195">
        <f>J489</f>
        <v>0</v>
      </c>
      <c r="K105" s="192"/>
      <c r="L105" s="196"/>
      <c r="S105" s="9"/>
      <c r="T105" s="9"/>
      <c r="U105" s="9"/>
      <c r="V105" s="9"/>
      <c r="W105" s="9"/>
      <c r="X105" s="9"/>
      <c r="Y105" s="9"/>
      <c r="Z105" s="9"/>
      <c r="AA105" s="9"/>
      <c r="AB105" s="9"/>
      <c r="AC105" s="9"/>
      <c r="AD105" s="9"/>
      <c r="AE105" s="9"/>
    </row>
    <row r="106" s="9" customFormat="1" ht="24.96" customHeight="1">
      <c r="A106" s="9"/>
      <c r="B106" s="191"/>
      <c r="C106" s="192"/>
      <c r="D106" s="193" t="s">
        <v>4510</v>
      </c>
      <c r="E106" s="194"/>
      <c r="F106" s="194"/>
      <c r="G106" s="194"/>
      <c r="H106" s="194"/>
      <c r="I106" s="194"/>
      <c r="J106" s="195">
        <f>J615</f>
        <v>0</v>
      </c>
      <c r="K106" s="192"/>
      <c r="L106" s="196"/>
      <c r="S106" s="9"/>
      <c r="T106" s="9"/>
      <c r="U106" s="9"/>
      <c r="V106" s="9"/>
      <c r="W106" s="9"/>
      <c r="X106" s="9"/>
      <c r="Y106" s="9"/>
      <c r="Z106" s="9"/>
      <c r="AA106" s="9"/>
      <c r="AB106" s="9"/>
      <c r="AC106" s="9"/>
      <c r="AD106" s="9"/>
      <c r="AE106" s="9"/>
    </row>
    <row r="107" s="2" customFormat="1" ht="21.84" customHeight="1">
      <c r="A107" s="40"/>
      <c r="B107" s="41"/>
      <c r="C107" s="42"/>
      <c r="D107" s="42"/>
      <c r="E107" s="42"/>
      <c r="F107" s="42"/>
      <c r="G107" s="42"/>
      <c r="H107" s="42"/>
      <c r="I107" s="42"/>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69"/>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71"/>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4" t="s">
        <v>213</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16</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86" t="str">
        <f>E7</f>
        <v>PD pro Hasičskou zbrojnici Frýdek</v>
      </c>
      <c r="F116" s="33"/>
      <c r="G116" s="33"/>
      <c r="H116" s="33"/>
      <c r="I116" s="42"/>
      <c r="J116" s="42"/>
      <c r="K116" s="42"/>
      <c r="L116" s="65"/>
      <c r="S116" s="40"/>
      <c r="T116" s="40"/>
      <c r="U116" s="40"/>
      <c r="V116" s="40"/>
      <c r="W116" s="40"/>
      <c r="X116" s="40"/>
      <c r="Y116" s="40"/>
      <c r="Z116" s="40"/>
      <c r="AA116" s="40"/>
      <c r="AB116" s="40"/>
      <c r="AC116" s="40"/>
      <c r="AD116" s="40"/>
      <c r="AE116" s="40"/>
    </row>
    <row r="117" s="1" customFormat="1" ht="12" customHeight="1">
      <c r="B117" s="22"/>
      <c r="C117" s="33" t="s">
        <v>198</v>
      </c>
      <c r="D117" s="23"/>
      <c r="E117" s="23"/>
      <c r="F117" s="23"/>
      <c r="G117" s="23"/>
      <c r="H117" s="23"/>
      <c r="I117" s="23"/>
      <c r="J117" s="23"/>
      <c r="K117" s="23"/>
      <c r="L117" s="21"/>
    </row>
    <row r="118" s="1" customFormat="1" ht="16.5" customHeight="1">
      <c r="B118" s="22"/>
      <c r="C118" s="23"/>
      <c r="D118" s="23"/>
      <c r="E118" s="186" t="s">
        <v>199</v>
      </c>
      <c r="F118" s="23"/>
      <c r="G118" s="23"/>
      <c r="H118" s="23"/>
      <c r="I118" s="23"/>
      <c r="J118" s="23"/>
      <c r="K118" s="23"/>
      <c r="L118" s="21"/>
    </row>
    <row r="119" s="1" customFormat="1" ht="12" customHeight="1">
      <c r="B119" s="22"/>
      <c r="C119" s="33" t="s">
        <v>200</v>
      </c>
      <c r="D119" s="23"/>
      <c r="E119" s="23"/>
      <c r="F119" s="23"/>
      <c r="G119" s="23"/>
      <c r="H119" s="23"/>
      <c r="I119" s="23"/>
      <c r="J119" s="23"/>
      <c r="K119" s="23"/>
      <c r="L119" s="21"/>
    </row>
    <row r="120" s="2" customFormat="1" ht="16.5" customHeight="1">
      <c r="A120" s="40"/>
      <c r="B120" s="41"/>
      <c r="C120" s="42"/>
      <c r="D120" s="42"/>
      <c r="E120" s="251" t="s">
        <v>327</v>
      </c>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3141</v>
      </c>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6.5" customHeight="1">
      <c r="A122" s="40"/>
      <c r="B122" s="41"/>
      <c r="C122" s="42"/>
      <c r="D122" s="42"/>
      <c r="E122" s="78" t="str">
        <f>E13</f>
        <v>D.1.4.6 - Vzduchotechnika a ochlazování stavby</v>
      </c>
      <c r="F122" s="42"/>
      <c r="G122" s="42"/>
      <c r="H122" s="42"/>
      <c r="I122" s="42"/>
      <c r="J122" s="42"/>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22</v>
      </c>
      <c r="D124" s="42"/>
      <c r="E124" s="42"/>
      <c r="F124" s="28" t="str">
        <f>F16</f>
        <v xml:space="preserve"> </v>
      </c>
      <c r="G124" s="42"/>
      <c r="H124" s="42"/>
      <c r="I124" s="33" t="s">
        <v>24</v>
      </c>
      <c r="J124" s="81" t="str">
        <f>IF(J16="","",J16)</f>
        <v>26. 7. 2019</v>
      </c>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5.15" customHeight="1">
      <c r="A126" s="40"/>
      <c r="B126" s="41"/>
      <c r="C126" s="33" t="s">
        <v>30</v>
      </c>
      <c r="D126" s="42"/>
      <c r="E126" s="42"/>
      <c r="F126" s="28" t="str">
        <f>E19</f>
        <v>Statutární město Frýdek - Místek</v>
      </c>
      <c r="G126" s="42"/>
      <c r="H126" s="42"/>
      <c r="I126" s="33" t="s">
        <v>36</v>
      </c>
      <c r="J126" s="38" t="str">
        <f>E25</f>
        <v>PPS Kania s.r.o.</v>
      </c>
      <c r="K126" s="42"/>
      <c r="L126" s="65"/>
      <c r="S126" s="40"/>
      <c r="T126" s="40"/>
      <c r="U126" s="40"/>
      <c r="V126" s="40"/>
      <c r="W126" s="40"/>
      <c r="X126" s="40"/>
      <c r="Y126" s="40"/>
      <c r="Z126" s="40"/>
      <c r="AA126" s="40"/>
      <c r="AB126" s="40"/>
      <c r="AC126" s="40"/>
      <c r="AD126" s="40"/>
      <c r="AE126" s="40"/>
    </row>
    <row r="127" s="2" customFormat="1" ht="15.15" customHeight="1">
      <c r="A127" s="40"/>
      <c r="B127" s="41"/>
      <c r="C127" s="33" t="s">
        <v>34</v>
      </c>
      <c r="D127" s="42"/>
      <c r="E127" s="42"/>
      <c r="F127" s="28" t="str">
        <f>IF(E22="","",E22)</f>
        <v>Vyplň údaj</v>
      </c>
      <c r="G127" s="42"/>
      <c r="H127" s="42"/>
      <c r="I127" s="33" t="s">
        <v>39</v>
      </c>
      <c r="J127" s="38" t="str">
        <f>E28</f>
        <v xml:space="preserve"> </v>
      </c>
      <c r="K127" s="42"/>
      <c r="L127" s="65"/>
      <c r="S127" s="40"/>
      <c r="T127" s="40"/>
      <c r="U127" s="40"/>
      <c r="V127" s="40"/>
      <c r="W127" s="40"/>
      <c r="X127" s="40"/>
      <c r="Y127" s="40"/>
      <c r="Z127" s="40"/>
      <c r="AA127" s="40"/>
      <c r="AB127" s="40"/>
      <c r="AC127" s="40"/>
      <c r="AD127" s="40"/>
      <c r="AE127" s="40"/>
    </row>
    <row r="128" s="2" customFormat="1" ht="10.32" customHeight="1">
      <c r="A128" s="40"/>
      <c r="B128" s="41"/>
      <c r="C128" s="42"/>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11" customFormat="1" ht="29.28" customHeight="1">
      <c r="A129" s="202"/>
      <c r="B129" s="203"/>
      <c r="C129" s="204" t="s">
        <v>214</v>
      </c>
      <c r="D129" s="205" t="s">
        <v>68</v>
      </c>
      <c r="E129" s="205" t="s">
        <v>64</v>
      </c>
      <c r="F129" s="205" t="s">
        <v>65</v>
      </c>
      <c r="G129" s="205" t="s">
        <v>215</v>
      </c>
      <c r="H129" s="205" t="s">
        <v>216</v>
      </c>
      <c r="I129" s="205" t="s">
        <v>217</v>
      </c>
      <c r="J129" s="205" t="s">
        <v>204</v>
      </c>
      <c r="K129" s="206" t="s">
        <v>218</v>
      </c>
      <c r="L129" s="207"/>
      <c r="M129" s="102" t="s">
        <v>1</v>
      </c>
      <c r="N129" s="103" t="s">
        <v>47</v>
      </c>
      <c r="O129" s="103" t="s">
        <v>219</v>
      </c>
      <c r="P129" s="103" t="s">
        <v>220</v>
      </c>
      <c r="Q129" s="103" t="s">
        <v>221</v>
      </c>
      <c r="R129" s="103" t="s">
        <v>222</v>
      </c>
      <c r="S129" s="103" t="s">
        <v>223</v>
      </c>
      <c r="T129" s="104" t="s">
        <v>224</v>
      </c>
      <c r="U129" s="202"/>
      <c r="V129" s="202"/>
      <c r="W129" s="202"/>
      <c r="X129" s="202"/>
      <c r="Y129" s="202"/>
      <c r="Z129" s="202"/>
      <c r="AA129" s="202"/>
      <c r="AB129" s="202"/>
      <c r="AC129" s="202"/>
      <c r="AD129" s="202"/>
      <c r="AE129" s="202"/>
    </row>
    <row r="130" s="2" customFormat="1" ht="22.8" customHeight="1">
      <c r="A130" s="40"/>
      <c r="B130" s="41"/>
      <c r="C130" s="109" t="s">
        <v>225</v>
      </c>
      <c r="D130" s="42"/>
      <c r="E130" s="42"/>
      <c r="F130" s="42"/>
      <c r="G130" s="42"/>
      <c r="H130" s="42"/>
      <c r="I130" s="42"/>
      <c r="J130" s="208">
        <f>BK130</f>
        <v>0</v>
      </c>
      <c r="K130" s="42"/>
      <c r="L130" s="46"/>
      <c r="M130" s="105"/>
      <c r="N130" s="209"/>
      <c r="O130" s="106"/>
      <c r="P130" s="210">
        <f>P131+P229+P357+P468+P489+P615</f>
        <v>0</v>
      </c>
      <c r="Q130" s="106"/>
      <c r="R130" s="210">
        <f>R131+R229+R357+R468+R489+R615</f>
        <v>0</v>
      </c>
      <c r="S130" s="106"/>
      <c r="T130" s="211">
        <f>T131+T229+T357+T468+T489+T615</f>
        <v>0</v>
      </c>
      <c r="U130" s="40"/>
      <c r="V130" s="40"/>
      <c r="W130" s="40"/>
      <c r="X130" s="40"/>
      <c r="Y130" s="40"/>
      <c r="Z130" s="40"/>
      <c r="AA130" s="40"/>
      <c r="AB130" s="40"/>
      <c r="AC130" s="40"/>
      <c r="AD130" s="40"/>
      <c r="AE130" s="40"/>
      <c r="AT130" s="18" t="s">
        <v>82</v>
      </c>
      <c r="AU130" s="18" t="s">
        <v>206</v>
      </c>
      <c r="BK130" s="212">
        <f>BK131+BK229+BK357+BK468+BK489+BK615</f>
        <v>0</v>
      </c>
    </row>
    <row r="131" s="12" customFormat="1" ht="25.92" customHeight="1">
      <c r="A131" s="12"/>
      <c r="B131" s="213"/>
      <c r="C131" s="214"/>
      <c r="D131" s="215" t="s">
        <v>82</v>
      </c>
      <c r="E131" s="216" t="s">
        <v>87</v>
      </c>
      <c r="F131" s="216" t="s">
        <v>4511</v>
      </c>
      <c r="G131" s="214"/>
      <c r="H131" s="214"/>
      <c r="I131" s="217"/>
      <c r="J131" s="218">
        <f>BK131</f>
        <v>0</v>
      </c>
      <c r="K131" s="214"/>
      <c r="L131" s="219"/>
      <c r="M131" s="220"/>
      <c r="N131" s="221"/>
      <c r="O131" s="221"/>
      <c r="P131" s="222">
        <f>SUM(P132:P228)</f>
        <v>0</v>
      </c>
      <c r="Q131" s="221"/>
      <c r="R131" s="222">
        <f>SUM(R132:R228)</f>
        <v>0</v>
      </c>
      <c r="S131" s="221"/>
      <c r="T131" s="223">
        <f>SUM(T132:T228)</f>
        <v>0</v>
      </c>
      <c r="U131" s="12"/>
      <c r="V131" s="12"/>
      <c r="W131" s="12"/>
      <c r="X131" s="12"/>
      <c r="Y131" s="12"/>
      <c r="Z131" s="12"/>
      <c r="AA131" s="12"/>
      <c r="AB131" s="12"/>
      <c r="AC131" s="12"/>
      <c r="AD131" s="12"/>
      <c r="AE131" s="12"/>
      <c r="AR131" s="224" t="s">
        <v>87</v>
      </c>
      <c r="AT131" s="225" t="s">
        <v>82</v>
      </c>
      <c r="AU131" s="225" t="s">
        <v>83</v>
      </c>
      <c r="AY131" s="224" t="s">
        <v>227</v>
      </c>
      <c r="BK131" s="226">
        <f>SUM(BK132:BK228)</f>
        <v>0</v>
      </c>
    </row>
    <row r="132" s="2" customFormat="1" ht="16.5" customHeight="1">
      <c r="A132" s="40"/>
      <c r="B132" s="41"/>
      <c r="C132" s="229" t="s">
        <v>87</v>
      </c>
      <c r="D132" s="229" t="s">
        <v>230</v>
      </c>
      <c r="E132" s="230" t="s">
        <v>4512</v>
      </c>
      <c r="F132" s="231" t="s">
        <v>4513</v>
      </c>
      <c r="G132" s="232" t="s">
        <v>1861</v>
      </c>
      <c r="H132" s="233">
        <v>4</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91</v>
      </c>
    </row>
    <row r="133" s="2" customFormat="1" ht="16.5" customHeight="1">
      <c r="A133" s="40"/>
      <c r="B133" s="41"/>
      <c r="C133" s="229" t="s">
        <v>91</v>
      </c>
      <c r="D133" s="229" t="s">
        <v>230</v>
      </c>
      <c r="E133" s="230" t="s">
        <v>4514</v>
      </c>
      <c r="F133" s="231" t="s">
        <v>4515</v>
      </c>
      <c r="G133" s="232" t="s">
        <v>1861</v>
      </c>
      <c r="H133" s="233">
        <v>1</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115</v>
      </c>
    </row>
    <row r="134" s="2" customFormat="1" ht="16.5" customHeight="1">
      <c r="A134" s="40"/>
      <c r="B134" s="41"/>
      <c r="C134" s="229" t="s">
        <v>102</v>
      </c>
      <c r="D134" s="229" t="s">
        <v>230</v>
      </c>
      <c r="E134" s="230" t="s">
        <v>4516</v>
      </c>
      <c r="F134" s="231" t="s">
        <v>4517</v>
      </c>
      <c r="G134" s="232" t="s">
        <v>1861</v>
      </c>
      <c r="H134" s="233">
        <v>4</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257</v>
      </c>
    </row>
    <row r="135" s="2" customFormat="1" ht="16.5" customHeight="1">
      <c r="A135" s="40"/>
      <c r="B135" s="41"/>
      <c r="C135" s="229" t="s">
        <v>115</v>
      </c>
      <c r="D135" s="229" t="s">
        <v>230</v>
      </c>
      <c r="E135" s="230" t="s">
        <v>4518</v>
      </c>
      <c r="F135" s="231" t="s">
        <v>4519</v>
      </c>
      <c r="G135" s="232" t="s">
        <v>544</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266</v>
      </c>
    </row>
    <row r="136" s="2" customFormat="1" ht="16.5" customHeight="1">
      <c r="A136" s="40"/>
      <c r="B136" s="41"/>
      <c r="C136" s="229" t="s">
        <v>121</v>
      </c>
      <c r="D136" s="229" t="s">
        <v>230</v>
      </c>
      <c r="E136" s="230" t="s">
        <v>4520</v>
      </c>
      <c r="F136" s="231" t="s">
        <v>4521</v>
      </c>
      <c r="G136" s="232" t="s">
        <v>2792</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274</v>
      </c>
    </row>
    <row r="137" s="2" customFormat="1">
      <c r="A137" s="40"/>
      <c r="B137" s="41"/>
      <c r="C137" s="42"/>
      <c r="D137" s="242" t="s">
        <v>237</v>
      </c>
      <c r="E137" s="42"/>
      <c r="F137" s="243" t="s">
        <v>4522</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8" t="s">
        <v>237</v>
      </c>
      <c r="AU137" s="18" t="s">
        <v>87</v>
      </c>
    </row>
    <row r="138" s="2" customFormat="1" ht="16.5" customHeight="1">
      <c r="A138" s="40"/>
      <c r="B138" s="41"/>
      <c r="C138" s="229" t="s">
        <v>257</v>
      </c>
      <c r="D138" s="229" t="s">
        <v>230</v>
      </c>
      <c r="E138" s="230" t="s">
        <v>4523</v>
      </c>
      <c r="F138" s="231" t="s">
        <v>4524</v>
      </c>
      <c r="G138" s="232" t="s">
        <v>1861</v>
      </c>
      <c r="H138" s="233">
        <v>1</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282</v>
      </c>
    </row>
    <row r="139" s="2" customFormat="1">
      <c r="A139" s="40"/>
      <c r="B139" s="41"/>
      <c r="C139" s="42"/>
      <c r="D139" s="242" t="s">
        <v>237</v>
      </c>
      <c r="E139" s="42"/>
      <c r="F139" s="243" t="s">
        <v>4525</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8" t="s">
        <v>237</v>
      </c>
      <c r="AU139" s="18" t="s">
        <v>87</v>
      </c>
    </row>
    <row r="140" s="2" customFormat="1" ht="16.5" customHeight="1">
      <c r="A140" s="40"/>
      <c r="B140" s="41"/>
      <c r="C140" s="229" t="s">
        <v>262</v>
      </c>
      <c r="D140" s="229" t="s">
        <v>230</v>
      </c>
      <c r="E140" s="230" t="s">
        <v>4526</v>
      </c>
      <c r="F140" s="231" t="s">
        <v>4527</v>
      </c>
      <c r="G140" s="232" t="s">
        <v>415</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293</v>
      </c>
    </row>
    <row r="141" s="2" customFormat="1" ht="16.5" customHeight="1">
      <c r="A141" s="40"/>
      <c r="B141" s="41"/>
      <c r="C141" s="229" t="s">
        <v>266</v>
      </c>
      <c r="D141" s="229" t="s">
        <v>230</v>
      </c>
      <c r="E141" s="230" t="s">
        <v>4528</v>
      </c>
      <c r="F141" s="231" t="s">
        <v>4529</v>
      </c>
      <c r="G141" s="232" t="s">
        <v>367</v>
      </c>
      <c r="H141" s="233">
        <v>2</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300</v>
      </c>
    </row>
    <row r="142" s="2" customFormat="1" ht="16.5" customHeight="1">
      <c r="A142" s="40"/>
      <c r="B142" s="41"/>
      <c r="C142" s="229" t="s">
        <v>270</v>
      </c>
      <c r="D142" s="229" t="s">
        <v>230</v>
      </c>
      <c r="E142" s="230" t="s">
        <v>4530</v>
      </c>
      <c r="F142" s="231" t="s">
        <v>4531</v>
      </c>
      <c r="G142" s="232" t="s">
        <v>544</v>
      </c>
      <c r="H142" s="233">
        <v>8</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309</v>
      </c>
    </row>
    <row r="143" s="2" customFormat="1" ht="16.5" customHeight="1">
      <c r="A143" s="40"/>
      <c r="B143" s="41"/>
      <c r="C143" s="229" t="s">
        <v>274</v>
      </c>
      <c r="D143" s="229" t="s">
        <v>230</v>
      </c>
      <c r="E143" s="230" t="s">
        <v>4532</v>
      </c>
      <c r="F143" s="231" t="s">
        <v>4533</v>
      </c>
      <c r="G143" s="232" t="s">
        <v>544</v>
      </c>
      <c r="H143" s="233">
        <v>8</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323</v>
      </c>
    </row>
    <row r="144" s="2" customFormat="1" ht="16.5" customHeight="1">
      <c r="A144" s="40"/>
      <c r="B144" s="41"/>
      <c r="C144" s="229" t="s">
        <v>278</v>
      </c>
      <c r="D144" s="229" t="s">
        <v>230</v>
      </c>
      <c r="E144" s="230" t="s">
        <v>4534</v>
      </c>
      <c r="F144" s="231" t="s">
        <v>4535</v>
      </c>
      <c r="G144" s="232" t="s">
        <v>544</v>
      </c>
      <c r="H144" s="233">
        <v>8</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470</v>
      </c>
    </row>
    <row r="145" s="2" customFormat="1" ht="16.5" customHeight="1">
      <c r="A145" s="40"/>
      <c r="B145" s="41"/>
      <c r="C145" s="229" t="s">
        <v>282</v>
      </c>
      <c r="D145" s="229" t="s">
        <v>230</v>
      </c>
      <c r="E145" s="230" t="s">
        <v>4536</v>
      </c>
      <c r="F145" s="231" t="s">
        <v>4537</v>
      </c>
      <c r="G145" s="232" t="s">
        <v>1861</v>
      </c>
      <c r="H145" s="233">
        <v>2</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491</v>
      </c>
    </row>
    <row r="146" s="2" customFormat="1" ht="16.5" customHeight="1">
      <c r="A146" s="40"/>
      <c r="B146" s="41"/>
      <c r="C146" s="229" t="s">
        <v>289</v>
      </c>
      <c r="D146" s="229" t="s">
        <v>230</v>
      </c>
      <c r="E146" s="230" t="s">
        <v>4538</v>
      </c>
      <c r="F146" s="231" t="s">
        <v>4539</v>
      </c>
      <c r="G146" s="232" t="s">
        <v>544</v>
      </c>
      <c r="H146" s="233">
        <v>8</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500</v>
      </c>
    </row>
    <row r="147" s="2" customFormat="1">
      <c r="A147" s="40"/>
      <c r="B147" s="41"/>
      <c r="C147" s="229" t="s">
        <v>293</v>
      </c>
      <c r="D147" s="229" t="s">
        <v>230</v>
      </c>
      <c r="E147" s="230" t="s">
        <v>4540</v>
      </c>
      <c r="F147" s="231" t="s">
        <v>4541</v>
      </c>
      <c r="G147" s="232" t="s">
        <v>1861</v>
      </c>
      <c r="H147" s="233">
        <v>1</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509</v>
      </c>
    </row>
    <row r="148" s="2" customFormat="1" ht="16.5" customHeight="1">
      <c r="A148" s="40"/>
      <c r="B148" s="41"/>
      <c r="C148" s="229" t="s">
        <v>8</v>
      </c>
      <c r="D148" s="229" t="s">
        <v>230</v>
      </c>
      <c r="E148" s="230" t="s">
        <v>4542</v>
      </c>
      <c r="F148" s="231" t="s">
        <v>4543</v>
      </c>
      <c r="G148" s="232" t="s">
        <v>1861</v>
      </c>
      <c r="H148" s="233">
        <v>1</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517</v>
      </c>
    </row>
    <row r="149" s="2" customFormat="1" ht="16.5" customHeight="1">
      <c r="A149" s="40"/>
      <c r="B149" s="41"/>
      <c r="C149" s="229" t="s">
        <v>300</v>
      </c>
      <c r="D149" s="229" t="s">
        <v>230</v>
      </c>
      <c r="E149" s="230" t="s">
        <v>4544</v>
      </c>
      <c r="F149" s="231" t="s">
        <v>4545</v>
      </c>
      <c r="G149" s="232" t="s">
        <v>1861</v>
      </c>
      <c r="H149" s="233">
        <v>1</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525</v>
      </c>
    </row>
    <row r="150" s="2" customFormat="1" ht="16.5" customHeight="1">
      <c r="A150" s="40"/>
      <c r="B150" s="41"/>
      <c r="C150" s="229" t="s">
        <v>304</v>
      </c>
      <c r="D150" s="229" t="s">
        <v>230</v>
      </c>
      <c r="E150" s="230" t="s">
        <v>4546</v>
      </c>
      <c r="F150" s="231" t="s">
        <v>4547</v>
      </c>
      <c r="G150" s="232" t="s">
        <v>1861</v>
      </c>
      <c r="H150" s="233">
        <v>1</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533</v>
      </c>
    </row>
    <row r="151" s="2" customFormat="1" ht="16.5" customHeight="1">
      <c r="A151" s="40"/>
      <c r="B151" s="41"/>
      <c r="C151" s="229" t="s">
        <v>309</v>
      </c>
      <c r="D151" s="229" t="s">
        <v>230</v>
      </c>
      <c r="E151" s="230" t="s">
        <v>4548</v>
      </c>
      <c r="F151" s="231" t="s">
        <v>4549</v>
      </c>
      <c r="G151" s="232" t="s">
        <v>1861</v>
      </c>
      <c r="H151" s="233">
        <v>2</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541</v>
      </c>
    </row>
    <row r="152" s="2" customFormat="1" ht="16.5" customHeight="1">
      <c r="A152" s="40"/>
      <c r="B152" s="41"/>
      <c r="C152" s="229" t="s">
        <v>316</v>
      </c>
      <c r="D152" s="229" t="s">
        <v>230</v>
      </c>
      <c r="E152" s="230" t="s">
        <v>4550</v>
      </c>
      <c r="F152" s="231" t="s">
        <v>4551</v>
      </c>
      <c r="G152" s="232" t="s">
        <v>1861</v>
      </c>
      <c r="H152" s="233">
        <v>4</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552</v>
      </c>
    </row>
    <row r="153" s="2" customFormat="1" ht="16.5" customHeight="1">
      <c r="A153" s="40"/>
      <c r="B153" s="41"/>
      <c r="C153" s="229" t="s">
        <v>323</v>
      </c>
      <c r="D153" s="229" t="s">
        <v>230</v>
      </c>
      <c r="E153" s="230" t="s">
        <v>4552</v>
      </c>
      <c r="F153" s="231" t="s">
        <v>4553</v>
      </c>
      <c r="G153" s="232" t="s">
        <v>1861</v>
      </c>
      <c r="H153" s="233">
        <v>3</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566</v>
      </c>
    </row>
    <row r="154" s="2" customFormat="1" ht="16.5" customHeight="1">
      <c r="A154" s="40"/>
      <c r="B154" s="41"/>
      <c r="C154" s="229" t="s">
        <v>7</v>
      </c>
      <c r="D154" s="229" t="s">
        <v>230</v>
      </c>
      <c r="E154" s="230" t="s">
        <v>4554</v>
      </c>
      <c r="F154" s="231" t="s">
        <v>4555</v>
      </c>
      <c r="G154" s="232" t="s">
        <v>1861</v>
      </c>
      <c r="H154" s="233">
        <v>4</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574</v>
      </c>
    </row>
    <row r="155" s="2" customFormat="1" ht="16.5" customHeight="1">
      <c r="A155" s="40"/>
      <c r="B155" s="41"/>
      <c r="C155" s="229" t="s">
        <v>470</v>
      </c>
      <c r="D155" s="229" t="s">
        <v>230</v>
      </c>
      <c r="E155" s="230" t="s">
        <v>4556</v>
      </c>
      <c r="F155" s="231" t="s">
        <v>4557</v>
      </c>
      <c r="G155" s="232" t="s">
        <v>1861</v>
      </c>
      <c r="H155" s="233">
        <v>7</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585</v>
      </c>
    </row>
    <row r="156" s="2" customFormat="1" ht="16.5" customHeight="1">
      <c r="A156" s="40"/>
      <c r="B156" s="41"/>
      <c r="C156" s="229" t="s">
        <v>475</v>
      </c>
      <c r="D156" s="229" t="s">
        <v>230</v>
      </c>
      <c r="E156" s="230" t="s">
        <v>4558</v>
      </c>
      <c r="F156" s="231" t="s">
        <v>4559</v>
      </c>
      <c r="G156" s="232" t="s">
        <v>1861</v>
      </c>
      <c r="H156" s="233">
        <v>4</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598</v>
      </c>
    </row>
    <row r="157" s="2" customFormat="1" ht="16.5" customHeight="1">
      <c r="A157" s="40"/>
      <c r="B157" s="41"/>
      <c r="C157" s="229" t="s">
        <v>491</v>
      </c>
      <c r="D157" s="229" t="s">
        <v>230</v>
      </c>
      <c r="E157" s="230" t="s">
        <v>4560</v>
      </c>
      <c r="F157" s="231" t="s">
        <v>4561</v>
      </c>
      <c r="G157" s="232" t="s">
        <v>1861</v>
      </c>
      <c r="H157" s="233">
        <v>1</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612</v>
      </c>
    </row>
    <row r="158" s="2" customFormat="1" ht="16.5" customHeight="1">
      <c r="A158" s="40"/>
      <c r="B158" s="41"/>
      <c r="C158" s="229" t="s">
        <v>496</v>
      </c>
      <c r="D158" s="229" t="s">
        <v>230</v>
      </c>
      <c r="E158" s="230" t="s">
        <v>4562</v>
      </c>
      <c r="F158" s="231" t="s">
        <v>4563</v>
      </c>
      <c r="G158" s="232" t="s">
        <v>1861</v>
      </c>
      <c r="H158" s="233">
        <v>14</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623</v>
      </c>
    </row>
    <row r="159" s="2" customFormat="1" ht="16.5" customHeight="1">
      <c r="A159" s="40"/>
      <c r="B159" s="41"/>
      <c r="C159" s="229" t="s">
        <v>500</v>
      </c>
      <c r="D159" s="229" t="s">
        <v>230</v>
      </c>
      <c r="E159" s="230" t="s">
        <v>4564</v>
      </c>
      <c r="F159" s="231" t="s">
        <v>4565</v>
      </c>
      <c r="G159" s="232" t="s">
        <v>544</v>
      </c>
      <c r="H159" s="233">
        <v>7</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635</v>
      </c>
    </row>
    <row r="160" s="2" customFormat="1" ht="21.75" customHeight="1">
      <c r="A160" s="40"/>
      <c r="B160" s="41"/>
      <c r="C160" s="229" t="s">
        <v>505</v>
      </c>
      <c r="D160" s="229" t="s">
        <v>230</v>
      </c>
      <c r="E160" s="230" t="s">
        <v>4566</v>
      </c>
      <c r="F160" s="231" t="s">
        <v>4567</v>
      </c>
      <c r="G160" s="232" t="s">
        <v>1861</v>
      </c>
      <c r="H160" s="233">
        <v>4</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648</v>
      </c>
    </row>
    <row r="161" s="2" customFormat="1" ht="16.5" customHeight="1">
      <c r="A161" s="40"/>
      <c r="B161" s="41"/>
      <c r="C161" s="229" t="s">
        <v>509</v>
      </c>
      <c r="D161" s="229" t="s">
        <v>230</v>
      </c>
      <c r="E161" s="230" t="s">
        <v>4568</v>
      </c>
      <c r="F161" s="231" t="s">
        <v>4569</v>
      </c>
      <c r="G161" s="232" t="s">
        <v>1861</v>
      </c>
      <c r="H161" s="233">
        <v>4</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659</v>
      </c>
    </row>
    <row r="162" s="2" customFormat="1" ht="16.5" customHeight="1">
      <c r="A162" s="40"/>
      <c r="B162" s="41"/>
      <c r="C162" s="229" t="s">
        <v>513</v>
      </c>
      <c r="D162" s="229" t="s">
        <v>230</v>
      </c>
      <c r="E162" s="230" t="s">
        <v>4570</v>
      </c>
      <c r="F162" s="231" t="s">
        <v>4571</v>
      </c>
      <c r="G162" s="232" t="s">
        <v>1861</v>
      </c>
      <c r="H162" s="233">
        <v>1</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678</v>
      </c>
    </row>
    <row r="163" s="2" customFormat="1" ht="16.5" customHeight="1">
      <c r="A163" s="40"/>
      <c r="B163" s="41"/>
      <c r="C163" s="229" t="s">
        <v>517</v>
      </c>
      <c r="D163" s="229" t="s">
        <v>230</v>
      </c>
      <c r="E163" s="230" t="s">
        <v>4572</v>
      </c>
      <c r="F163" s="231" t="s">
        <v>4573</v>
      </c>
      <c r="G163" s="232" t="s">
        <v>1861</v>
      </c>
      <c r="H163" s="233">
        <v>1</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87</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688</v>
      </c>
    </row>
    <row r="164" s="2" customFormat="1" ht="16.5" customHeight="1">
      <c r="A164" s="40"/>
      <c r="B164" s="41"/>
      <c r="C164" s="229" t="s">
        <v>521</v>
      </c>
      <c r="D164" s="229" t="s">
        <v>230</v>
      </c>
      <c r="E164" s="230" t="s">
        <v>4574</v>
      </c>
      <c r="F164" s="231" t="s">
        <v>4575</v>
      </c>
      <c r="G164" s="232" t="s">
        <v>1861</v>
      </c>
      <c r="H164" s="233">
        <v>1</v>
      </c>
      <c r="I164" s="234"/>
      <c r="J164" s="235">
        <f>ROUND(I164*H164,2)</f>
        <v>0</v>
      </c>
      <c r="K164" s="231" t="s">
        <v>251</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87</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699</v>
      </c>
    </row>
    <row r="165" s="2" customFormat="1" ht="16.5" customHeight="1">
      <c r="A165" s="40"/>
      <c r="B165" s="41"/>
      <c r="C165" s="229" t="s">
        <v>525</v>
      </c>
      <c r="D165" s="229" t="s">
        <v>230</v>
      </c>
      <c r="E165" s="230" t="s">
        <v>4576</v>
      </c>
      <c r="F165" s="231" t="s">
        <v>4577</v>
      </c>
      <c r="G165" s="232" t="s">
        <v>2437</v>
      </c>
      <c r="H165" s="233">
        <v>1</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421</v>
      </c>
    </row>
    <row r="166" s="2" customFormat="1">
      <c r="A166" s="40"/>
      <c r="B166" s="41"/>
      <c r="C166" s="229" t="s">
        <v>529</v>
      </c>
      <c r="D166" s="229" t="s">
        <v>230</v>
      </c>
      <c r="E166" s="230" t="s">
        <v>4578</v>
      </c>
      <c r="F166" s="231" t="s">
        <v>4579</v>
      </c>
      <c r="G166" s="232" t="s">
        <v>2792</v>
      </c>
      <c r="H166" s="233">
        <v>1</v>
      </c>
      <c r="I166" s="234"/>
      <c r="J166" s="235">
        <f>ROUND(I166*H166,2)</f>
        <v>0</v>
      </c>
      <c r="K166" s="231" t="s">
        <v>251</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115</v>
      </c>
      <c r="AT166" s="240" t="s">
        <v>230</v>
      </c>
      <c r="AU166" s="240" t="s">
        <v>87</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115</v>
      </c>
      <c r="BM166" s="240" t="s">
        <v>718</v>
      </c>
    </row>
    <row r="167" s="2" customFormat="1">
      <c r="A167" s="40"/>
      <c r="B167" s="41"/>
      <c r="C167" s="229" t="s">
        <v>533</v>
      </c>
      <c r="D167" s="229" t="s">
        <v>230</v>
      </c>
      <c r="E167" s="230" t="s">
        <v>4580</v>
      </c>
      <c r="F167" s="231" t="s">
        <v>4581</v>
      </c>
      <c r="G167" s="232" t="s">
        <v>1861</v>
      </c>
      <c r="H167" s="233">
        <v>2</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115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726</v>
      </c>
    </row>
    <row r="168" s="2" customFormat="1" ht="16.5" customHeight="1">
      <c r="A168" s="40"/>
      <c r="B168" s="41"/>
      <c r="C168" s="229" t="s">
        <v>537</v>
      </c>
      <c r="D168" s="229" t="s">
        <v>230</v>
      </c>
      <c r="E168" s="230" t="s">
        <v>4582</v>
      </c>
      <c r="F168" s="231" t="s">
        <v>4583</v>
      </c>
      <c r="G168" s="232" t="s">
        <v>1861</v>
      </c>
      <c r="H168" s="233">
        <v>2</v>
      </c>
      <c r="I168" s="234"/>
      <c r="J168" s="235">
        <f>ROUND(I168*H168,2)</f>
        <v>0</v>
      </c>
      <c r="K168" s="231" t="s">
        <v>251</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736</v>
      </c>
    </row>
    <row r="169" s="2" customFormat="1" ht="16.5" customHeight="1">
      <c r="A169" s="40"/>
      <c r="B169" s="41"/>
      <c r="C169" s="229" t="s">
        <v>541</v>
      </c>
      <c r="D169" s="229" t="s">
        <v>230</v>
      </c>
      <c r="E169" s="230" t="s">
        <v>4584</v>
      </c>
      <c r="F169" s="231" t="s">
        <v>4585</v>
      </c>
      <c r="G169" s="232" t="s">
        <v>1861</v>
      </c>
      <c r="H169" s="233">
        <v>4</v>
      </c>
      <c r="I169" s="234"/>
      <c r="J169" s="235">
        <f>ROUND(I169*H169,2)</f>
        <v>0</v>
      </c>
      <c r="K169" s="231" t="s">
        <v>251</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87</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746</v>
      </c>
    </row>
    <row r="170" s="2" customFormat="1" ht="16.5" customHeight="1">
      <c r="A170" s="40"/>
      <c r="B170" s="41"/>
      <c r="C170" s="229" t="s">
        <v>547</v>
      </c>
      <c r="D170" s="229" t="s">
        <v>230</v>
      </c>
      <c r="E170" s="230" t="s">
        <v>4586</v>
      </c>
      <c r="F170" s="231" t="s">
        <v>4587</v>
      </c>
      <c r="G170" s="232" t="s">
        <v>1861</v>
      </c>
      <c r="H170" s="233">
        <v>2</v>
      </c>
      <c r="I170" s="234"/>
      <c r="J170" s="235">
        <f>ROUND(I170*H170,2)</f>
        <v>0</v>
      </c>
      <c r="K170" s="231" t="s">
        <v>251</v>
      </c>
      <c r="L170" s="46"/>
      <c r="M170" s="236" t="s">
        <v>1</v>
      </c>
      <c r="N170" s="237" t="s">
        <v>48</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115</v>
      </c>
      <c r="AT170" s="240" t="s">
        <v>230</v>
      </c>
      <c r="AU170" s="240" t="s">
        <v>87</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115</v>
      </c>
      <c r="BM170" s="240" t="s">
        <v>754</v>
      </c>
    </row>
    <row r="171" s="2" customFormat="1" ht="16.5" customHeight="1">
      <c r="A171" s="40"/>
      <c r="B171" s="41"/>
      <c r="C171" s="229" t="s">
        <v>552</v>
      </c>
      <c r="D171" s="229" t="s">
        <v>230</v>
      </c>
      <c r="E171" s="230" t="s">
        <v>4588</v>
      </c>
      <c r="F171" s="231" t="s">
        <v>4589</v>
      </c>
      <c r="G171" s="232" t="s">
        <v>1861</v>
      </c>
      <c r="H171" s="233">
        <v>2</v>
      </c>
      <c r="I171" s="234"/>
      <c r="J171" s="235">
        <f>ROUND(I171*H171,2)</f>
        <v>0</v>
      </c>
      <c r="K171" s="231" t="s">
        <v>251</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87</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763</v>
      </c>
    </row>
    <row r="172" s="2" customFormat="1" ht="16.5" customHeight="1">
      <c r="A172" s="40"/>
      <c r="B172" s="41"/>
      <c r="C172" s="229" t="s">
        <v>559</v>
      </c>
      <c r="D172" s="229" t="s">
        <v>230</v>
      </c>
      <c r="E172" s="230" t="s">
        <v>4590</v>
      </c>
      <c r="F172" s="231" t="s">
        <v>4591</v>
      </c>
      <c r="G172" s="232" t="s">
        <v>1861</v>
      </c>
      <c r="H172" s="233">
        <v>7</v>
      </c>
      <c r="I172" s="234"/>
      <c r="J172" s="235">
        <f>ROUND(I172*H172,2)</f>
        <v>0</v>
      </c>
      <c r="K172" s="231" t="s">
        <v>251</v>
      </c>
      <c r="L172" s="46"/>
      <c r="M172" s="236" t="s">
        <v>1</v>
      </c>
      <c r="N172" s="237" t="s">
        <v>48</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115</v>
      </c>
      <c r="AT172" s="240" t="s">
        <v>230</v>
      </c>
      <c r="AU172" s="240" t="s">
        <v>87</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115</v>
      </c>
      <c r="BM172" s="240" t="s">
        <v>773</v>
      </c>
    </row>
    <row r="173" s="2" customFormat="1" ht="16.5" customHeight="1">
      <c r="A173" s="40"/>
      <c r="B173" s="41"/>
      <c r="C173" s="229" t="s">
        <v>566</v>
      </c>
      <c r="D173" s="229" t="s">
        <v>230</v>
      </c>
      <c r="E173" s="230" t="s">
        <v>4592</v>
      </c>
      <c r="F173" s="231" t="s">
        <v>4593</v>
      </c>
      <c r="G173" s="232" t="s">
        <v>1861</v>
      </c>
      <c r="H173" s="233">
        <v>6</v>
      </c>
      <c r="I173" s="234"/>
      <c r="J173" s="235">
        <f>ROUND(I173*H173,2)</f>
        <v>0</v>
      </c>
      <c r="K173" s="231" t="s">
        <v>251</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115</v>
      </c>
      <c r="AT173" s="240" t="s">
        <v>230</v>
      </c>
      <c r="AU173" s="240" t="s">
        <v>87</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783</v>
      </c>
    </row>
    <row r="174" s="2" customFormat="1" ht="16.5" customHeight="1">
      <c r="A174" s="40"/>
      <c r="B174" s="41"/>
      <c r="C174" s="229" t="s">
        <v>570</v>
      </c>
      <c r="D174" s="229" t="s">
        <v>230</v>
      </c>
      <c r="E174" s="230" t="s">
        <v>4594</v>
      </c>
      <c r="F174" s="231" t="s">
        <v>4595</v>
      </c>
      <c r="G174" s="232" t="s">
        <v>1861</v>
      </c>
      <c r="H174" s="233">
        <v>1</v>
      </c>
      <c r="I174" s="234"/>
      <c r="J174" s="235">
        <f>ROUND(I174*H174,2)</f>
        <v>0</v>
      </c>
      <c r="K174" s="231" t="s">
        <v>251</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115</v>
      </c>
      <c r="AT174" s="240" t="s">
        <v>230</v>
      </c>
      <c r="AU174" s="240" t="s">
        <v>87</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793</v>
      </c>
    </row>
    <row r="175" s="2" customFormat="1" ht="16.5" customHeight="1">
      <c r="A175" s="40"/>
      <c r="B175" s="41"/>
      <c r="C175" s="229" t="s">
        <v>574</v>
      </c>
      <c r="D175" s="229" t="s">
        <v>230</v>
      </c>
      <c r="E175" s="230" t="s">
        <v>4596</v>
      </c>
      <c r="F175" s="231" t="s">
        <v>4597</v>
      </c>
      <c r="G175" s="232" t="s">
        <v>1861</v>
      </c>
      <c r="H175" s="233">
        <v>10</v>
      </c>
      <c r="I175" s="234"/>
      <c r="J175" s="235">
        <f>ROUND(I175*H175,2)</f>
        <v>0</v>
      </c>
      <c r="K175" s="231" t="s">
        <v>251</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115</v>
      </c>
      <c r="AT175" s="240" t="s">
        <v>230</v>
      </c>
      <c r="AU175" s="240" t="s">
        <v>87</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115</v>
      </c>
      <c r="BM175" s="240" t="s">
        <v>803</v>
      </c>
    </row>
    <row r="176" s="2" customFormat="1" ht="16.5" customHeight="1">
      <c r="A176" s="40"/>
      <c r="B176" s="41"/>
      <c r="C176" s="229" t="s">
        <v>580</v>
      </c>
      <c r="D176" s="229" t="s">
        <v>230</v>
      </c>
      <c r="E176" s="230" t="s">
        <v>4598</v>
      </c>
      <c r="F176" s="231" t="s">
        <v>4599</v>
      </c>
      <c r="G176" s="232" t="s">
        <v>544</v>
      </c>
      <c r="H176" s="233">
        <v>10.5</v>
      </c>
      <c r="I176" s="234"/>
      <c r="J176" s="235">
        <f>ROUND(I176*H176,2)</f>
        <v>0</v>
      </c>
      <c r="K176" s="231" t="s">
        <v>251</v>
      </c>
      <c r="L176" s="46"/>
      <c r="M176" s="236" t="s">
        <v>1</v>
      </c>
      <c r="N176" s="237" t="s">
        <v>48</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115</v>
      </c>
      <c r="AT176" s="240" t="s">
        <v>230</v>
      </c>
      <c r="AU176" s="240" t="s">
        <v>87</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115</v>
      </c>
      <c r="BM176" s="240" t="s">
        <v>813</v>
      </c>
    </row>
    <row r="177" s="2" customFormat="1" ht="16.5" customHeight="1">
      <c r="A177" s="40"/>
      <c r="B177" s="41"/>
      <c r="C177" s="229" t="s">
        <v>585</v>
      </c>
      <c r="D177" s="229" t="s">
        <v>230</v>
      </c>
      <c r="E177" s="230" t="s">
        <v>4600</v>
      </c>
      <c r="F177" s="231" t="s">
        <v>4601</v>
      </c>
      <c r="G177" s="232" t="s">
        <v>1861</v>
      </c>
      <c r="H177" s="233">
        <v>14</v>
      </c>
      <c r="I177" s="234"/>
      <c r="J177" s="235">
        <f>ROUND(I177*H177,2)</f>
        <v>0</v>
      </c>
      <c r="K177" s="231" t="s">
        <v>251</v>
      </c>
      <c r="L177" s="46"/>
      <c r="M177" s="236" t="s">
        <v>1</v>
      </c>
      <c r="N177" s="237" t="s">
        <v>48</v>
      </c>
      <c r="O177" s="93"/>
      <c r="P177" s="238">
        <f>O177*H177</f>
        <v>0</v>
      </c>
      <c r="Q177" s="238">
        <v>0</v>
      </c>
      <c r="R177" s="238">
        <f>Q177*H177</f>
        <v>0</v>
      </c>
      <c r="S177" s="238">
        <v>0</v>
      </c>
      <c r="T177" s="239">
        <f>S177*H177</f>
        <v>0</v>
      </c>
      <c r="U177" s="40"/>
      <c r="V177" s="40"/>
      <c r="W177" s="40"/>
      <c r="X177" s="40"/>
      <c r="Y177" s="40"/>
      <c r="Z177" s="40"/>
      <c r="AA177" s="40"/>
      <c r="AB177" s="40"/>
      <c r="AC177" s="40"/>
      <c r="AD177" s="40"/>
      <c r="AE177" s="40"/>
      <c r="AR177" s="240" t="s">
        <v>115</v>
      </c>
      <c r="AT177" s="240" t="s">
        <v>230</v>
      </c>
      <c r="AU177" s="240" t="s">
        <v>87</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115</v>
      </c>
      <c r="BM177" s="240" t="s">
        <v>823</v>
      </c>
    </row>
    <row r="178" s="2" customFormat="1" ht="16.5" customHeight="1">
      <c r="A178" s="40"/>
      <c r="B178" s="41"/>
      <c r="C178" s="229" t="s">
        <v>590</v>
      </c>
      <c r="D178" s="229" t="s">
        <v>230</v>
      </c>
      <c r="E178" s="230" t="s">
        <v>4602</v>
      </c>
      <c r="F178" s="231" t="s">
        <v>4603</v>
      </c>
      <c r="G178" s="232" t="s">
        <v>544</v>
      </c>
      <c r="H178" s="233">
        <v>10</v>
      </c>
      <c r="I178" s="234"/>
      <c r="J178" s="235">
        <f>ROUND(I178*H178,2)</f>
        <v>0</v>
      </c>
      <c r="K178" s="231" t="s">
        <v>251</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115</v>
      </c>
      <c r="AT178" s="240" t="s">
        <v>230</v>
      </c>
      <c r="AU178" s="240" t="s">
        <v>87</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115</v>
      </c>
      <c r="BM178" s="240" t="s">
        <v>833</v>
      </c>
    </row>
    <row r="179" s="2" customFormat="1" ht="16.5" customHeight="1">
      <c r="A179" s="40"/>
      <c r="B179" s="41"/>
      <c r="C179" s="229" t="s">
        <v>598</v>
      </c>
      <c r="D179" s="229" t="s">
        <v>230</v>
      </c>
      <c r="E179" s="230" t="s">
        <v>4604</v>
      </c>
      <c r="F179" s="231" t="s">
        <v>4605</v>
      </c>
      <c r="G179" s="232" t="s">
        <v>1861</v>
      </c>
      <c r="H179" s="233">
        <v>2</v>
      </c>
      <c r="I179" s="234"/>
      <c r="J179" s="235">
        <f>ROUND(I179*H179,2)</f>
        <v>0</v>
      </c>
      <c r="K179" s="231" t="s">
        <v>251</v>
      </c>
      <c r="L179" s="46"/>
      <c r="M179" s="236" t="s">
        <v>1</v>
      </c>
      <c r="N179" s="237" t="s">
        <v>48</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115</v>
      </c>
      <c r="AT179" s="240" t="s">
        <v>230</v>
      </c>
      <c r="AU179" s="240" t="s">
        <v>87</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115</v>
      </c>
      <c r="BM179" s="240" t="s">
        <v>843</v>
      </c>
    </row>
    <row r="180" s="2" customFormat="1" ht="16.5" customHeight="1">
      <c r="A180" s="40"/>
      <c r="B180" s="41"/>
      <c r="C180" s="229" t="s">
        <v>607</v>
      </c>
      <c r="D180" s="229" t="s">
        <v>230</v>
      </c>
      <c r="E180" s="230" t="s">
        <v>4606</v>
      </c>
      <c r="F180" s="231" t="s">
        <v>4607</v>
      </c>
      <c r="G180" s="232" t="s">
        <v>1861</v>
      </c>
      <c r="H180" s="233">
        <v>1</v>
      </c>
      <c r="I180" s="234"/>
      <c r="J180" s="235">
        <f>ROUND(I180*H180,2)</f>
        <v>0</v>
      </c>
      <c r="K180" s="231" t="s">
        <v>251</v>
      </c>
      <c r="L180" s="46"/>
      <c r="M180" s="236" t="s">
        <v>1</v>
      </c>
      <c r="N180" s="237" t="s">
        <v>48</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115</v>
      </c>
      <c r="AT180" s="240" t="s">
        <v>230</v>
      </c>
      <c r="AU180" s="240" t="s">
        <v>87</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115</v>
      </c>
      <c r="BM180" s="240" t="s">
        <v>852</v>
      </c>
    </row>
    <row r="181" s="2" customFormat="1" ht="16.5" customHeight="1">
      <c r="A181" s="40"/>
      <c r="B181" s="41"/>
      <c r="C181" s="229" t="s">
        <v>612</v>
      </c>
      <c r="D181" s="229" t="s">
        <v>230</v>
      </c>
      <c r="E181" s="230" t="s">
        <v>4608</v>
      </c>
      <c r="F181" s="231" t="s">
        <v>4609</v>
      </c>
      <c r="G181" s="232" t="s">
        <v>1861</v>
      </c>
      <c r="H181" s="233">
        <v>1</v>
      </c>
      <c r="I181" s="234"/>
      <c r="J181" s="235">
        <f>ROUND(I181*H181,2)</f>
        <v>0</v>
      </c>
      <c r="K181" s="231" t="s">
        <v>251</v>
      </c>
      <c r="L181" s="46"/>
      <c r="M181" s="236" t="s">
        <v>1</v>
      </c>
      <c r="N181" s="237" t="s">
        <v>48</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115</v>
      </c>
      <c r="AT181" s="240" t="s">
        <v>230</v>
      </c>
      <c r="AU181" s="240" t="s">
        <v>87</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115</v>
      </c>
      <c r="BM181" s="240" t="s">
        <v>860</v>
      </c>
    </row>
    <row r="182" s="2" customFormat="1" ht="16.5" customHeight="1">
      <c r="A182" s="40"/>
      <c r="B182" s="41"/>
      <c r="C182" s="229" t="s">
        <v>617</v>
      </c>
      <c r="D182" s="229" t="s">
        <v>230</v>
      </c>
      <c r="E182" s="230" t="s">
        <v>4610</v>
      </c>
      <c r="F182" s="231" t="s">
        <v>4611</v>
      </c>
      <c r="G182" s="232" t="s">
        <v>544</v>
      </c>
      <c r="H182" s="233">
        <v>2</v>
      </c>
      <c r="I182" s="234"/>
      <c r="J182" s="235">
        <f>ROUND(I182*H182,2)</f>
        <v>0</v>
      </c>
      <c r="K182" s="231" t="s">
        <v>251</v>
      </c>
      <c r="L182" s="46"/>
      <c r="M182" s="236" t="s">
        <v>1</v>
      </c>
      <c r="N182" s="237" t="s">
        <v>48</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115</v>
      </c>
      <c r="AT182" s="240" t="s">
        <v>230</v>
      </c>
      <c r="AU182" s="240" t="s">
        <v>87</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874</v>
      </c>
    </row>
    <row r="183" s="2" customFormat="1" ht="16.5" customHeight="1">
      <c r="A183" s="40"/>
      <c r="B183" s="41"/>
      <c r="C183" s="229" t="s">
        <v>623</v>
      </c>
      <c r="D183" s="229" t="s">
        <v>230</v>
      </c>
      <c r="E183" s="230" t="s">
        <v>4612</v>
      </c>
      <c r="F183" s="231" t="s">
        <v>4613</v>
      </c>
      <c r="G183" s="232" t="s">
        <v>1861</v>
      </c>
      <c r="H183" s="233">
        <v>1</v>
      </c>
      <c r="I183" s="234"/>
      <c r="J183" s="235">
        <f>ROUND(I183*H183,2)</f>
        <v>0</v>
      </c>
      <c r="K183" s="231" t="s">
        <v>251</v>
      </c>
      <c r="L183" s="46"/>
      <c r="M183" s="236" t="s">
        <v>1</v>
      </c>
      <c r="N183" s="237" t="s">
        <v>48</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115</v>
      </c>
      <c r="AT183" s="240" t="s">
        <v>230</v>
      </c>
      <c r="AU183" s="240" t="s">
        <v>87</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115</v>
      </c>
      <c r="BM183" s="240" t="s">
        <v>880</v>
      </c>
    </row>
    <row r="184" s="2" customFormat="1" ht="16.5" customHeight="1">
      <c r="A184" s="40"/>
      <c r="B184" s="41"/>
      <c r="C184" s="229" t="s">
        <v>628</v>
      </c>
      <c r="D184" s="229" t="s">
        <v>230</v>
      </c>
      <c r="E184" s="230" t="s">
        <v>4614</v>
      </c>
      <c r="F184" s="231" t="s">
        <v>4615</v>
      </c>
      <c r="G184" s="232" t="s">
        <v>1861</v>
      </c>
      <c r="H184" s="233">
        <v>1</v>
      </c>
      <c r="I184" s="234"/>
      <c r="J184" s="235">
        <f>ROUND(I184*H184,2)</f>
        <v>0</v>
      </c>
      <c r="K184" s="231" t="s">
        <v>251</v>
      </c>
      <c r="L184" s="46"/>
      <c r="M184" s="236" t="s">
        <v>1</v>
      </c>
      <c r="N184" s="237" t="s">
        <v>48</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115</v>
      </c>
      <c r="AT184" s="240" t="s">
        <v>230</v>
      </c>
      <c r="AU184" s="240" t="s">
        <v>87</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115</v>
      </c>
      <c r="BM184" s="240" t="s">
        <v>891</v>
      </c>
    </row>
    <row r="185" s="2" customFormat="1" ht="16.5" customHeight="1">
      <c r="A185" s="40"/>
      <c r="B185" s="41"/>
      <c r="C185" s="229" t="s">
        <v>635</v>
      </c>
      <c r="D185" s="229" t="s">
        <v>230</v>
      </c>
      <c r="E185" s="230" t="s">
        <v>4616</v>
      </c>
      <c r="F185" s="231" t="s">
        <v>4617</v>
      </c>
      <c r="G185" s="232" t="s">
        <v>544</v>
      </c>
      <c r="H185" s="233">
        <v>12</v>
      </c>
      <c r="I185" s="234"/>
      <c r="J185" s="235">
        <f>ROUND(I185*H185,2)</f>
        <v>0</v>
      </c>
      <c r="K185" s="231" t="s">
        <v>251</v>
      </c>
      <c r="L185" s="46"/>
      <c r="M185" s="236" t="s">
        <v>1</v>
      </c>
      <c r="N185" s="237" t="s">
        <v>48</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115</v>
      </c>
      <c r="AT185" s="240" t="s">
        <v>230</v>
      </c>
      <c r="AU185" s="240" t="s">
        <v>87</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903</v>
      </c>
    </row>
    <row r="186" s="2" customFormat="1" ht="16.5" customHeight="1">
      <c r="A186" s="40"/>
      <c r="B186" s="41"/>
      <c r="C186" s="229" t="s">
        <v>642</v>
      </c>
      <c r="D186" s="229" t="s">
        <v>230</v>
      </c>
      <c r="E186" s="230" t="s">
        <v>4618</v>
      </c>
      <c r="F186" s="231" t="s">
        <v>4619</v>
      </c>
      <c r="G186" s="232" t="s">
        <v>1861</v>
      </c>
      <c r="H186" s="233">
        <v>1</v>
      </c>
      <c r="I186" s="234"/>
      <c r="J186" s="235">
        <f>ROUND(I186*H186,2)</f>
        <v>0</v>
      </c>
      <c r="K186" s="231" t="s">
        <v>251</v>
      </c>
      <c r="L186" s="46"/>
      <c r="M186" s="236" t="s">
        <v>1</v>
      </c>
      <c r="N186" s="237" t="s">
        <v>48</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115</v>
      </c>
      <c r="AT186" s="240" t="s">
        <v>230</v>
      </c>
      <c r="AU186" s="240" t="s">
        <v>87</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115</v>
      </c>
      <c r="BM186" s="240" t="s">
        <v>912</v>
      </c>
    </row>
    <row r="187" s="2" customFormat="1" ht="16.5" customHeight="1">
      <c r="A187" s="40"/>
      <c r="B187" s="41"/>
      <c r="C187" s="229" t="s">
        <v>648</v>
      </c>
      <c r="D187" s="229" t="s">
        <v>230</v>
      </c>
      <c r="E187" s="230" t="s">
        <v>4620</v>
      </c>
      <c r="F187" s="231" t="s">
        <v>4621</v>
      </c>
      <c r="G187" s="232" t="s">
        <v>1861</v>
      </c>
      <c r="H187" s="233">
        <v>1</v>
      </c>
      <c r="I187" s="234"/>
      <c r="J187" s="235">
        <f>ROUND(I187*H187,2)</f>
        <v>0</v>
      </c>
      <c r="K187" s="231" t="s">
        <v>251</v>
      </c>
      <c r="L187" s="46"/>
      <c r="M187" s="236" t="s">
        <v>1</v>
      </c>
      <c r="N187" s="237" t="s">
        <v>48</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115</v>
      </c>
      <c r="AT187" s="240" t="s">
        <v>230</v>
      </c>
      <c r="AU187" s="240" t="s">
        <v>87</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115</v>
      </c>
      <c r="BM187" s="240" t="s">
        <v>918</v>
      </c>
    </row>
    <row r="188" s="2" customFormat="1" ht="16.5" customHeight="1">
      <c r="A188" s="40"/>
      <c r="B188" s="41"/>
      <c r="C188" s="229" t="s">
        <v>655</v>
      </c>
      <c r="D188" s="229" t="s">
        <v>230</v>
      </c>
      <c r="E188" s="230" t="s">
        <v>4622</v>
      </c>
      <c r="F188" s="231" t="s">
        <v>4623</v>
      </c>
      <c r="G188" s="232" t="s">
        <v>415</v>
      </c>
      <c r="H188" s="233">
        <v>5</v>
      </c>
      <c r="I188" s="234"/>
      <c r="J188" s="235">
        <f>ROUND(I188*H188,2)</f>
        <v>0</v>
      </c>
      <c r="K188" s="231" t="s">
        <v>251</v>
      </c>
      <c r="L188" s="46"/>
      <c r="M188" s="236" t="s">
        <v>1</v>
      </c>
      <c r="N188" s="237" t="s">
        <v>48</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115</v>
      </c>
      <c r="AT188" s="240" t="s">
        <v>230</v>
      </c>
      <c r="AU188" s="240" t="s">
        <v>87</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115</v>
      </c>
      <c r="BM188" s="240" t="s">
        <v>933</v>
      </c>
    </row>
    <row r="189" s="2" customFormat="1" ht="16.5" customHeight="1">
      <c r="A189" s="40"/>
      <c r="B189" s="41"/>
      <c r="C189" s="229" t="s">
        <v>659</v>
      </c>
      <c r="D189" s="229" t="s">
        <v>230</v>
      </c>
      <c r="E189" s="230" t="s">
        <v>4624</v>
      </c>
      <c r="F189" s="231" t="s">
        <v>4539</v>
      </c>
      <c r="G189" s="232" t="s">
        <v>415</v>
      </c>
      <c r="H189" s="233">
        <v>5</v>
      </c>
      <c r="I189" s="234"/>
      <c r="J189" s="235">
        <f>ROUND(I189*H189,2)</f>
        <v>0</v>
      </c>
      <c r="K189" s="231" t="s">
        <v>251</v>
      </c>
      <c r="L189" s="46"/>
      <c r="M189" s="236" t="s">
        <v>1</v>
      </c>
      <c r="N189" s="237" t="s">
        <v>48</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115</v>
      </c>
      <c r="AT189" s="240" t="s">
        <v>230</v>
      </c>
      <c r="AU189" s="240" t="s">
        <v>87</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115</v>
      </c>
      <c r="BM189" s="240" t="s">
        <v>943</v>
      </c>
    </row>
    <row r="190" s="2" customFormat="1" ht="21.75" customHeight="1">
      <c r="A190" s="40"/>
      <c r="B190" s="41"/>
      <c r="C190" s="229" t="s">
        <v>673</v>
      </c>
      <c r="D190" s="229" t="s">
        <v>230</v>
      </c>
      <c r="E190" s="230" t="s">
        <v>4625</v>
      </c>
      <c r="F190" s="231" t="s">
        <v>4626</v>
      </c>
      <c r="G190" s="232" t="s">
        <v>1861</v>
      </c>
      <c r="H190" s="233">
        <v>2</v>
      </c>
      <c r="I190" s="234"/>
      <c r="J190" s="235">
        <f>ROUND(I190*H190,2)</f>
        <v>0</v>
      </c>
      <c r="K190" s="231" t="s">
        <v>251</v>
      </c>
      <c r="L190" s="46"/>
      <c r="M190" s="236" t="s">
        <v>1</v>
      </c>
      <c r="N190" s="237" t="s">
        <v>48</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115</v>
      </c>
      <c r="AT190" s="240" t="s">
        <v>230</v>
      </c>
      <c r="AU190" s="240" t="s">
        <v>87</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115</v>
      </c>
      <c r="BM190" s="240" t="s">
        <v>959</v>
      </c>
    </row>
    <row r="191" s="2" customFormat="1" ht="16.5" customHeight="1">
      <c r="A191" s="40"/>
      <c r="B191" s="41"/>
      <c r="C191" s="229" t="s">
        <v>678</v>
      </c>
      <c r="D191" s="229" t="s">
        <v>230</v>
      </c>
      <c r="E191" s="230" t="s">
        <v>4627</v>
      </c>
      <c r="F191" s="231" t="s">
        <v>4628</v>
      </c>
      <c r="G191" s="232" t="s">
        <v>1861</v>
      </c>
      <c r="H191" s="233">
        <v>16</v>
      </c>
      <c r="I191" s="234"/>
      <c r="J191" s="235">
        <f>ROUND(I191*H191,2)</f>
        <v>0</v>
      </c>
      <c r="K191" s="231" t="s">
        <v>251</v>
      </c>
      <c r="L191" s="46"/>
      <c r="M191" s="236" t="s">
        <v>1</v>
      </c>
      <c r="N191" s="237" t="s">
        <v>48</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115</v>
      </c>
      <c r="AT191" s="240" t="s">
        <v>230</v>
      </c>
      <c r="AU191" s="240" t="s">
        <v>87</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115</v>
      </c>
      <c r="BM191" s="240" t="s">
        <v>971</v>
      </c>
    </row>
    <row r="192" s="2" customFormat="1" ht="16.5" customHeight="1">
      <c r="A192" s="40"/>
      <c r="B192" s="41"/>
      <c r="C192" s="229" t="s">
        <v>683</v>
      </c>
      <c r="D192" s="229" t="s">
        <v>230</v>
      </c>
      <c r="E192" s="230" t="s">
        <v>4629</v>
      </c>
      <c r="F192" s="231" t="s">
        <v>4630</v>
      </c>
      <c r="G192" s="232" t="s">
        <v>1861</v>
      </c>
      <c r="H192" s="233">
        <v>2</v>
      </c>
      <c r="I192" s="234"/>
      <c r="J192" s="235">
        <f>ROUND(I192*H192,2)</f>
        <v>0</v>
      </c>
      <c r="K192" s="231" t="s">
        <v>251</v>
      </c>
      <c r="L192" s="46"/>
      <c r="M192" s="236" t="s">
        <v>1</v>
      </c>
      <c r="N192" s="237" t="s">
        <v>48</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115</v>
      </c>
      <c r="AT192" s="240" t="s">
        <v>230</v>
      </c>
      <c r="AU192" s="240" t="s">
        <v>87</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115</v>
      </c>
      <c r="BM192" s="240" t="s">
        <v>988</v>
      </c>
    </row>
    <row r="193" s="2" customFormat="1" ht="16.5" customHeight="1">
      <c r="A193" s="40"/>
      <c r="B193" s="41"/>
      <c r="C193" s="229" t="s">
        <v>688</v>
      </c>
      <c r="D193" s="229" t="s">
        <v>230</v>
      </c>
      <c r="E193" s="230" t="s">
        <v>4631</v>
      </c>
      <c r="F193" s="231" t="s">
        <v>4632</v>
      </c>
      <c r="G193" s="232" t="s">
        <v>1861</v>
      </c>
      <c r="H193" s="233">
        <v>16</v>
      </c>
      <c r="I193" s="234"/>
      <c r="J193" s="235">
        <f>ROUND(I193*H193,2)</f>
        <v>0</v>
      </c>
      <c r="K193" s="231" t="s">
        <v>251</v>
      </c>
      <c r="L193" s="46"/>
      <c r="M193" s="236" t="s">
        <v>1</v>
      </c>
      <c r="N193" s="237" t="s">
        <v>48</v>
      </c>
      <c r="O193" s="93"/>
      <c r="P193" s="238">
        <f>O193*H193</f>
        <v>0</v>
      </c>
      <c r="Q193" s="238">
        <v>0</v>
      </c>
      <c r="R193" s="238">
        <f>Q193*H193</f>
        <v>0</v>
      </c>
      <c r="S193" s="238">
        <v>0</v>
      </c>
      <c r="T193" s="239">
        <f>S193*H193</f>
        <v>0</v>
      </c>
      <c r="U193" s="40"/>
      <c r="V193" s="40"/>
      <c r="W193" s="40"/>
      <c r="X193" s="40"/>
      <c r="Y193" s="40"/>
      <c r="Z193" s="40"/>
      <c r="AA193" s="40"/>
      <c r="AB193" s="40"/>
      <c r="AC193" s="40"/>
      <c r="AD193" s="40"/>
      <c r="AE193" s="40"/>
      <c r="AR193" s="240" t="s">
        <v>115</v>
      </c>
      <c r="AT193" s="240" t="s">
        <v>230</v>
      </c>
      <c r="AU193" s="240" t="s">
        <v>87</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115</v>
      </c>
      <c r="BM193" s="240" t="s">
        <v>1000</v>
      </c>
    </row>
    <row r="194" s="2" customFormat="1" ht="16.5" customHeight="1">
      <c r="A194" s="40"/>
      <c r="B194" s="41"/>
      <c r="C194" s="229" t="s">
        <v>694</v>
      </c>
      <c r="D194" s="229" t="s">
        <v>230</v>
      </c>
      <c r="E194" s="230" t="s">
        <v>4633</v>
      </c>
      <c r="F194" s="231" t="s">
        <v>4634</v>
      </c>
      <c r="G194" s="232" t="s">
        <v>1861</v>
      </c>
      <c r="H194" s="233">
        <v>3</v>
      </c>
      <c r="I194" s="234"/>
      <c r="J194" s="235">
        <f>ROUND(I194*H194,2)</f>
        <v>0</v>
      </c>
      <c r="K194" s="231" t="s">
        <v>251</v>
      </c>
      <c r="L194" s="46"/>
      <c r="M194" s="236" t="s">
        <v>1</v>
      </c>
      <c r="N194" s="237" t="s">
        <v>48</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115</v>
      </c>
      <c r="AT194" s="240" t="s">
        <v>230</v>
      </c>
      <c r="AU194" s="240" t="s">
        <v>87</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115</v>
      </c>
      <c r="BM194" s="240" t="s">
        <v>1009</v>
      </c>
    </row>
    <row r="195" s="2" customFormat="1" ht="16.5" customHeight="1">
      <c r="A195" s="40"/>
      <c r="B195" s="41"/>
      <c r="C195" s="229" t="s">
        <v>699</v>
      </c>
      <c r="D195" s="229" t="s">
        <v>230</v>
      </c>
      <c r="E195" s="230" t="s">
        <v>4635</v>
      </c>
      <c r="F195" s="231" t="s">
        <v>4636</v>
      </c>
      <c r="G195" s="232" t="s">
        <v>1861</v>
      </c>
      <c r="H195" s="233">
        <v>6</v>
      </c>
      <c r="I195" s="234"/>
      <c r="J195" s="235">
        <f>ROUND(I195*H195,2)</f>
        <v>0</v>
      </c>
      <c r="K195" s="231" t="s">
        <v>251</v>
      </c>
      <c r="L195" s="46"/>
      <c r="M195" s="236" t="s">
        <v>1</v>
      </c>
      <c r="N195" s="237" t="s">
        <v>48</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115</v>
      </c>
      <c r="AT195" s="240" t="s">
        <v>230</v>
      </c>
      <c r="AU195" s="240" t="s">
        <v>87</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1018</v>
      </c>
    </row>
    <row r="196" s="2" customFormat="1" ht="16.5" customHeight="1">
      <c r="A196" s="40"/>
      <c r="B196" s="41"/>
      <c r="C196" s="229" t="s">
        <v>705</v>
      </c>
      <c r="D196" s="229" t="s">
        <v>230</v>
      </c>
      <c r="E196" s="230" t="s">
        <v>4637</v>
      </c>
      <c r="F196" s="231" t="s">
        <v>4638</v>
      </c>
      <c r="G196" s="232" t="s">
        <v>1861</v>
      </c>
      <c r="H196" s="233">
        <v>1</v>
      </c>
      <c r="I196" s="234"/>
      <c r="J196" s="235">
        <f>ROUND(I196*H196,2)</f>
        <v>0</v>
      </c>
      <c r="K196" s="231" t="s">
        <v>251</v>
      </c>
      <c r="L196" s="46"/>
      <c r="M196" s="236" t="s">
        <v>1</v>
      </c>
      <c r="N196" s="237" t="s">
        <v>48</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115</v>
      </c>
      <c r="AT196" s="240" t="s">
        <v>230</v>
      </c>
      <c r="AU196" s="240" t="s">
        <v>87</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115</v>
      </c>
      <c r="BM196" s="240" t="s">
        <v>1028</v>
      </c>
    </row>
    <row r="197" s="2" customFormat="1" ht="16.5" customHeight="1">
      <c r="A197" s="40"/>
      <c r="B197" s="41"/>
      <c r="C197" s="229" t="s">
        <v>421</v>
      </c>
      <c r="D197" s="229" t="s">
        <v>230</v>
      </c>
      <c r="E197" s="230" t="s">
        <v>4639</v>
      </c>
      <c r="F197" s="231" t="s">
        <v>4640</v>
      </c>
      <c r="G197" s="232" t="s">
        <v>1861</v>
      </c>
      <c r="H197" s="233">
        <v>2</v>
      </c>
      <c r="I197" s="234"/>
      <c r="J197" s="235">
        <f>ROUND(I197*H197,2)</f>
        <v>0</v>
      </c>
      <c r="K197" s="231" t="s">
        <v>251</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115</v>
      </c>
      <c r="AT197" s="240" t="s">
        <v>230</v>
      </c>
      <c r="AU197" s="240" t="s">
        <v>87</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115</v>
      </c>
      <c r="BM197" s="240" t="s">
        <v>1048</v>
      </c>
    </row>
    <row r="198" s="2" customFormat="1" ht="16.5" customHeight="1">
      <c r="A198" s="40"/>
      <c r="B198" s="41"/>
      <c r="C198" s="229" t="s">
        <v>714</v>
      </c>
      <c r="D198" s="229" t="s">
        <v>230</v>
      </c>
      <c r="E198" s="230" t="s">
        <v>4641</v>
      </c>
      <c r="F198" s="231" t="s">
        <v>4642</v>
      </c>
      <c r="G198" s="232" t="s">
        <v>1861</v>
      </c>
      <c r="H198" s="233">
        <v>13</v>
      </c>
      <c r="I198" s="234"/>
      <c r="J198" s="235">
        <f>ROUND(I198*H198,2)</f>
        <v>0</v>
      </c>
      <c r="K198" s="231" t="s">
        <v>251</v>
      </c>
      <c r="L198" s="46"/>
      <c r="M198" s="236" t="s">
        <v>1</v>
      </c>
      <c r="N198" s="237" t="s">
        <v>48</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115</v>
      </c>
      <c r="AT198" s="240" t="s">
        <v>230</v>
      </c>
      <c r="AU198" s="240" t="s">
        <v>87</v>
      </c>
      <c r="AY198" s="18" t="s">
        <v>227</v>
      </c>
      <c r="BE198" s="241">
        <f>IF(N198="základní",J198,0)</f>
        <v>0</v>
      </c>
      <c r="BF198" s="241">
        <f>IF(N198="snížená",J198,0)</f>
        <v>0</v>
      </c>
      <c r="BG198" s="241">
        <f>IF(N198="zákl. přenesená",J198,0)</f>
        <v>0</v>
      </c>
      <c r="BH198" s="241">
        <f>IF(N198="sníž. přenesená",J198,0)</f>
        <v>0</v>
      </c>
      <c r="BI198" s="241">
        <f>IF(N198="nulová",J198,0)</f>
        <v>0</v>
      </c>
      <c r="BJ198" s="18" t="s">
        <v>87</v>
      </c>
      <c r="BK198" s="241">
        <f>ROUND(I198*H198,2)</f>
        <v>0</v>
      </c>
      <c r="BL198" s="18" t="s">
        <v>115</v>
      </c>
      <c r="BM198" s="240" t="s">
        <v>1074</v>
      </c>
    </row>
    <row r="199" s="2" customFormat="1" ht="16.5" customHeight="1">
      <c r="A199" s="40"/>
      <c r="B199" s="41"/>
      <c r="C199" s="229" t="s">
        <v>718</v>
      </c>
      <c r="D199" s="229" t="s">
        <v>230</v>
      </c>
      <c r="E199" s="230" t="s">
        <v>4643</v>
      </c>
      <c r="F199" s="231" t="s">
        <v>4644</v>
      </c>
      <c r="G199" s="232" t="s">
        <v>1861</v>
      </c>
      <c r="H199" s="233">
        <v>1</v>
      </c>
      <c r="I199" s="234"/>
      <c r="J199" s="235">
        <f>ROUND(I199*H199,2)</f>
        <v>0</v>
      </c>
      <c r="K199" s="231" t="s">
        <v>251</v>
      </c>
      <c r="L199" s="46"/>
      <c r="M199" s="236" t="s">
        <v>1</v>
      </c>
      <c r="N199" s="237" t="s">
        <v>48</v>
      </c>
      <c r="O199" s="93"/>
      <c r="P199" s="238">
        <f>O199*H199</f>
        <v>0</v>
      </c>
      <c r="Q199" s="238">
        <v>0</v>
      </c>
      <c r="R199" s="238">
        <f>Q199*H199</f>
        <v>0</v>
      </c>
      <c r="S199" s="238">
        <v>0</v>
      </c>
      <c r="T199" s="239">
        <f>S199*H199</f>
        <v>0</v>
      </c>
      <c r="U199" s="40"/>
      <c r="V199" s="40"/>
      <c r="W199" s="40"/>
      <c r="X199" s="40"/>
      <c r="Y199" s="40"/>
      <c r="Z199" s="40"/>
      <c r="AA199" s="40"/>
      <c r="AB199" s="40"/>
      <c r="AC199" s="40"/>
      <c r="AD199" s="40"/>
      <c r="AE199" s="40"/>
      <c r="AR199" s="240" t="s">
        <v>115</v>
      </c>
      <c r="AT199" s="240" t="s">
        <v>230</v>
      </c>
      <c r="AU199" s="240" t="s">
        <v>87</v>
      </c>
      <c r="AY199" s="18" t="s">
        <v>227</v>
      </c>
      <c r="BE199" s="241">
        <f>IF(N199="základní",J199,0)</f>
        <v>0</v>
      </c>
      <c r="BF199" s="241">
        <f>IF(N199="snížená",J199,0)</f>
        <v>0</v>
      </c>
      <c r="BG199" s="241">
        <f>IF(N199="zákl. přenesená",J199,0)</f>
        <v>0</v>
      </c>
      <c r="BH199" s="241">
        <f>IF(N199="sníž. přenesená",J199,0)</f>
        <v>0</v>
      </c>
      <c r="BI199" s="241">
        <f>IF(N199="nulová",J199,0)</f>
        <v>0</v>
      </c>
      <c r="BJ199" s="18" t="s">
        <v>87</v>
      </c>
      <c r="BK199" s="241">
        <f>ROUND(I199*H199,2)</f>
        <v>0</v>
      </c>
      <c r="BL199" s="18" t="s">
        <v>115</v>
      </c>
      <c r="BM199" s="240" t="s">
        <v>1097</v>
      </c>
    </row>
    <row r="200" s="2" customFormat="1" ht="16.5" customHeight="1">
      <c r="A200" s="40"/>
      <c r="B200" s="41"/>
      <c r="C200" s="229" t="s">
        <v>723</v>
      </c>
      <c r="D200" s="229" t="s">
        <v>230</v>
      </c>
      <c r="E200" s="230" t="s">
        <v>4645</v>
      </c>
      <c r="F200" s="231" t="s">
        <v>4646</v>
      </c>
      <c r="G200" s="232" t="s">
        <v>1861</v>
      </c>
      <c r="H200" s="233">
        <v>1</v>
      </c>
      <c r="I200" s="234"/>
      <c r="J200" s="235">
        <f>ROUND(I200*H200,2)</f>
        <v>0</v>
      </c>
      <c r="K200" s="231" t="s">
        <v>251</v>
      </c>
      <c r="L200" s="46"/>
      <c r="M200" s="236" t="s">
        <v>1</v>
      </c>
      <c r="N200" s="237" t="s">
        <v>48</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115</v>
      </c>
      <c r="AT200" s="240" t="s">
        <v>230</v>
      </c>
      <c r="AU200" s="240" t="s">
        <v>87</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115</v>
      </c>
      <c r="BM200" s="240" t="s">
        <v>1106</v>
      </c>
    </row>
    <row r="201" s="2" customFormat="1" ht="16.5" customHeight="1">
      <c r="A201" s="40"/>
      <c r="B201" s="41"/>
      <c r="C201" s="229" t="s">
        <v>726</v>
      </c>
      <c r="D201" s="229" t="s">
        <v>230</v>
      </c>
      <c r="E201" s="230" t="s">
        <v>4647</v>
      </c>
      <c r="F201" s="231" t="s">
        <v>4648</v>
      </c>
      <c r="G201" s="232" t="s">
        <v>1861</v>
      </c>
      <c r="H201" s="233">
        <v>1</v>
      </c>
      <c r="I201" s="234"/>
      <c r="J201" s="235">
        <f>ROUND(I201*H201,2)</f>
        <v>0</v>
      </c>
      <c r="K201" s="231" t="s">
        <v>251</v>
      </c>
      <c r="L201" s="46"/>
      <c r="M201" s="236" t="s">
        <v>1</v>
      </c>
      <c r="N201" s="237" t="s">
        <v>48</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115</v>
      </c>
      <c r="AT201" s="240" t="s">
        <v>230</v>
      </c>
      <c r="AU201" s="240" t="s">
        <v>87</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115</v>
      </c>
      <c r="BM201" s="240" t="s">
        <v>1124</v>
      </c>
    </row>
    <row r="202" s="2" customFormat="1" ht="16.5" customHeight="1">
      <c r="A202" s="40"/>
      <c r="B202" s="41"/>
      <c r="C202" s="229" t="s">
        <v>730</v>
      </c>
      <c r="D202" s="229" t="s">
        <v>230</v>
      </c>
      <c r="E202" s="230" t="s">
        <v>4649</v>
      </c>
      <c r="F202" s="231" t="s">
        <v>4650</v>
      </c>
      <c r="G202" s="232" t="s">
        <v>1861</v>
      </c>
      <c r="H202" s="233">
        <v>2</v>
      </c>
      <c r="I202" s="234"/>
      <c r="J202" s="235">
        <f>ROUND(I202*H202,2)</f>
        <v>0</v>
      </c>
      <c r="K202" s="231" t="s">
        <v>251</v>
      </c>
      <c r="L202" s="46"/>
      <c r="M202" s="236" t="s">
        <v>1</v>
      </c>
      <c r="N202" s="237" t="s">
        <v>48</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115</v>
      </c>
      <c r="AT202" s="240" t="s">
        <v>230</v>
      </c>
      <c r="AU202" s="240" t="s">
        <v>87</v>
      </c>
      <c r="AY202" s="18" t="s">
        <v>227</v>
      </c>
      <c r="BE202" s="241">
        <f>IF(N202="základní",J202,0)</f>
        <v>0</v>
      </c>
      <c r="BF202" s="241">
        <f>IF(N202="snížená",J202,0)</f>
        <v>0</v>
      </c>
      <c r="BG202" s="241">
        <f>IF(N202="zákl. přenesená",J202,0)</f>
        <v>0</v>
      </c>
      <c r="BH202" s="241">
        <f>IF(N202="sníž. přenesená",J202,0)</f>
        <v>0</v>
      </c>
      <c r="BI202" s="241">
        <f>IF(N202="nulová",J202,0)</f>
        <v>0</v>
      </c>
      <c r="BJ202" s="18" t="s">
        <v>87</v>
      </c>
      <c r="BK202" s="241">
        <f>ROUND(I202*H202,2)</f>
        <v>0</v>
      </c>
      <c r="BL202" s="18" t="s">
        <v>115</v>
      </c>
      <c r="BM202" s="240" t="s">
        <v>1130</v>
      </c>
    </row>
    <row r="203" s="2" customFormat="1" ht="16.5" customHeight="1">
      <c r="A203" s="40"/>
      <c r="B203" s="41"/>
      <c r="C203" s="229" t="s">
        <v>736</v>
      </c>
      <c r="D203" s="229" t="s">
        <v>230</v>
      </c>
      <c r="E203" s="230" t="s">
        <v>4651</v>
      </c>
      <c r="F203" s="231" t="s">
        <v>4652</v>
      </c>
      <c r="G203" s="232" t="s">
        <v>1861</v>
      </c>
      <c r="H203" s="233">
        <v>1</v>
      </c>
      <c r="I203" s="234"/>
      <c r="J203" s="235">
        <f>ROUND(I203*H203,2)</f>
        <v>0</v>
      </c>
      <c r="K203" s="231" t="s">
        <v>251</v>
      </c>
      <c r="L203" s="46"/>
      <c r="M203" s="236" t="s">
        <v>1</v>
      </c>
      <c r="N203" s="237" t="s">
        <v>48</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115</v>
      </c>
      <c r="AT203" s="240" t="s">
        <v>230</v>
      </c>
      <c r="AU203" s="240" t="s">
        <v>87</v>
      </c>
      <c r="AY203" s="18" t="s">
        <v>227</v>
      </c>
      <c r="BE203" s="241">
        <f>IF(N203="základní",J203,0)</f>
        <v>0</v>
      </c>
      <c r="BF203" s="241">
        <f>IF(N203="snížená",J203,0)</f>
        <v>0</v>
      </c>
      <c r="BG203" s="241">
        <f>IF(N203="zákl. přenesená",J203,0)</f>
        <v>0</v>
      </c>
      <c r="BH203" s="241">
        <f>IF(N203="sníž. přenesená",J203,0)</f>
        <v>0</v>
      </c>
      <c r="BI203" s="241">
        <f>IF(N203="nulová",J203,0)</f>
        <v>0</v>
      </c>
      <c r="BJ203" s="18" t="s">
        <v>87</v>
      </c>
      <c r="BK203" s="241">
        <f>ROUND(I203*H203,2)</f>
        <v>0</v>
      </c>
      <c r="BL203" s="18" t="s">
        <v>115</v>
      </c>
      <c r="BM203" s="240" t="s">
        <v>1145</v>
      </c>
    </row>
    <row r="204" s="2" customFormat="1" ht="16.5" customHeight="1">
      <c r="A204" s="40"/>
      <c r="B204" s="41"/>
      <c r="C204" s="229" t="s">
        <v>741</v>
      </c>
      <c r="D204" s="229" t="s">
        <v>230</v>
      </c>
      <c r="E204" s="230" t="s">
        <v>4653</v>
      </c>
      <c r="F204" s="231" t="s">
        <v>4654</v>
      </c>
      <c r="G204" s="232" t="s">
        <v>1861</v>
      </c>
      <c r="H204" s="233">
        <v>2</v>
      </c>
      <c r="I204" s="234"/>
      <c r="J204" s="235">
        <f>ROUND(I204*H204,2)</f>
        <v>0</v>
      </c>
      <c r="K204" s="231" t="s">
        <v>251</v>
      </c>
      <c r="L204" s="46"/>
      <c r="M204" s="236" t="s">
        <v>1</v>
      </c>
      <c r="N204" s="237" t="s">
        <v>48</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115</v>
      </c>
      <c r="AT204" s="240" t="s">
        <v>230</v>
      </c>
      <c r="AU204" s="240" t="s">
        <v>87</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115</v>
      </c>
      <c r="BM204" s="240" t="s">
        <v>1156</v>
      </c>
    </row>
    <row r="205" s="2" customFormat="1" ht="16.5" customHeight="1">
      <c r="A205" s="40"/>
      <c r="B205" s="41"/>
      <c r="C205" s="229" t="s">
        <v>746</v>
      </c>
      <c r="D205" s="229" t="s">
        <v>230</v>
      </c>
      <c r="E205" s="230" t="s">
        <v>4655</v>
      </c>
      <c r="F205" s="231" t="s">
        <v>4656</v>
      </c>
      <c r="G205" s="232" t="s">
        <v>1861</v>
      </c>
      <c r="H205" s="233">
        <v>1</v>
      </c>
      <c r="I205" s="234"/>
      <c r="J205" s="235">
        <f>ROUND(I205*H205,2)</f>
        <v>0</v>
      </c>
      <c r="K205" s="231" t="s">
        <v>251</v>
      </c>
      <c r="L205" s="46"/>
      <c r="M205" s="236" t="s">
        <v>1</v>
      </c>
      <c r="N205" s="237" t="s">
        <v>48</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115</v>
      </c>
      <c r="AT205" s="240" t="s">
        <v>230</v>
      </c>
      <c r="AU205" s="240" t="s">
        <v>87</v>
      </c>
      <c r="AY205" s="18" t="s">
        <v>227</v>
      </c>
      <c r="BE205" s="241">
        <f>IF(N205="základní",J205,0)</f>
        <v>0</v>
      </c>
      <c r="BF205" s="241">
        <f>IF(N205="snížená",J205,0)</f>
        <v>0</v>
      </c>
      <c r="BG205" s="241">
        <f>IF(N205="zákl. přenesená",J205,0)</f>
        <v>0</v>
      </c>
      <c r="BH205" s="241">
        <f>IF(N205="sníž. přenesená",J205,0)</f>
        <v>0</v>
      </c>
      <c r="BI205" s="241">
        <f>IF(N205="nulová",J205,0)</f>
        <v>0</v>
      </c>
      <c r="BJ205" s="18" t="s">
        <v>87</v>
      </c>
      <c r="BK205" s="241">
        <f>ROUND(I205*H205,2)</f>
        <v>0</v>
      </c>
      <c r="BL205" s="18" t="s">
        <v>115</v>
      </c>
      <c r="BM205" s="240" t="s">
        <v>1169</v>
      </c>
    </row>
    <row r="206" s="2" customFormat="1" ht="16.5" customHeight="1">
      <c r="A206" s="40"/>
      <c r="B206" s="41"/>
      <c r="C206" s="229" t="s">
        <v>750</v>
      </c>
      <c r="D206" s="229" t="s">
        <v>230</v>
      </c>
      <c r="E206" s="230" t="s">
        <v>4657</v>
      </c>
      <c r="F206" s="231" t="s">
        <v>4658</v>
      </c>
      <c r="G206" s="232" t="s">
        <v>1861</v>
      </c>
      <c r="H206" s="233">
        <v>1</v>
      </c>
      <c r="I206" s="234"/>
      <c r="J206" s="235">
        <f>ROUND(I206*H206,2)</f>
        <v>0</v>
      </c>
      <c r="K206" s="231" t="s">
        <v>251</v>
      </c>
      <c r="L206" s="46"/>
      <c r="M206" s="236" t="s">
        <v>1</v>
      </c>
      <c r="N206" s="237" t="s">
        <v>48</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115</v>
      </c>
      <c r="AT206" s="240" t="s">
        <v>230</v>
      </c>
      <c r="AU206" s="240" t="s">
        <v>87</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115</v>
      </c>
      <c r="BM206" s="240" t="s">
        <v>1181</v>
      </c>
    </row>
    <row r="207" s="2" customFormat="1" ht="16.5" customHeight="1">
      <c r="A207" s="40"/>
      <c r="B207" s="41"/>
      <c r="C207" s="229" t="s">
        <v>754</v>
      </c>
      <c r="D207" s="229" t="s">
        <v>230</v>
      </c>
      <c r="E207" s="230" t="s">
        <v>4659</v>
      </c>
      <c r="F207" s="231" t="s">
        <v>4660</v>
      </c>
      <c r="G207" s="232" t="s">
        <v>1861</v>
      </c>
      <c r="H207" s="233">
        <v>1</v>
      </c>
      <c r="I207" s="234"/>
      <c r="J207" s="235">
        <f>ROUND(I207*H207,2)</f>
        <v>0</v>
      </c>
      <c r="K207" s="231" t="s">
        <v>251</v>
      </c>
      <c r="L207" s="46"/>
      <c r="M207" s="236" t="s">
        <v>1</v>
      </c>
      <c r="N207" s="237" t="s">
        <v>48</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115</v>
      </c>
      <c r="AT207" s="240" t="s">
        <v>230</v>
      </c>
      <c r="AU207" s="240" t="s">
        <v>87</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115</v>
      </c>
      <c r="BM207" s="240" t="s">
        <v>1194</v>
      </c>
    </row>
    <row r="208" s="2" customFormat="1" ht="16.5" customHeight="1">
      <c r="A208" s="40"/>
      <c r="B208" s="41"/>
      <c r="C208" s="229" t="s">
        <v>759</v>
      </c>
      <c r="D208" s="229" t="s">
        <v>230</v>
      </c>
      <c r="E208" s="230" t="s">
        <v>4661</v>
      </c>
      <c r="F208" s="231" t="s">
        <v>4662</v>
      </c>
      <c r="G208" s="232" t="s">
        <v>1861</v>
      </c>
      <c r="H208" s="233">
        <v>4</v>
      </c>
      <c r="I208" s="234"/>
      <c r="J208" s="235">
        <f>ROUND(I208*H208,2)</f>
        <v>0</v>
      </c>
      <c r="K208" s="231" t="s">
        <v>251</v>
      </c>
      <c r="L208" s="46"/>
      <c r="M208" s="236" t="s">
        <v>1</v>
      </c>
      <c r="N208" s="237" t="s">
        <v>48</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115</v>
      </c>
      <c r="AT208" s="240" t="s">
        <v>230</v>
      </c>
      <c r="AU208" s="240" t="s">
        <v>87</v>
      </c>
      <c r="AY208" s="18" t="s">
        <v>227</v>
      </c>
      <c r="BE208" s="241">
        <f>IF(N208="základní",J208,0)</f>
        <v>0</v>
      </c>
      <c r="BF208" s="241">
        <f>IF(N208="snížená",J208,0)</f>
        <v>0</v>
      </c>
      <c r="BG208" s="241">
        <f>IF(N208="zákl. přenesená",J208,0)</f>
        <v>0</v>
      </c>
      <c r="BH208" s="241">
        <f>IF(N208="sníž. přenesená",J208,0)</f>
        <v>0</v>
      </c>
      <c r="BI208" s="241">
        <f>IF(N208="nulová",J208,0)</f>
        <v>0</v>
      </c>
      <c r="BJ208" s="18" t="s">
        <v>87</v>
      </c>
      <c r="BK208" s="241">
        <f>ROUND(I208*H208,2)</f>
        <v>0</v>
      </c>
      <c r="BL208" s="18" t="s">
        <v>115</v>
      </c>
      <c r="BM208" s="240" t="s">
        <v>1204</v>
      </c>
    </row>
    <row r="209" s="2" customFormat="1" ht="16.5" customHeight="1">
      <c r="A209" s="40"/>
      <c r="B209" s="41"/>
      <c r="C209" s="229" t="s">
        <v>763</v>
      </c>
      <c r="D209" s="229" t="s">
        <v>230</v>
      </c>
      <c r="E209" s="230" t="s">
        <v>4663</v>
      </c>
      <c r="F209" s="231" t="s">
        <v>4664</v>
      </c>
      <c r="G209" s="232" t="s">
        <v>544</v>
      </c>
      <c r="H209" s="233">
        <v>57</v>
      </c>
      <c r="I209" s="234"/>
      <c r="J209" s="235">
        <f>ROUND(I209*H209,2)</f>
        <v>0</v>
      </c>
      <c r="K209" s="231" t="s">
        <v>251</v>
      </c>
      <c r="L209" s="46"/>
      <c r="M209" s="236" t="s">
        <v>1</v>
      </c>
      <c r="N209" s="237" t="s">
        <v>48</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115</v>
      </c>
      <c r="AT209" s="240" t="s">
        <v>230</v>
      </c>
      <c r="AU209" s="240" t="s">
        <v>87</v>
      </c>
      <c r="AY209" s="18" t="s">
        <v>227</v>
      </c>
      <c r="BE209" s="241">
        <f>IF(N209="základní",J209,0)</f>
        <v>0</v>
      </c>
      <c r="BF209" s="241">
        <f>IF(N209="snížená",J209,0)</f>
        <v>0</v>
      </c>
      <c r="BG209" s="241">
        <f>IF(N209="zákl. přenesená",J209,0)</f>
        <v>0</v>
      </c>
      <c r="BH209" s="241">
        <f>IF(N209="sníž. přenesená",J209,0)</f>
        <v>0</v>
      </c>
      <c r="BI209" s="241">
        <f>IF(N209="nulová",J209,0)</f>
        <v>0</v>
      </c>
      <c r="BJ209" s="18" t="s">
        <v>87</v>
      </c>
      <c r="BK209" s="241">
        <f>ROUND(I209*H209,2)</f>
        <v>0</v>
      </c>
      <c r="BL209" s="18" t="s">
        <v>115</v>
      </c>
      <c r="BM209" s="240" t="s">
        <v>1219</v>
      </c>
    </row>
    <row r="210" s="2" customFormat="1" ht="16.5" customHeight="1">
      <c r="A210" s="40"/>
      <c r="B210" s="41"/>
      <c r="C210" s="229" t="s">
        <v>768</v>
      </c>
      <c r="D210" s="229" t="s">
        <v>230</v>
      </c>
      <c r="E210" s="230" t="s">
        <v>4665</v>
      </c>
      <c r="F210" s="231" t="s">
        <v>4666</v>
      </c>
      <c r="G210" s="232" t="s">
        <v>1861</v>
      </c>
      <c r="H210" s="233">
        <v>52</v>
      </c>
      <c r="I210" s="234"/>
      <c r="J210" s="235">
        <f>ROUND(I210*H210,2)</f>
        <v>0</v>
      </c>
      <c r="K210" s="231" t="s">
        <v>251</v>
      </c>
      <c r="L210" s="46"/>
      <c r="M210" s="236" t="s">
        <v>1</v>
      </c>
      <c r="N210" s="237" t="s">
        <v>48</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115</v>
      </c>
      <c r="AT210" s="240" t="s">
        <v>230</v>
      </c>
      <c r="AU210" s="240" t="s">
        <v>87</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115</v>
      </c>
      <c r="BM210" s="240" t="s">
        <v>1231</v>
      </c>
    </row>
    <row r="211" s="2" customFormat="1" ht="21.75" customHeight="1">
      <c r="A211" s="40"/>
      <c r="B211" s="41"/>
      <c r="C211" s="229" t="s">
        <v>773</v>
      </c>
      <c r="D211" s="229" t="s">
        <v>230</v>
      </c>
      <c r="E211" s="230" t="s">
        <v>4667</v>
      </c>
      <c r="F211" s="231" t="s">
        <v>4668</v>
      </c>
      <c r="G211" s="232" t="s">
        <v>1861</v>
      </c>
      <c r="H211" s="233">
        <v>1</v>
      </c>
      <c r="I211" s="234"/>
      <c r="J211" s="235">
        <f>ROUND(I211*H211,2)</f>
        <v>0</v>
      </c>
      <c r="K211" s="231" t="s">
        <v>251</v>
      </c>
      <c r="L211" s="46"/>
      <c r="M211" s="236" t="s">
        <v>1</v>
      </c>
      <c r="N211" s="237" t="s">
        <v>48</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115</v>
      </c>
      <c r="AT211" s="240" t="s">
        <v>230</v>
      </c>
      <c r="AU211" s="240" t="s">
        <v>87</v>
      </c>
      <c r="AY211" s="18" t="s">
        <v>227</v>
      </c>
      <c r="BE211" s="241">
        <f>IF(N211="základní",J211,0)</f>
        <v>0</v>
      </c>
      <c r="BF211" s="241">
        <f>IF(N211="snížená",J211,0)</f>
        <v>0</v>
      </c>
      <c r="BG211" s="241">
        <f>IF(N211="zákl. přenesená",J211,0)</f>
        <v>0</v>
      </c>
      <c r="BH211" s="241">
        <f>IF(N211="sníž. přenesená",J211,0)</f>
        <v>0</v>
      </c>
      <c r="BI211" s="241">
        <f>IF(N211="nulová",J211,0)</f>
        <v>0</v>
      </c>
      <c r="BJ211" s="18" t="s">
        <v>87</v>
      </c>
      <c r="BK211" s="241">
        <f>ROUND(I211*H211,2)</f>
        <v>0</v>
      </c>
      <c r="BL211" s="18" t="s">
        <v>115</v>
      </c>
      <c r="BM211" s="240" t="s">
        <v>1242</v>
      </c>
    </row>
    <row r="212" s="2" customFormat="1" ht="16.5" customHeight="1">
      <c r="A212" s="40"/>
      <c r="B212" s="41"/>
      <c r="C212" s="229" t="s">
        <v>778</v>
      </c>
      <c r="D212" s="229" t="s">
        <v>230</v>
      </c>
      <c r="E212" s="230" t="s">
        <v>4669</v>
      </c>
      <c r="F212" s="231" t="s">
        <v>4670</v>
      </c>
      <c r="G212" s="232" t="s">
        <v>1861</v>
      </c>
      <c r="H212" s="233">
        <v>1</v>
      </c>
      <c r="I212" s="234"/>
      <c r="J212" s="235">
        <f>ROUND(I212*H212,2)</f>
        <v>0</v>
      </c>
      <c r="K212" s="231" t="s">
        <v>251</v>
      </c>
      <c r="L212" s="46"/>
      <c r="M212" s="236" t="s">
        <v>1</v>
      </c>
      <c r="N212" s="237" t="s">
        <v>48</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115</v>
      </c>
      <c r="AT212" s="240" t="s">
        <v>230</v>
      </c>
      <c r="AU212" s="240" t="s">
        <v>87</v>
      </c>
      <c r="AY212" s="18" t="s">
        <v>227</v>
      </c>
      <c r="BE212" s="241">
        <f>IF(N212="základní",J212,0)</f>
        <v>0</v>
      </c>
      <c r="BF212" s="241">
        <f>IF(N212="snížená",J212,0)</f>
        <v>0</v>
      </c>
      <c r="BG212" s="241">
        <f>IF(N212="zákl. přenesená",J212,0)</f>
        <v>0</v>
      </c>
      <c r="BH212" s="241">
        <f>IF(N212="sníž. přenesená",J212,0)</f>
        <v>0</v>
      </c>
      <c r="BI212" s="241">
        <f>IF(N212="nulová",J212,0)</f>
        <v>0</v>
      </c>
      <c r="BJ212" s="18" t="s">
        <v>87</v>
      </c>
      <c r="BK212" s="241">
        <f>ROUND(I212*H212,2)</f>
        <v>0</v>
      </c>
      <c r="BL212" s="18" t="s">
        <v>115</v>
      </c>
      <c r="BM212" s="240" t="s">
        <v>1254</v>
      </c>
    </row>
    <row r="213" s="2" customFormat="1" ht="16.5" customHeight="1">
      <c r="A213" s="40"/>
      <c r="B213" s="41"/>
      <c r="C213" s="229" t="s">
        <v>783</v>
      </c>
      <c r="D213" s="229" t="s">
        <v>230</v>
      </c>
      <c r="E213" s="230" t="s">
        <v>4671</v>
      </c>
      <c r="F213" s="231" t="s">
        <v>4672</v>
      </c>
      <c r="G213" s="232" t="s">
        <v>1861</v>
      </c>
      <c r="H213" s="233">
        <v>1</v>
      </c>
      <c r="I213" s="234"/>
      <c r="J213" s="235">
        <f>ROUND(I213*H213,2)</f>
        <v>0</v>
      </c>
      <c r="K213" s="231" t="s">
        <v>251</v>
      </c>
      <c r="L213" s="46"/>
      <c r="M213" s="236" t="s">
        <v>1</v>
      </c>
      <c r="N213" s="237" t="s">
        <v>48</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115</v>
      </c>
      <c r="AT213" s="240" t="s">
        <v>230</v>
      </c>
      <c r="AU213" s="240" t="s">
        <v>87</v>
      </c>
      <c r="AY213" s="18" t="s">
        <v>227</v>
      </c>
      <c r="BE213" s="241">
        <f>IF(N213="základní",J213,0)</f>
        <v>0</v>
      </c>
      <c r="BF213" s="241">
        <f>IF(N213="snížená",J213,0)</f>
        <v>0</v>
      </c>
      <c r="BG213" s="241">
        <f>IF(N213="zákl. přenesená",J213,0)</f>
        <v>0</v>
      </c>
      <c r="BH213" s="241">
        <f>IF(N213="sníž. přenesená",J213,0)</f>
        <v>0</v>
      </c>
      <c r="BI213" s="241">
        <f>IF(N213="nulová",J213,0)</f>
        <v>0</v>
      </c>
      <c r="BJ213" s="18" t="s">
        <v>87</v>
      </c>
      <c r="BK213" s="241">
        <f>ROUND(I213*H213,2)</f>
        <v>0</v>
      </c>
      <c r="BL213" s="18" t="s">
        <v>115</v>
      </c>
      <c r="BM213" s="240" t="s">
        <v>1263</v>
      </c>
    </row>
    <row r="214" s="2" customFormat="1" ht="16.5" customHeight="1">
      <c r="A214" s="40"/>
      <c r="B214" s="41"/>
      <c r="C214" s="229" t="s">
        <v>788</v>
      </c>
      <c r="D214" s="229" t="s">
        <v>230</v>
      </c>
      <c r="E214" s="230" t="s">
        <v>4673</v>
      </c>
      <c r="F214" s="231" t="s">
        <v>4674</v>
      </c>
      <c r="G214" s="232" t="s">
        <v>1861</v>
      </c>
      <c r="H214" s="233">
        <v>1</v>
      </c>
      <c r="I214" s="234"/>
      <c r="J214" s="235">
        <f>ROUND(I214*H214,2)</f>
        <v>0</v>
      </c>
      <c r="K214" s="231" t="s">
        <v>251</v>
      </c>
      <c r="L214" s="46"/>
      <c r="M214" s="236" t="s">
        <v>1</v>
      </c>
      <c r="N214" s="237" t="s">
        <v>48</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115</v>
      </c>
      <c r="AT214" s="240" t="s">
        <v>230</v>
      </c>
      <c r="AU214" s="240" t="s">
        <v>87</v>
      </c>
      <c r="AY214" s="18" t="s">
        <v>227</v>
      </c>
      <c r="BE214" s="241">
        <f>IF(N214="základní",J214,0)</f>
        <v>0</v>
      </c>
      <c r="BF214" s="241">
        <f>IF(N214="snížená",J214,0)</f>
        <v>0</v>
      </c>
      <c r="BG214" s="241">
        <f>IF(N214="zákl. přenesená",J214,0)</f>
        <v>0</v>
      </c>
      <c r="BH214" s="241">
        <f>IF(N214="sníž. přenesená",J214,0)</f>
        <v>0</v>
      </c>
      <c r="BI214" s="241">
        <f>IF(N214="nulová",J214,0)</f>
        <v>0</v>
      </c>
      <c r="BJ214" s="18" t="s">
        <v>87</v>
      </c>
      <c r="BK214" s="241">
        <f>ROUND(I214*H214,2)</f>
        <v>0</v>
      </c>
      <c r="BL214" s="18" t="s">
        <v>115</v>
      </c>
      <c r="BM214" s="240" t="s">
        <v>1272</v>
      </c>
    </row>
    <row r="215" s="2" customFormat="1" ht="16.5" customHeight="1">
      <c r="A215" s="40"/>
      <c r="B215" s="41"/>
      <c r="C215" s="229" t="s">
        <v>793</v>
      </c>
      <c r="D215" s="229" t="s">
        <v>230</v>
      </c>
      <c r="E215" s="230" t="s">
        <v>4675</v>
      </c>
      <c r="F215" s="231" t="s">
        <v>4676</v>
      </c>
      <c r="G215" s="232" t="s">
        <v>1861</v>
      </c>
      <c r="H215" s="233">
        <v>1</v>
      </c>
      <c r="I215" s="234"/>
      <c r="J215" s="235">
        <f>ROUND(I215*H215,2)</f>
        <v>0</v>
      </c>
      <c r="K215" s="231" t="s">
        <v>251</v>
      </c>
      <c r="L215" s="46"/>
      <c r="M215" s="236" t="s">
        <v>1</v>
      </c>
      <c r="N215" s="237" t="s">
        <v>48</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115</v>
      </c>
      <c r="AT215" s="240" t="s">
        <v>230</v>
      </c>
      <c r="AU215" s="240" t="s">
        <v>87</v>
      </c>
      <c r="AY215" s="18" t="s">
        <v>227</v>
      </c>
      <c r="BE215" s="241">
        <f>IF(N215="základní",J215,0)</f>
        <v>0</v>
      </c>
      <c r="BF215" s="241">
        <f>IF(N215="snížená",J215,0)</f>
        <v>0</v>
      </c>
      <c r="BG215" s="241">
        <f>IF(N215="zákl. přenesená",J215,0)</f>
        <v>0</v>
      </c>
      <c r="BH215" s="241">
        <f>IF(N215="sníž. přenesená",J215,0)</f>
        <v>0</v>
      </c>
      <c r="BI215" s="241">
        <f>IF(N215="nulová",J215,0)</f>
        <v>0</v>
      </c>
      <c r="BJ215" s="18" t="s">
        <v>87</v>
      </c>
      <c r="BK215" s="241">
        <f>ROUND(I215*H215,2)</f>
        <v>0</v>
      </c>
      <c r="BL215" s="18" t="s">
        <v>115</v>
      </c>
      <c r="BM215" s="240" t="s">
        <v>1286</v>
      </c>
    </row>
    <row r="216" s="2" customFormat="1" ht="16.5" customHeight="1">
      <c r="A216" s="40"/>
      <c r="B216" s="41"/>
      <c r="C216" s="229" t="s">
        <v>798</v>
      </c>
      <c r="D216" s="229" t="s">
        <v>230</v>
      </c>
      <c r="E216" s="230" t="s">
        <v>4675</v>
      </c>
      <c r="F216" s="231" t="s">
        <v>4676</v>
      </c>
      <c r="G216" s="232" t="s">
        <v>1861</v>
      </c>
      <c r="H216" s="233">
        <v>1</v>
      </c>
      <c r="I216" s="234"/>
      <c r="J216" s="235">
        <f>ROUND(I216*H216,2)</f>
        <v>0</v>
      </c>
      <c r="K216" s="231" t="s">
        <v>251</v>
      </c>
      <c r="L216" s="46"/>
      <c r="M216" s="236" t="s">
        <v>1</v>
      </c>
      <c r="N216" s="237" t="s">
        <v>48</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115</v>
      </c>
      <c r="AT216" s="240" t="s">
        <v>230</v>
      </c>
      <c r="AU216" s="240" t="s">
        <v>87</v>
      </c>
      <c r="AY216" s="18" t="s">
        <v>227</v>
      </c>
      <c r="BE216" s="241">
        <f>IF(N216="základní",J216,0)</f>
        <v>0</v>
      </c>
      <c r="BF216" s="241">
        <f>IF(N216="snížená",J216,0)</f>
        <v>0</v>
      </c>
      <c r="BG216" s="241">
        <f>IF(N216="zákl. přenesená",J216,0)</f>
        <v>0</v>
      </c>
      <c r="BH216" s="241">
        <f>IF(N216="sníž. přenesená",J216,0)</f>
        <v>0</v>
      </c>
      <c r="BI216" s="241">
        <f>IF(N216="nulová",J216,0)</f>
        <v>0</v>
      </c>
      <c r="BJ216" s="18" t="s">
        <v>87</v>
      </c>
      <c r="BK216" s="241">
        <f>ROUND(I216*H216,2)</f>
        <v>0</v>
      </c>
      <c r="BL216" s="18" t="s">
        <v>115</v>
      </c>
      <c r="BM216" s="240" t="s">
        <v>1295</v>
      </c>
    </row>
    <row r="217" s="2" customFormat="1" ht="16.5" customHeight="1">
      <c r="A217" s="40"/>
      <c r="B217" s="41"/>
      <c r="C217" s="229" t="s">
        <v>803</v>
      </c>
      <c r="D217" s="229" t="s">
        <v>230</v>
      </c>
      <c r="E217" s="230" t="s">
        <v>4673</v>
      </c>
      <c r="F217" s="231" t="s">
        <v>4674</v>
      </c>
      <c r="G217" s="232" t="s">
        <v>1861</v>
      </c>
      <c r="H217" s="233">
        <v>1</v>
      </c>
      <c r="I217" s="234"/>
      <c r="J217" s="235">
        <f>ROUND(I217*H217,2)</f>
        <v>0</v>
      </c>
      <c r="K217" s="231" t="s">
        <v>251</v>
      </c>
      <c r="L217" s="46"/>
      <c r="M217" s="236" t="s">
        <v>1</v>
      </c>
      <c r="N217" s="237" t="s">
        <v>48</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115</v>
      </c>
      <c r="AT217" s="240" t="s">
        <v>230</v>
      </c>
      <c r="AU217" s="240" t="s">
        <v>87</v>
      </c>
      <c r="AY217" s="18" t="s">
        <v>227</v>
      </c>
      <c r="BE217" s="241">
        <f>IF(N217="základní",J217,0)</f>
        <v>0</v>
      </c>
      <c r="BF217" s="241">
        <f>IF(N217="snížená",J217,0)</f>
        <v>0</v>
      </c>
      <c r="BG217" s="241">
        <f>IF(N217="zákl. přenesená",J217,0)</f>
        <v>0</v>
      </c>
      <c r="BH217" s="241">
        <f>IF(N217="sníž. přenesená",J217,0)</f>
        <v>0</v>
      </c>
      <c r="BI217" s="241">
        <f>IF(N217="nulová",J217,0)</f>
        <v>0</v>
      </c>
      <c r="BJ217" s="18" t="s">
        <v>87</v>
      </c>
      <c r="BK217" s="241">
        <f>ROUND(I217*H217,2)</f>
        <v>0</v>
      </c>
      <c r="BL217" s="18" t="s">
        <v>115</v>
      </c>
      <c r="BM217" s="240" t="s">
        <v>1303</v>
      </c>
    </row>
    <row r="218" s="2" customFormat="1" ht="16.5" customHeight="1">
      <c r="A218" s="40"/>
      <c r="B218" s="41"/>
      <c r="C218" s="229" t="s">
        <v>808</v>
      </c>
      <c r="D218" s="229" t="s">
        <v>230</v>
      </c>
      <c r="E218" s="230" t="s">
        <v>4677</v>
      </c>
      <c r="F218" s="231" t="s">
        <v>4678</v>
      </c>
      <c r="G218" s="232" t="s">
        <v>544</v>
      </c>
      <c r="H218" s="233">
        <v>1</v>
      </c>
      <c r="I218" s="234"/>
      <c r="J218" s="235">
        <f>ROUND(I218*H218,2)</f>
        <v>0</v>
      </c>
      <c r="K218" s="231" t="s">
        <v>251</v>
      </c>
      <c r="L218" s="46"/>
      <c r="M218" s="236" t="s">
        <v>1</v>
      </c>
      <c r="N218" s="237" t="s">
        <v>48</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115</v>
      </c>
      <c r="AT218" s="240" t="s">
        <v>230</v>
      </c>
      <c r="AU218" s="240" t="s">
        <v>87</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115</v>
      </c>
      <c r="BM218" s="240" t="s">
        <v>1312</v>
      </c>
    </row>
    <row r="219" s="2" customFormat="1" ht="16.5" customHeight="1">
      <c r="A219" s="40"/>
      <c r="B219" s="41"/>
      <c r="C219" s="229" t="s">
        <v>813</v>
      </c>
      <c r="D219" s="229" t="s">
        <v>230</v>
      </c>
      <c r="E219" s="230" t="s">
        <v>4679</v>
      </c>
      <c r="F219" s="231" t="s">
        <v>4680</v>
      </c>
      <c r="G219" s="232" t="s">
        <v>1861</v>
      </c>
      <c r="H219" s="233">
        <v>5</v>
      </c>
      <c r="I219" s="234"/>
      <c r="J219" s="235">
        <f>ROUND(I219*H219,2)</f>
        <v>0</v>
      </c>
      <c r="K219" s="231" t="s">
        <v>251</v>
      </c>
      <c r="L219" s="46"/>
      <c r="M219" s="236" t="s">
        <v>1</v>
      </c>
      <c r="N219" s="237" t="s">
        <v>48</v>
      </c>
      <c r="O219" s="93"/>
      <c r="P219" s="238">
        <f>O219*H219</f>
        <v>0</v>
      </c>
      <c r="Q219" s="238">
        <v>0</v>
      </c>
      <c r="R219" s="238">
        <f>Q219*H219</f>
        <v>0</v>
      </c>
      <c r="S219" s="238">
        <v>0</v>
      </c>
      <c r="T219" s="239">
        <f>S219*H219</f>
        <v>0</v>
      </c>
      <c r="U219" s="40"/>
      <c r="V219" s="40"/>
      <c r="W219" s="40"/>
      <c r="X219" s="40"/>
      <c r="Y219" s="40"/>
      <c r="Z219" s="40"/>
      <c r="AA219" s="40"/>
      <c r="AB219" s="40"/>
      <c r="AC219" s="40"/>
      <c r="AD219" s="40"/>
      <c r="AE219" s="40"/>
      <c r="AR219" s="240" t="s">
        <v>115</v>
      </c>
      <c r="AT219" s="240" t="s">
        <v>230</v>
      </c>
      <c r="AU219" s="240" t="s">
        <v>87</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115</v>
      </c>
      <c r="BM219" s="240" t="s">
        <v>1320</v>
      </c>
    </row>
    <row r="220" s="2" customFormat="1" ht="16.5" customHeight="1">
      <c r="A220" s="40"/>
      <c r="B220" s="41"/>
      <c r="C220" s="229" t="s">
        <v>818</v>
      </c>
      <c r="D220" s="229" t="s">
        <v>230</v>
      </c>
      <c r="E220" s="230" t="s">
        <v>4681</v>
      </c>
      <c r="F220" s="231" t="s">
        <v>4682</v>
      </c>
      <c r="G220" s="232" t="s">
        <v>2139</v>
      </c>
      <c r="H220" s="233">
        <v>60</v>
      </c>
      <c r="I220" s="234"/>
      <c r="J220" s="235">
        <f>ROUND(I220*H220,2)</f>
        <v>0</v>
      </c>
      <c r="K220" s="231" t="s">
        <v>251</v>
      </c>
      <c r="L220" s="46"/>
      <c r="M220" s="236" t="s">
        <v>1</v>
      </c>
      <c r="N220" s="237" t="s">
        <v>48</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115</v>
      </c>
      <c r="AT220" s="240" t="s">
        <v>230</v>
      </c>
      <c r="AU220" s="240" t="s">
        <v>87</v>
      </c>
      <c r="AY220" s="18" t="s">
        <v>227</v>
      </c>
      <c r="BE220" s="241">
        <f>IF(N220="základní",J220,0)</f>
        <v>0</v>
      </c>
      <c r="BF220" s="241">
        <f>IF(N220="snížená",J220,0)</f>
        <v>0</v>
      </c>
      <c r="BG220" s="241">
        <f>IF(N220="zákl. přenesená",J220,0)</f>
        <v>0</v>
      </c>
      <c r="BH220" s="241">
        <f>IF(N220="sníž. přenesená",J220,0)</f>
        <v>0</v>
      </c>
      <c r="BI220" s="241">
        <f>IF(N220="nulová",J220,0)</f>
        <v>0</v>
      </c>
      <c r="BJ220" s="18" t="s">
        <v>87</v>
      </c>
      <c r="BK220" s="241">
        <f>ROUND(I220*H220,2)</f>
        <v>0</v>
      </c>
      <c r="BL220" s="18" t="s">
        <v>115</v>
      </c>
      <c r="BM220" s="240" t="s">
        <v>1329</v>
      </c>
    </row>
    <row r="221" s="2" customFormat="1" ht="16.5" customHeight="1">
      <c r="A221" s="40"/>
      <c r="B221" s="41"/>
      <c r="C221" s="229" t="s">
        <v>823</v>
      </c>
      <c r="D221" s="229" t="s">
        <v>230</v>
      </c>
      <c r="E221" s="230" t="s">
        <v>4683</v>
      </c>
      <c r="F221" s="231" t="s">
        <v>4684</v>
      </c>
      <c r="G221" s="232" t="s">
        <v>2139</v>
      </c>
      <c r="H221" s="233">
        <v>60</v>
      </c>
      <c r="I221" s="234"/>
      <c r="J221" s="235">
        <f>ROUND(I221*H221,2)</f>
        <v>0</v>
      </c>
      <c r="K221" s="231" t="s">
        <v>251</v>
      </c>
      <c r="L221" s="46"/>
      <c r="M221" s="236" t="s">
        <v>1</v>
      </c>
      <c r="N221" s="237" t="s">
        <v>48</v>
      </c>
      <c r="O221" s="93"/>
      <c r="P221" s="238">
        <f>O221*H221</f>
        <v>0</v>
      </c>
      <c r="Q221" s="238">
        <v>0</v>
      </c>
      <c r="R221" s="238">
        <f>Q221*H221</f>
        <v>0</v>
      </c>
      <c r="S221" s="238">
        <v>0</v>
      </c>
      <c r="T221" s="239">
        <f>S221*H221</f>
        <v>0</v>
      </c>
      <c r="U221" s="40"/>
      <c r="V221" s="40"/>
      <c r="W221" s="40"/>
      <c r="X221" s="40"/>
      <c r="Y221" s="40"/>
      <c r="Z221" s="40"/>
      <c r="AA221" s="40"/>
      <c r="AB221" s="40"/>
      <c r="AC221" s="40"/>
      <c r="AD221" s="40"/>
      <c r="AE221" s="40"/>
      <c r="AR221" s="240" t="s">
        <v>115</v>
      </c>
      <c r="AT221" s="240" t="s">
        <v>230</v>
      </c>
      <c r="AU221" s="240" t="s">
        <v>87</v>
      </c>
      <c r="AY221" s="18" t="s">
        <v>227</v>
      </c>
      <c r="BE221" s="241">
        <f>IF(N221="základní",J221,0)</f>
        <v>0</v>
      </c>
      <c r="BF221" s="241">
        <f>IF(N221="snížená",J221,0)</f>
        <v>0</v>
      </c>
      <c r="BG221" s="241">
        <f>IF(N221="zákl. přenesená",J221,0)</f>
        <v>0</v>
      </c>
      <c r="BH221" s="241">
        <f>IF(N221="sníž. přenesená",J221,0)</f>
        <v>0</v>
      </c>
      <c r="BI221" s="241">
        <f>IF(N221="nulová",J221,0)</f>
        <v>0</v>
      </c>
      <c r="BJ221" s="18" t="s">
        <v>87</v>
      </c>
      <c r="BK221" s="241">
        <f>ROUND(I221*H221,2)</f>
        <v>0</v>
      </c>
      <c r="BL221" s="18" t="s">
        <v>115</v>
      </c>
      <c r="BM221" s="240" t="s">
        <v>1337</v>
      </c>
    </row>
    <row r="222" s="2" customFormat="1" ht="24.15" customHeight="1">
      <c r="A222" s="40"/>
      <c r="B222" s="41"/>
      <c r="C222" s="229" t="s">
        <v>828</v>
      </c>
      <c r="D222" s="229" t="s">
        <v>230</v>
      </c>
      <c r="E222" s="230" t="s">
        <v>4685</v>
      </c>
      <c r="F222" s="231" t="s">
        <v>4686</v>
      </c>
      <c r="G222" s="232" t="s">
        <v>2792</v>
      </c>
      <c r="H222" s="233">
        <v>1</v>
      </c>
      <c r="I222" s="234"/>
      <c r="J222" s="235">
        <f>ROUND(I222*H222,2)</f>
        <v>0</v>
      </c>
      <c r="K222" s="231" t="s">
        <v>251</v>
      </c>
      <c r="L222" s="46"/>
      <c r="M222" s="236" t="s">
        <v>1</v>
      </c>
      <c r="N222" s="237" t="s">
        <v>48</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115</v>
      </c>
      <c r="AT222" s="240" t="s">
        <v>230</v>
      </c>
      <c r="AU222" s="240" t="s">
        <v>87</v>
      </c>
      <c r="AY222" s="18" t="s">
        <v>227</v>
      </c>
      <c r="BE222" s="241">
        <f>IF(N222="základní",J222,0)</f>
        <v>0</v>
      </c>
      <c r="BF222" s="241">
        <f>IF(N222="snížená",J222,0)</f>
        <v>0</v>
      </c>
      <c r="BG222" s="241">
        <f>IF(N222="zákl. přenesená",J222,0)</f>
        <v>0</v>
      </c>
      <c r="BH222" s="241">
        <f>IF(N222="sníž. přenesená",J222,0)</f>
        <v>0</v>
      </c>
      <c r="BI222" s="241">
        <f>IF(N222="nulová",J222,0)</f>
        <v>0</v>
      </c>
      <c r="BJ222" s="18" t="s">
        <v>87</v>
      </c>
      <c r="BK222" s="241">
        <f>ROUND(I222*H222,2)</f>
        <v>0</v>
      </c>
      <c r="BL222" s="18" t="s">
        <v>115</v>
      </c>
      <c r="BM222" s="240" t="s">
        <v>1344</v>
      </c>
    </row>
    <row r="223" s="2" customFormat="1">
      <c r="A223" s="40"/>
      <c r="B223" s="41"/>
      <c r="C223" s="229" t="s">
        <v>833</v>
      </c>
      <c r="D223" s="229" t="s">
        <v>230</v>
      </c>
      <c r="E223" s="230" t="s">
        <v>4687</v>
      </c>
      <c r="F223" s="231" t="s">
        <v>4688</v>
      </c>
      <c r="G223" s="232" t="s">
        <v>1861</v>
      </c>
      <c r="H223" s="233">
        <v>1</v>
      </c>
      <c r="I223" s="234"/>
      <c r="J223" s="235">
        <f>ROUND(I223*H223,2)</f>
        <v>0</v>
      </c>
      <c r="K223" s="231" t="s">
        <v>251</v>
      </c>
      <c r="L223" s="46"/>
      <c r="M223" s="236" t="s">
        <v>1</v>
      </c>
      <c r="N223" s="237" t="s">
        <v>48</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115</v>
      </c>
      <c r="AT223" s="240" t="s">
        <v>230</v>
      </c>
      <c r="AU223" s="240" t="s">
        <v>87</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1352</v>
      </c>
    </row>
    <row r="224" s="2" customFormat="1" ht="16.5" customHeight="1">
      <c r="A224" s="40"/>
      <c r="B224" s="41"/>
      <c r="C224" s="229" t="s">
        <v>838</v>
      </c>
      <c r="D224" s="229" t="s">
        <v>230</v>
      </c>
      <c r="E224" s="230" t="s">
        <v>4689</v>
      </c>
      <c r="F224" s="231" t="s">
        <v>4690</v>
      </c>
      <c r="G224" s="232" t="s">
        <v>367</v>
      </c>
      <c r="H224" s="233">
        <v>72</v>
      </c>
      <c r="I224" s="234"/>
      <c r="J224" s="235">
        <f>ROUND(I224*H224,2)</f>
        <v>0</v>
      </c>
      <c r="K224" s="231" t="s">
        <v>251</v>
      </c>
      <c r="L224" s="46"/>
      <c r="M224" s="236" t="s">
        <v>1</v>
      </c>
      <c r="N224" s="237" t="s">
        <v>48</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115</v>
      </c>
      <c r="AT224" s="240" t="s">
        <v>230</v>
      </c>
      <c r="AU224" s="240" t="s">
        <v>87</v>
      </c>
      <c r="AY224" s="18" t="s">
        <v>227</v>
      </c>
      <c r="BE224" s="241">
        <f>IF(N224="základní",J224,0)</f>
        <v>0</v>
      </c>
      <c r="BF224" s="241">
        <f>IF(N224="snížená",J224,0)</f>
        <v>0</v>
      </c>
      <c r="BG224" s="241">
        <f>IF(N224="zákl. přenesená",J224,0)</f>
        <v>0</v>
      </c>
      <c r="BH224" s="241">
        <f>IF(N224="sníž. přenesená",J224,0)</f>
        <v>0</v>
      </c>
      <c r="BI224" s="241">
        <f>IF(N224="nulová",J224,0)</f>
        <v>0</v>
      </c>
      <c r="BJ224" s="18" t="s">
        <v>87</v>
      </c>
      <c r="BK224" s="241">
        <f>ROUND(I224*H224,2)</f>
        <v>0</v>
      </c>
      <c r="BL224" s="18" t="s">
        <v>115</v>
      </c>
      <c r="BM224" s="240" t="s">
        <v>1362</v>
      </c>
    </row>
    <row r="225" s="2" customFormat="1" ht="16.5" customHeight="1">
      <c r="A225" s="40"/>
      <c r="B225" s="41"/>
      <c r="C225" s="229" t="s">
        <v>843</v>
      </c>
      <c r="D225" s="229" t="s">
        <v>230</v>
      </c>
      <c r="E225" s="230" t="s">
        <v>4691</v>
      </c>
      <c r="F225" s="231" t="s">
        <v>4692</v>
      </c>
      <c r="G225" s="232" t="s">
        <v>398</v>
      </c>
      <c r="H225" s="233">
        <v>0.050000000000000003</v>
      </c>
      <c r="I225" s="234"/>
      <c r="J225" s="235">
        <f>ROUND(I225*H225,2)</f>
        <v>0</v>
      </c>
      <c r="K225" s="231" t="s">
        <v>251</v>
      </c>
      <c r="L225" s="46"/>
      <c r="M225" s="236" t="s">
        <v>1</v>
      </c>
      <c r="N225" s="237" t="s">
        <v>48</v>
      </c>
      <c r="O225" s="93"/>
      <c r="P225" s="238">
        <f>O225*H225</f>
        <v>0</v>
      </c>
      <c r="Q225" s="238">
        <v>0</v>
      </c>
      <c r="R225" s="238">
        <f>Q225*H225</f>
        <v>0</v>
      </c>
      <c r="S225" s="238">
        <v>0</v>
      </c>
      <c r="T225" s="239">
        <f>S225*H225</f>
        <v>0</v>
      </c>
      <c r="U225" s="40"/>
      <c r="V225" s="40"/>
      <c r="W225" s="40"/>
      <c r="X225" s="40"/>
      <c r="Y225" s="40"/>
      <c r="Z225" s="40"/>
      <c r="AA225" s="40"/>
      <c r="AB225" s="40"/>
      <c r="AC225" s="40"/>
      <c r="AD225" s="40"/>
      <c r="AE225" s="40"/>
      <c r="AR225" s="240" t="s">
        <v>115</v>
      </c>
      <c r="AT225" s="240" t="s">
        <v>230</v>
      </c>
      <c r="AU225" s="240" t="s">
        <v>87</v>
      </c>
      <c r="AY225" s="18" t="s">
        <v>227</v>
      </c>
      <c r="BE225" s="241">
        <f>IF(N225="základní",J225,0)</f>
        <v>0</v>
      </c>
      <c r="BF225" s="241">
        <f>IF(N225="snížená",J225,0)</f>
        <v>0</v>
      </c>
      <c r="BG225" s="241">
        <f>IF(N225="zákl. přenesená",J225,0)</f>
        <v>0</v>
      </c>
      <c r="BH225" s="241">
        <f>IF(N225="sníž. přenesená",J225,0)</f>
        <v>0</v>
      </c>
      <c r="BI225" s="241">
        <f>IF(N225="nulová",J225,0)</f>
        <v>0</v>
      </c>
      <c r="BJ225" s="18" t="s">
        <v>87</v>
      </c>
      <c r="BK225" s="241">
        <f>ROUND(I225*H225,2)</f>
        <v>0</v>
      </c>
      <c r="BL225" s="18" t="s">
        <v>115</v>
      </c>
      <c r="BM225" s="240" t="s">
        <v>1378</v>
      </c>
    </row>
    <row r="226" s="2" customFormat="1" ht="16.5" customHeight="1">
      <c r="A226" s="40"/>
      <c r="B226" s="41"/>
      <c r="C226" s="229" t="s">
        <v>848</v>
      </c>
      <c r="D226" s="229" t="s">
        <v>230</v>
      </c>
      <c r="E226" s="230" t="s">
        <v>4693</v>
      </c>
      <c r="F226" s="231" t="s">
        <v>4694</v>
      </c>
      <c r="G226" s="232" t="s">
        <v>398</v>
      </c>
      <c r="H226" s="233">
        <v>2</v>
      </c>
      <c r="I226" s="234"/>
      <c r="J226" s="235">
        <f>ROUND(I226*H226,2)</f>
        <v>0</v>
      </c>
      <c r="K226" s="231" t="s">
        <v>251</v>
      </c>
      <c r="L226" s="46"/>
      <c r="M226" s="236" t="s">
        <v>1</v>
      </c>
      <c r="N226" s="237" t="s">
        <v>48</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115</v>
      </c>
      <c r="AT226" s="240" t="s">
        <v>230</v>
      </c>
      <c r="AU226" s="240" t="s">
        <v>87</v>
      </c>
      <c r="AY226" s="18" t="s">
        <v>227</v>
      </c>
      <c r="BE226" s="241">
        <f>IF(N226="základní",J226,0)</f>
        <v>0</v>
      </c>
      <c r="BF226" s="241">
        <f>IF(N226="snížená",J226,0)</f>
        <v>0</v>
      </c>
      <c r="BG226" s="241">
        <f>IF(N226="zákl. přenesená",J226,0)</f>
        <v>0</v>
      </c>
      <c r="BH226" s="241">
        <f>IF(N226="sníž. přenesená",J226,0)</f>
        <v>0</v>
      </c>
      <c r="BI226" s="241">
        <f>IF(N226="nulová",J226,0)</f>
        <v>0</v>
      </c>
      <c r="BJ226" s="18" t="s">
        <v>87</v>
      </c>
      <c r="BK226" s="241">
        <f>ROUND(I226*H226,2)</f>
        <v>0</v>
      </c>
      <c r="BL226" s="18" t="s">
        <v>115</v>
      </c>
      <c r="BM226" s="240" t="s">
        <v>1395</v>
      </c>
    </row>
    <row r="227" s="2" customFormat="1" ht="16.5" customHeight="1">
      <c r="A227" s="40"/>
      <c r="B227" s="41"/>
      <c r="C227" s="229" t="s">
        <v>852</v>
      </c>
      <c r="D227" s="229" t="s">
        <v>230</v>
      </c>
      <c r="E227" s="230" t="s">
        <v>4695</v>
      </c>
      <c r="F227" s="231" t="s">
        <v>4696</v>
      </c>
      <c r="G227" s="232" t="s">
        <v>398</v>
      </c>
      <c r="H227" s="233">
        <v>2</v>
      </c>
      <c r="I227" s="234"/>
      <c r="J227" s="235">
        <f>ROUND(I227*H227,2)</f>
        <v>0</v>
      </c>
      <c r="K227" s="231" t="s">
        <v>251</v>
      </c>
      <c r="L227" s="46"/>
      <c r="M227" s="236" t="s">
        <v>1</v>
      </c>
      <c r="N227" s="237" t="s">
        <v>48</v>
      </c>
      <c r="O227" s="93"/>
      <c r="P227" s="238">
        <f>O227*H227</f>
        <v>0</v>
      </c>
      <c r="Q227" s="238">
        <v>0</v>
      </c>
      <c r="R227" s="238">
        <f>Q227*H227</f>
        <v>0</v>
      </c>
      <c r="S227" s="238">
        <v>0</v>
      </c>
      <c r="T227" s="239">
        <f>S227*H227</f>
        <v>0</v>
      </c>
      <c r="U227" s="40"/>
      <c r="V227" s="40"/>
      <c r="W227" s="40"/>
      <c r="X227" s="40"/>
      <c r="Y227" s="40"/>
      <c r="Z227" s="40"/>
      <c r="AA227" s="40"/>
      <c r="AB227" s="40"/>
      <c r="AC227" s="40"/>
      <c r="AD227" s="40"/>
      <c r="AE227" s="40"/>
      <c r="AR227" s="240" t="s">
        <v>115</v>
      </c>
      <c r="AT227" s="240" t="s">
        <v>230</v>
      </c>
      <c r="AU227" s="240" t="s">
        <v>87</v>
      </c>
      <c r="AY227" s="18" t="s">
        <v>227</v>
      </c>
      <c r="BE227" s="241">
        <f>IF(N227="základní",J227,0)</f>
        <v>0</v>
      </c>
      <c r="BF227" s="241">
        <f>IF(N227="snížená",J227,0)</f>
        <v>0</v>
      </c>
      <c r="BG227" s="241">
        <f>IF(N227="zákl. přenesená",J227,0)</f>
        <v>0</v>
      </c>
      <c r="BH227" s="241">
        <f>IF(N227="sníž. přenesená",J227,0)</f>
        <v>0</v>
      </c>
      <c r="BI227" s="241">
        <f>IF(N227="nulová",J227,0)</f>
        <v>0</v>
      </c>
      <c r="BJ227" s="18" t="s">
        <v>87</v>
      </c>
      <c r="BK227" s="241">
        <f>ROUND(I227*H227,2)</f>
        <v>0</v>
      </c>
      <c r="BL227" s="18" t="s">
        <v>115</v>
      </c>
      <c r="BM227" s="240" t="s">
        <v>1415</v>
      </c>
    </row>
    <row r="228" s="2" customFormat="1" ht="16.5" customHeight="1">
      <c r="A228" s="40"/>
      <c r="B228" s="41"/>
      <c r="C228" s="229" t="s">
        <v>856</v>
      </c>
      <c r="D228" s="229" t="s">
        <v>230</v>
      </c>
      <c r="E228" s="230" t="s">
        <v>4697</v>
      </c>
      <c r="F228" s="231" t="s">
        <v>4698</v>
      </c>
      <c r="G228" s="232" t="s">
        <v>2792</v>
      </c>
      <c r="H228" s="233">
        <v>1</v>
      </c>
      <c r="I228" s="234"/>
      <c r="J228" s="235">
        <f>ROUND(I228*H228,2)</f>
        <v>0</v>
      </c>
      <c r="K228" s="231" t="s">
        <v>251</v>
      </c>
      <c r="L228" s="46"/>
      <c r="M228" s="236" t="s">
        <v>1</v>
      </c>
      <c r="N228" s="237" t="s">
        <v>48</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115</v>
      </c>
      <c r="AT228" s="240" t="s">
        <v>230</v>
      </c>
      <c r="AU228" s="240" t="s">
        <v>87</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115</v>
      </c>
      <c r="BM228" s="240" t="s">
        <v>1424</v>
      </c>
    </row>
    <row r="229" s="12" customFormat="1" ht="25.92" customHeight="1">
      <c r="A229" s="12"/>
      <c r="B229" s="213"/>
      <c r="C229" s="214"/>
      <c r="D229" s="215" t="s">
        <v>82</v>
      </c>
      <c r="E229" s="216" t="s">
        <v>91</v>
      </c>
      <c r="F229" s="216" t="s">
        <v>4699</v>
      </c>
      <c r="G229" s="214"/>
      <c r="H229" s="214"/>
      <c r="I229" s="217"/>
      <c r="J229" s="218">
        <f>BK229</f>
        <v>0</v>
      </c>
      <c r="K229" s="214"/>
      <c r="L229" s="219"/>
      <c r="M229" s="220"/>
      <c r="N229" s="221"/>
      <c r="O229" s="221"/>
      <c r="P229" s="222">
        <f>SUM(P230:P356)</f>
        <v>0</v>
      </c>
      <c r="Q229" s="221"/>
      <c r="R229" s="222">
        <f>SUM(R230:R356)</f>
        <v>0</v>
      </c>
      <c r="S229" s="221"/>
      <c r="T229" s="223">
        <f>SUM(T230:T356)</f>
        <v>0</v>
      </c>
      <c r="U229" s="12"/>
      <c r="V229" s="12"/>
      <c r="W229" s="12"/>
      <c r="X229" s="12"/>
      <c r="Y229" s="12"/>
      <c r="Z229" s="12"/>
      <c r="AA229" s="12"/>
      <c r="AB229" s="12"/>
      <c r="AC229" s="12"/>
      <c r="AD229" s="12"/>
      <c r="AE229" s="12"/>
      <c r="AR229" s="224" t="s">
        <v>87</v>
      </c>
      <c r="AT229" s="225" t="s">
        <v>82</v>
      </c>
      <c r="AU229" s="225" t="s">
        <v>83</v>
      </c>
      <c r="AY229" s="224" t="s">
        <v>227</v>
      </c>
      <c r="BK229" s="226">
        <f>SUM(BK230:BK356)</f>
        <v>0</v>
      </c>
    </row>
    <row r="230" s="2" customFormat="1" ht="16.5" customHeight="1">
      <c r="A230" s="40"/>
      <c r="B230" s="41"/>
      <c r="C230" s="229" t="s">
        <v>860</v>
      </c>
      <c r="D230" s="229" t="s">
        <v>230</v>
      </c>
      <c r="E230" s="230" t="s">
        <v>4700</v>
      </c>
      <c r="F230" s="231" t="s">
        <v>4701</v>
      </c>
      <c r="G230" s="232" t="s">
        <v>1861</v>
      </c>
      <c r="H230" s="233">
        <v>1</v>
      </c>
      <c r="I230" s="234"/>
      <c r="J230" s="235">
        <f>ROUND(I230*H230,2)</f>
        <v>0</v>
      </c>
      <c r="K230" s="231" t="s">
        <v>251</v>
      </c>
      <c r="L230" s="46"/>
      <c r="M230" s="236" t="s">
        <v>1</v>
      </c>
      <c r="N230" s="237" t="s">
        <v>48</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115</v>
      </c>
      <c r="AT230" s="240" t="s">
        <v>230</v>
      </c>
      <c r="AU230" s="240" t="s">
        <v>87</v>
      </c>
      <c r="AY230" s="18" t="s">
        <v>227</v>
      </c>
      <c r="BE230" s="241">
        <f>IF(N230="základní",J230,0)</f>
        <v>0</v>
      </c>
      <c r="BF230" s="241">
        <f>IF(N230="snížená",J230,0)</f>
        <v>0</v>
      </c>
      <c r="BG230" s="241">
        <f>IF(N230="zákl. přenesená",J230,0)</f>
        <v>0</v>
      </c>
      <c r="BH230" s="241">
        <f>IF(N230="sníž. přenesená",J230,0)</f>
        <v>0</v>
      </c>
      <c r="BI230" s="241">
        <f>IF(N230="nulová",J230,0)</f>
        <v>0</v>
      </c>
      <c r="BJ230" s="18" t="s">
        <v>87</v>
      </c>
      <c r="BK230" s="241">
        <f>ROUND(I230*H230,2)</f>
        <v>0</v>
      </c>
      <c r="BL230" s="18" t="s">
        <v>115</v>
      </c>
      <c r="BM230" s="240" t="s">
        <v>1434</v>
      </c>
    </row>
    <row r="231" s="2" customFormat="1">
      <c r="A231" s="40"/>
      <c r="B231" s="41"/>
      <c r="C231" s="42"/>
      <c r="D231" s="242" t="s">
        <v>237</v>
      </c>
      <c r="E231" s="42"/>
      <c r="F231" s="243" t="s">
        <v>4702</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8" t="s">
        <v>237</v>
      </c>
      <c r="AU231" s="18" t="s">
        <v>87</v>
      </c>
    </row>
    <row r="232" s="2" customFormat="1" ht="16.5" customHeight="1">
      <c r="A232" s="40"/>
      <c r="B232" s="41"/>
      <c r="C232" s="229" t="s">
        <v>869</v>
      </c>
      <c r="D232" s="229" t="s">
        <v>230</v>
      </c>
      <c r="E232" s="230" t="s">
        <v>4703</v>
      </c>
      <c r="F232" s="231" t="s">
        <v>4704</v>
      </c>
      <c r="G232" s="232" t="s">
        <v>1861</v>
      </c>
      <c r="H232" s="233">
        <v>1</v>
      </c>
      <c r="I232" s="234"/>
      <c r="J232" s="235">
        <f>ROUND(I232*H232,2)</f>
        <v>0</v>
      </c>
      <c r="K232" s="231" t="s">
        <v>251</v>
      </c>
      <c r="L232" s="46"/>
      <c r="M232" s="236" t="s">
        <v>1</v>
      </c>
      <c r="N232" s="237" t="s">
        <v>48</v>
      </c>
      <c r="O232" s="93"/>
      <c r="P232" s="238">
        <f>O232*H232</f>
        <v>0</v>
      </c>
      <c r="Q232" s="238">
        <v>0</v>
      </c>
      <c r="R232" s="238">
        <f>Q232*H232</f>
        <v>0</v>
      </c>
      <c r="S232" s="238">
        <v>0</v>
      </c>
      <c r="T232" s="239">
        <f>S232*H232</f>
        <v>0</v>
      </c>
      <c r="U232" s="40"/>
      <c r="V232" s="40"/>
      <c r="W232" s="40"/>
      <c r="X232" s="40"/>
      <c r="Y232" s="40"/>
      <c r="Z232" s="40"/>
      <c r="AA232" s="40"/>
      <c r="AB232" s="40"/>
      <c r="AC232" s="40"/>
      <c r="AD232" s="40"/>
      <c r="AE232" s="40"/>
      <c r="AR232" s="240" t="s">
        <v>115</v>
      </c>
      <c r="AT232" s="240" t="s">
        <v>230</v>
      </c>
      <c r="AU232" s="240" t="s">
        <v>87</v>
      </c>
      <c r="AY232" s="18" t="s">
        <v>227</v>
      </c>
      <c r="BE232" s="241">
        <f>IF(N232="základní",J232,0)</f>
        <v>0</v>
      </c>
      <c r="BF232" s="241">
        <f>IF(N232="snížená",J232,0)</f>
        <v>0</v>
      </c>
      <c r="BG232" s="241">
        <f>IF(N232="zákl. přenesená",J232,0)</f>
        <v>0</v>
      </c>
      <c r="BH232" s="241">
        <f>IF(N232="sníž. přenesená",J232,0)</f>
        <v>0</v>
      </c>
      <c r="BI232" s="241">
        <f>IF(N232="nulová",J232,0)</f>
        <v>0</v>
      </c>
      <c r="BJ232" s="18" t="s">
        <v>87</v>
      </c>
      <c r="BK232" s="241">
        <f>ROUND(I232*H232,2)</f>
        <v>0</v>
      </c>
      <c r="BL232" s="18" t="s">
        <v>115</v>
      </c>
      <c r="BM232" s="240" t="s">
        <v>1442</v>
      </c>
    </row>
    <row r="233" s="2" customFormat="1" ht="16.5" customHeight="1">
      <c r="A233" s="40"/>
      <c r="B233" s="41"/>
      <c r="C233" s="229" t="s">
        <v>874</v>
      </c>
      <c r="D233" s="229" t="s">
        <v>230</v>
      </c>
      <c r="E233" s="230" t="s">
        <v>4705</v>
      </c>
      <c r="F233" s="231" t="s">
        <v>4706</v>
      </c>
      <c r="G233" s="232" t="s">
        <v>1861</v>
      </c>
      <c r="H233" s="233">
        <v>1</v>
      </c>
      <c r="I233" s="234"/>
      <c r="J233" s="235">
        <f>ROUND(I233*H233,2)</f>
        <v>0</v>
      </c>
      <c r="K233" s="231" t="s">
        <v>251</v>
      </c>
      <c r="L233" s="46"/>
      <c r="M233" s="236" t="s">
        <v>1</v>
      </c>
      <c r="N233" s="237" t="s">
        <v>48</v>
      </c>
      <c r="O233" s="93"/>
      <c r="P233" s="238">
        <f>O233*H233</f>
        <v>0</v>
      </c>
      <c r="Q233" s="238">
        <v>0</v>
      </c>
      <c r="R233" s="238">
        <f>Q233*H233</f>
        <v>0</v>
      </c>
      <c r="S233" s="238">
        <v>0</v>
      </c>
      <c r="T233" s="239">
        <f>S233*H233</f>
        <v>0</v>
      </c>
      <c r="U233" s="40"/>
      <c r="V233" s="40"/>
      <c r="W233" s="40"/>
      <c r="X233" s="40"/>
      <c r="Y233" s="40"/>
      <c r="Z233" s="40"/>
      <c r="AA233" s="40"/>
      <c r="AB233" s="40"/>
      <c r="AC233" s="40"/>
      <c r="AD233" s="40"/>
      <c r="AE233" s="40"/>
      <c r="AR233" s="240" t="s">
        <v>115</v>
      </c>
      <c r="AT233" s="240" t="s">
        <v>230</v>
      </c>
      <c r="AU233" s="240" t="s">
        <v>87</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115</v>
      </c>
      <c r="BM233" s="240" t="s">
        <v>1450</v>
      </c>
    </row>
    <row r="234" s="2" customFormat="1" ht="16.5" customHeight="1">
      <c r="A234" s="40"/>
      <c r="B234" s="41"/>
      <c r="C234" s="229" t="s">
        <v>876</v>
      </c>
      <c r="D234" s="229" t="s">
        <v>230</v>
      </c>
      <c r="E234" s="230" t="s">
        <v>4707</v>
      </c>
      <c r="F234" s="231" t="s">
        <v>4708</v>
      </c>
      <c r="G234" s="232" t="s">
        <v>1861</v>
      </c>
      <c r="H234" s="233">
        <v>1</v>
      </c>
      <c r="I234" s="234"/>
      <c r="J234" s="235">
        <f>ROUND(I234*H234,2)</f>
        <v>0</v>
      </c>
      <c r="K234" s="231" t="s">
        <v>251</v>
      </c>
      <c r="L234" s="46"/>
      <c r="M234" s="236" t="s">
        <v>1</v>
      </c>
      <c r="N234" s="237" t="s">
        <v>48</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115</v>
      </c>
      <c r="AT234" s="240" t="s">
        <v>230</v>
      </c>
      <c r="AU234" s="240" t="s">
        <v>87</v>
      </c>
      <c r="AY234" s="18" t="s">
        <v>227</v>
      </c>
      <c r="BE234" s="241">
        <f>IF(N234="základní",J234,0)</f>
        <v>0</v>
      </c>
      <c r="BF234" s="241">
        <f>IF(N234="snížená",J234,0)</f>
        <v>0</v>
      </c>
      <c r="BG234" s="241">
        <f>IF(N234="zákl. přenesená",J234,0)</f>
        <v>0</v>
      </c>
      <c r="BH234" s="241">
        <f>IF(N234="sníž. přenesená",J234,0)</f>
        <v>0</v>
      </c>
      <c r="BI234" s="241">
        <f>IF(N234="nulová",J234,0)</f>
        <v>0</v>
      </c>
      <c r="BJ234" s="18" t="s">
        <v>87</v>
      </c>
      <c r="BK234" s="241">
        <f>ROUND(I234*H234,2)</f>
        <v>0</v>
      </c>
      <c r="BL234" s="18" t="s">
        <v>115</v>
      </c>
      <c r="BM234" s="240" t="s">
        <v>1460</v>
      </c>
    </row>
    <row r="235" s="2" customFormat="1">
      <c r="A235" s="40"/>
      <c r="B235" s="41"/>
      <c r="C235" s="229" t="s">
        <v>880</v>
      </c>
      <c r="D235" s="229" t="s">
        <v>230</v>
      </c>
      <c r="E235" s="230" t="s">
        <v>4709</v>
      </c>
      <c r="F235" s="231" t="s">
        <v>4710</v>
      </c>
      <c r="G235" s="232" t="s">
        <v>1861</v>
      </c>
      <c r="H235" s="233">
        <v>1</v>
      </c>
      <c r="I235" s="234"/>
      <c r="J235" s="235">
        <f>ROUND(I235*H235,2)</f>
        <v>0</v>
      </c>
      <c r="K235" s="231" t="s">
        <v>251</v>
      </c>
      <c r="L235" s="46"/>
      <c r="M235" s="236" t="s">
        <v>1</v>
      </c>
      <c r="N235" s="237" t="s">
        <v>48</v>
      </c>
      <c r="O235" s="93"/>
      <c r="P235" s="238">
        <f>O235*H235</f>
        <v>0</v>
      </c>
      <c r="Q235" s="238">
        <v>0</v>
      </c>
      <c r="R235" s="238">
        <f>Q235*H235</f>
        <v>0</v>
      </c>
      <c r="S235" s="238">
        <v>0</v>
      </c>
      <c r="T235" s="239">
        <f>S235*H235</f>
        <v>0</v>
      </c>
      <c r="U235" s="40"/>
      <c r="V235" s="40"/>
      <c r="W235" s="40"/>
      <c r="X235" s="40"/>
      <c r="Y235" s="40"/>
      <c r="Z235" s="40"/>
      <c r="AA235" s="40"/>
      <c r="AB235" s="40"/>
      <c r="AC235" s="40"/>
      <c r="AD235" s="40"/>
      <c r="AE235" s="40"/>
      <c r="AR235" s="240" t="s">
        <v>115</v>
      </c>
      <c r="AT235" s="240" t="s">
        <v>230</v>
      </c>
      <c r="AU235" s="240" t="s">
        <v>87</v>
      </c>
      <c r="AY235" s="18" t="s">
        <v>227</v>
      </c>
      <c r="BE235" s="241">
        <f>IF(N235="základní",J235,0)</f>
        <v>0</v>
      </c>
      <c r="BF235" s="241">
        <f>IF(N235="snížená",J235,0)</f>
        <v>0</v>
      </c>
      <c r="BG235" s="241">
        <f>IF(N235="zákl. přenesená",J235,0)</f>
        <v>0</v>
      </c>
      <c r="BH235" s="241">
        <f>IF(N235="sníž. přenesená",J235,0)</f>
        <v>0</v>
      </c>
      <c r="BI235" s="241">
        <f>IF(N235="nulová",J235,0)</f>
        <v>0</v>
      </c>
      <c r="BJ235" s="18" t="s">
        <v>87</v>
      </c>
      <c r="BK235" s="241">
        <f>ROUND(I235*H235,2)</f>
        <v>0</v>
      </c>
      <c r="BL235" s="18" t="s">
        <v>115</v>
      </c>
      <c r="BM235" s="240" t="s">
        <v>1469</v>
      </c>
    </row>
    <row r="236" s="2" customFormat="1" ht="16.5" customHeight="1">
      <c r="A236" s="40"/>
      <c r="B236" s="41"/>
      <c r="C236" s="229" t="s">
        <v>886</v>
      </c>
      <c r="D236" s="229" t="s">
        <v>230</v>
      </c>
      <c r="E236" s="230" t="s">
        <v>4711</v>
      </c>
      <c r="F236" s="231" t="s">
        <v>4712</v>
      </c>
      <c r="G236" s="232" t="s">
        <v>2792</v>
      </c>
      <c r="H236" s="233">
        <v>1</v>
      </c>
      <c r="I236" s="234"/>
      <c r="J236" s="235">
        <f>ROUND(I236*H236,2)</f>
        <v>0</v>
      </c>
      <c r="K236" s="231" t="s">
        <v>251</v>
      </c>
      <c r="L236" s="46"/>
      <c r="M236" s="236" t="s">
        <v>1</v>
      </c>
      <c r="N236" s="237" t="s">
        <v>48</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115</v>
      </c>
      <c r="AT236" s="240" t="s">
        <v>230</v>
      </c>
      <c r="AU236" s="240" t="s">
        <v>87</v>
      </c>
      <c r="AY236" s="18" t="s">
        <v>227</v>
      </c>
      <c r="BE236" s="241">
        <f>IF(N236="základní",J236,0)</f>
        <v>0</v>
      </c>
      <c r="BF236" s="241">
        <f>IF(N236="snížená",J236,0)</f>
        <v>0</v>
      </c>
      <c r="BG236" s="241">
        <f>IF(N236="zákl. přenesená",J236,0)</f>
        <v>0</v>
      </c>
      <c r="BH236" s="241">
        <f>IF(N236="sníž. přenesená",J236,0)</f>
        <v>0</v>
      </c>
      <c r="BI236" s="241">
        <f>IF(N236="nulová",J236,0)</f>
        <v>0</v>
      </c>
      <c r="BJ236" s="18" t="s">
        <v>87</v>
      </c>
      <c r="BK236" s="241">
        <f>ROUND(I236*H236,2)</f>
        <v>0</v>
      </c>
      <c r="BL236" s="18" t="s">
        <v>115</v>
      </c>
      <c r="BM236" s="240" t="s">
        <v>1475</v>
      </c>
    </row>
    <row r="237" s="2" customFormat="1">
      <c r="A237" s="40"/>
      <c r="B237" s="41"/>
      <c r="C237" s="42"/>
      <c r="D237" s="242" t="s">
        <v>237</v>
      </c>
      <c r="E237" s="42"/>
      <c r="F237" s="243" t="s">
        <v>4713</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8" t="s">
        <v>237</v>
      </c>
      <c r="AU237" s="18" t="s">
        <v>87</v>
      </c>
    </row>
    <row r="238" s="2" customFormat="1" ht="16.5" customHeight="1">
      <c r="A238" s="40"/>
      <c r="B238" s="41"/>
      <c r="C238" s="229" t="s">
        <v>891</v>
      </c>
      <c r="D238" s="229" t="s">
        <v>230</v>
      </c>
      <c r="E238" s="230" t="s">
        <v>4714</v>
      </c>
      <c r="F238" s="231" t="s">
        <v>4715</v>
      </c>
      <c r="G238" s="232" t="s">
        <v>1861</v>
      </c>
      <c r="H238" s="233">
        <v>1</v>
      </c>
      <c r="I238" s="234"/>
      <c r="J238" s="235">
        <f>ROUND(I238*H238,2)</f>
        <v>0</v>
      </c>
      <c r="K238" s="231" t="s">
        <v>251</v>
      </c>
      <c r="L238" s="46"/>
      <c r="M238" s="236" t="s">
        <v>1</v>
      </c>
      <c r="N238" s="237" t="s">
        <v>48</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115</v>
      </c>
      <c r="AT238" s="240" t="s">
        <v>230</v>
      </c>
      <c r="AU238" s="240" t="s">
        <v>87</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115</v>
      </c>
      <c r="BM238" s="240" t="s">
        <v>1485</v>
      </c>
    </row>
    <row r="239" s="2" customFormat="1" ht="16.5" customHeight="1">
      <c r="A239" s="40"/>
      <c r="B239" s="41"/>
      <c r="C239" s="229" t="s">
        <v>896</v>
      </c>
      <c r="D239" s="229" t="s">
        <v>230</v>
      </c>
      <c r="E239" s="230" t="s">
        <v>4716</v>
      </c>
      <c r="F239" s="231" t="s">
        <v>4717</v>
      </c>
      <c r="G239" s="232" t="s">
        <v>1861</v>
      </c>
      <c r="H239" s="233">
        <v>1</v>
      </c>
      <c r="I239" s="234"/>
      <c r="J239" s="235">
        <f>ROUND(I239*H239,2)</f>
        <v>0</v>
      </c>
      <c r="K239" s="231" t="s">
        <v>251</v>
      </c>
      <c r="L239" s="46"/>
      <c r="M239" s="236" t="s">
        <v>1</v>
      </c>
      <c r="N239" s="237" t="s">
        <v>48</v>
      </c>
      <c r="O239" s="93"/>
      <c r="P239" s="238">
        <f>O239*H239</f>
        <v>0</v>
      </c>
      <c r="Q239" s="238">
        <v>0</v>
      </c>
      <c r="R239" s="238">
        <f>Q239*H239</f>
        <v>0</v>
      </c>
      <c r="S239" s="238">
        <v>0</v>
      </c>
      <c r="T239" s="239">
        <f>S239*H239</f>
        <v>0</v>
      </c>
      <c r="U239" s="40"/>
      <c r="V239" s="40"/>
      <c r="W239" s="40"/>
      <c r="X239" s="40"/>
      <c r="Y239" s="40"/>
      <c r="Z239" s="40"/>
      <c r="AA239" s="40"/>
      <c r="AB239" s="40"/>
      <c r="AC239" s="40"/>
      <c r="AD239" s="40"/>
      <c r="AE239" s="40"/>
      <c r="AR239" s="240" t="s">
        <v>115</v>
      </c>
      <c r="AT239" s="240" t="s">
        <v>230</v>
      </c>
      <c r="AU239" s="240" t="s">
        <v>87</v>
      </c>
      <c r="AY239" s="18" t="s">
        <v>227</v>
      </c>
      <c r="BE239" s="241">
        <f>IF(N239="základní",J239,0)</f>
        <v>0</v>
      </c>
      <c r="BF239" s="241">
        <f>IF(N239="snížená",J239,0)</f>
        <v>0</v>
      </c>
      <c r="BG239" s="241">
        <f>IF(N239="zákl. přenesená",J239,0)</f>
        <v>0</v>
      </c>
      <c r="BH239" s="241">
        <f>IF(N239="sníž. přenesená",J239,0)</f>
        <v>0</v>
      </c>
      <c r="BI239" s="241">
        <f>IF(N239="nulová",J239,0)</f>
        <v>0</v>
      </c>
      <c r="BJ239" s="18" t="s">
        <v>87</v>
      </c>
      <c r="BK239" s="241">
        <f>ROUND(I239*H239,2)</f>
        <v>0</v>
      </c>
      <c r="BL239" s="18" t="s">
        <v>115</v>
      </c>
      <c r="BM239" s="240" t="s">
        <v>1499</v>
      </c>
    </row>
    <row r="240" s="2" customFormat="1" ht="16.5" customHeight="1">
      <c r="A240" s="40"/>
      <c r="B240" s="41"/>
      <c r="C240" s="229" t="s">
        <v>903</v>
      </c>
      <c r="D240" s="229" t="s">
        <v>230</v>
      </c>
      <c r="E240" s="230" t="s">
        <v>4546</v>
      </c>
      <c r="F240" s="231" t="s">
        <v>4547</v>
      </c>
      <c r="G240" s="232" t="s">
        <v>1861</v>
      </c>
      <c r="H240" s="233">
        <v>1</v>
      </c>
      <c r="I240" s="234"/>
      <c r="J240" s="235">
        <f>ROUND(I240*H240,2)</f>
        <v>0</v>
      </c>
      <c r="K240" s="231" t="s">
        <v>251</v>
      </c>
      <c r="L240" s="46"/>
      <c r="M240" s="236" t="s">
        <v>1</v>
      </c>
      <c r="N240" s="237" t="s">
        <v>48</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115</v>
      </c>
      <c r="AT240" s="240" t="s">
        <v>230</v>
      </c>
      <c r="AU240" s="240" t="s">
        <v>87</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115</v>
      </c>
      <c r="BM240" s="240" t="s">
        <v>1506</v>
      </c>
    </row>
    <row r="241" s="2" customFormat="1" ht="16.5" customHeight="1">
      <c r="A241" s="40"/>
      <c r="B241" s="41"/>
      <c r="C241" s="229" t="s">
        <v>908</v>
      </c>
      <c r="D241" s="229" t="s">
        <v>230</v>
      </c>
      <c r="E241" s="230" t="s">
        <v>4718</v>
      </c>
      <c r="F241" s="231" t="s">
        <v>4719</v>
      </c>
      <c r="G241" s="232" t="s">
        <v>1861</v>
      </c>
      <c r="H241" s="233">
        <v>1</v>
      </c>
      <c r="I241" s="234"/>
      <c r="J241" s="235">
        <f>ROUND(I241*H241,2)</f>
        <v>0</v>
      </c>
      <c r="K241" s="231" t="s">
        <v>251</v>
      </c>
      <c r="L241" s="46"/>
      <c r="M241" s="236" t="s">
        <v>1</v>
      </c>
      <c r="N241" s="237" t="s">
        <v>48</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115</v>
      </c>
      <c r="AT241" s="240" t="s">
        <v>230</v>
      </c>
      <c r="AU241" s="240" t="s">
        <v>87</v>
      </c>
      <c r="AY241" s="18" t="s">
        <v>227</v>
      </c>
      <c r="BE241" s="241">
        <f>IF(N241="základní",J241,0)</f>
        <v>0</v>
      </c>
      <c r="BF241" s="241">
        <f>IF(N241="snížená",J241,0)</f>
        <v>0</v>
      </c>
      <c r="BG241" s="241">
        <f>IF(N241="zákl. přenesená",J241,0)</f>
        <v>0</v>
      </c>
      <c r="BH241" s="241">
        <f>IF(N241="sníž. přenesená",J241,0)</f>
        <v>0</v>
      </c>
      <c r="BI241" s="241">
        <f>IF(N241="nulová",J241,0)</f>
        <v>0</v>
      </c>
      <c r="BJ241" s="18" t="s">
        <v>87</v>
      </c>
      <c r="BK241" s="241">
        <f>ROUND(I241*H241,2)</f>
        <v>0</v>
      </c>
      <c r="BL241" s="18" t="s">
        <v>115</v>
      </c>
      <c r="BM241" s="240" t="s">
        <v>1514</v>
      </c>
    </row>
    <row r="242" s="2" customFormat="1" ht="16.5" customHeight="1">
      <c r="A242" s="40"/>
      <c r="B242" s="41"/>
      <c r="C242" s="229" t="s">
        <v>912</v>
      </c>
      <c r="D242" s="229" t="s">
        <v>230</v>
      </c>
      <c r="E242" s="230" t="s">
        <v>4550</v>
      </c>
      <c r="F242" s="231" t="s">
        <v>4551</v>
      </c>
      <c r="G242" s="232" t="s">
        <v>1861</v>
      </c>
      <c r="H242" s="233">
        <v>2</v>
      </c>
      <c r="I242" s="234"/>
      <c r="J242" s="235">
        <f>ROUND(I242*H242,2)</f>
        <v>0</v>
      </c>
      <c r="K242" s="231" t="s">
        <v>251</v>
      </c>
      <c r="L242" s="46"/>
      <c r="M242" s="236" t="s">
        <v>1</v>
      </c>
      <c r="N242" s="237" t="s">
        <v>48</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115</v>
      </c>
      <c r="AT242" s="240" t="s">
        <v>230</v>
      </c>
      <c r="AU242" s="240" t="s">
        <v>87</v>
      </c>
      <c r="AY242" s="18" t="s">
        <v>227</v>
      </c>
      <c r="BE242" s="241">
        <f>IF(N242="základní",J242,0)</f>
        <v>0</v>
      </c>
      <c r="BF242" s="241">
        <f>IF(N242="snížená",J242,0)</f>
        <v>0</v>
      </c>
      <c r="BG242" s="241">
        <f>IF(N242="zákl. přenesená",J242,0)</f>
        <v>0</v>
      </c>
      <c r="BH242" s="241">
        <f>IF(N242="sníž. přenesená",J242,0)</f>
        <v>0</v>
      </c>
      <c r="BI242" s="241">
        <f>IF(N242="nulová",J242,0)</f>
        <v>0</v>
      </c>
      <c r="BJ242" s="18" t="s">
        <v>87</v>
      </c>
      <c r="BK242" s="241">
        <f>ROUND(I242*H242,2)</f>
        <v>0</v>
      </c>
      <c r="BL242" s="18" t="s">
        <v>115</v>
      </c>
      <c r="BM242" s="240" t="s">
        <v>1524</v>
      </c>
    </row>
    <row r="243" s="2" customFormat="1" ht="16.5" customHeight="1">
      <c r="A243" s="40"/>
      <c r="B243" s="41"/>
      <c r="C243" s="229" t="s">
        <v>916</v>
      </c>
      <c r="D243" s="229" t="s">
        <v>230</v>
      </c>
      <c r="E243" s="230" t="s">
        <v>4720</v>
      </c>
      <c r="F243" s="231" t="s">
        <v>4721</v>
      </c>
      <c r="G243" s="232" t="s">
        <v>1861</v>
      </c>
      <c r="H243" s="233">
        <v>1</v>
      </c>
      <c r="I243" s="234"/>
      <c r="J243" s="235">
        <f>ROUND(I243*H243,2)</f>
        <v>0</v>
      </c>
      <c r="K243" s="231" t="s">
        <v>251</v>
      </c>
      <c r="L243" s="46"/>
      <c r="M243" s="236" t="s">
        <v>1</v>
      </c>
      <c r="N243" s="237" t="s">
        <v>48</v>
      </c>
      <c r="O243" s="93"/>
      <c r="P243" s="238">
        <f>O243*H243</f>
        <v>0</v>
      </c>
      <c r="Q243" s="238">
        <v>0</v>
      </c>
      <c r="R243" s="238">
        <f>Q243*H243</f>
        <v>0</v>
      </c>
      <c r="S243" s="238">
        <v>0</v>
      </c>
      <c r="T243" s="239">
        <f>S243*H243</f>
        <v>0</v>
      </c>
      <c r="U243" s="40"/>
      <c r="V243" s="40"/>
      <c r="W243" s="40"/>
      <c r="X243" s="40"/>
      <c r="Y243" s="40"/>
      <c r="Z243" s="40"/>
      <c r="AA243" s="40"/>
      <c r="AB243" s="40"/>
      <c r="AC243" s="40"/>
      <c r="AD243" s="40"/>
      <c r="AE243" s="40"/>
      <c r="AR243" s="240" t="s">
        <v>115</v>
      </c>
      <c r="AT243" s="240" t="s">
        <v>230</v>
      </c>
      <c r="AU243" s="240" t="s">
        <v>87</v>
      </c>
      <c r="AY243" s="18" t="s">
        <v>227</v>
      </c>
      <c r="BE243" s="241">
        <f>IF(N243="základní",J243,0)</f>
        <v>0</v>
      </c>
      <c r="BF243" s="241">
        <f>IF(N243="snížená",J243,0)</f>
        <v>0</v>
      </c>
      <c r="BG243" s="241">
        <f>IF(N243="zákl. přenesená",J243,0)</f>
        <v>0</v>
      </c>
      <c r="BH243" s="241">
        <f>IF(N243="sníž. přenesená",J243,0)</f>
        <v>0</v>
      </c>
      <c r="BI243" s="241">
        <f>IF(N243="nulová",J243,0)</f>
        <v>0</v>
      </c>
      <c r="BJ243" s="18" t="s">
        <v>87</v>
      </c>
      <c r="BK243" s="241">
        <f>ROUND(I243*H243,2)</f>
        <v>0</v>
      </c>
      <c r="BL243" s="18" t="s">
        <v>115</v>
      </c>
      <c r="BM243" s="240" t="s">
        <v>1533</v>
      </c>
    </row>
    <row r="244" s="2" customFormat="1" ht="16.5" customHeight="1">
      <c r="A244" s="40"/>
      <c r="B244" s="41"/>
      <c r="C244" s="229" t="s">
        <v>918</v>
      </c>
      <c r="D244" s="229" t="s">
        <v>230</v>
      </c>
      <c r="E244" s="230" t="s">
        <v>4722</v>
      </c>
      <c r="F244" s="231" t="s">
        <v>4723</v>
      </c>
      <c r="G244" s="232" t="s">
        <v>1861</v>
      </c>
      <c r="H244" s="233">
        <v>1</v>
      </c>
      <c r="I244" s="234"/>
      <c r="J244" s="235">
        <f>ROUND(I244*H244,2)</f>
        <v>0</v>
      </c>
      <c r="K244" s="231" t="s">
        <v>251</v>
      </c>
      <c r="L244" s="46"/>
      <c r="M244" s="236" t="s">
        <v>1</v>
      </c>
      <c r="N244" s="237" t="s">
        <v>48</v>
      </c>
      <c r="O244" s="93"/>
      <c r="P244" s="238">
        <f>O244*H244</f>
        <v>0</v>
      </c>
      <c r="Q244" s="238">
        <v>0</v>
      </c>
      <c r="R244" s="238">
        <f>Q244*H244</f>
        <v>0</v>
      </c>
      <c r="S244" s="238">
        <v>0</v>
      </c>
      <c r="T244" s="239">
        <f>S244*H244</f>
        <v>0</v>
      </c>
      <c r="U244" s="40"/>
      <c r="V244" s="40"/>
      <c r="W244" s="40"/>
      <c r="X244" s="40"/>
      <c r="Y244" s="40"/>
      <c r="Z244" s="40"/>
      <c r="AA244" s="40"/>
      <c r="AB244" s="40"/>
      <c r="AC244" s="40"/>
      <c r="AD244" s="40"/>
      <c r="AE244" s="40"/>
      <c r="AR244" s="240" t="s">
        <v>115</v>
      </c>
      <c r="AT244" s="240" t="s">
        <v>230</v>
      </c>
      <c r="AU244" s="240" t="s">
        <v>87</v>
      </c>
      <c r="AY244" s="18" t="s">
        <v>227</v>
      </c>
      <c r="BE244" s="241">
        <f>IF(N244="základní",J244,0)</f>
        <v>0</v>
      </c>
      <c r="BF244" s="241">
        <f>IF(N244="snížená",J244,0)</f>
        <v>0</v>
      </c>
      <c r="BG244" s="241">
        <f>IF(N244="zákl. přenesená",J244,0)</f>
        <v>0</v>
      </c>
      <c r="BH244" s="241">
        <f>IF(N244="sníž. přenesená",J244,0)</f>
        <v>0</v>
      </c>
      <c r="BI244" s="241">
        <f>IF(N244="nulová",J244,0)</f>
        <v>0</v>
      </c>
      <c r="BJ244" s="18" t="s">
        <v>87</v>
      </c>
      <c r="BK244" s="241">
        <f>ROUND(I244*H244,2)</f>
        <v>0</v>
      </c>
      <c r="BL244" s="18" t="s">
        <v>115</v>
      </c>
      <c r="BM244" s="240" t="s">
        <v>1541</v>
      </c>
    </row>
    <row r="245" s="2" customFormat="1" ht="16.5" customHeight="1">
      <c r="A245" s="40"/>
      <c r="B245" s="41"/>
      <c r="C245" s="229" t="s">
        <v>924</v>
      </c>
      <c r="D245" s="229" t="s">
        <v>230</v>
      </c>
      <c r="E245" s="230" t="s">
        <v>4724</v>
      </c>
      <c r="F245" s="231" t="s">
        <v>4725</v>
      </c>
      <c r="G245" s="232" t="s">
        <v>1861</v>
      </c>
      <c r="H245" s="233">
        <v>2</v>
      </c>
      <c r="I245" s="234"/>
      <c r="J245" s="235">
        <f>ROUND(I245*H245,2)</f>
        <v>0</v>
      </c>
      <c r="K245" s="231" t="s">
        <v>251</v>
      </c>
      <c r="L245" s="46"/>
      <c r="M245" s="236" t="s">
        <v>1</v>
      </c>
      <c r="N245" s="237" t="s">
        <v>48</v>
      </c>
      <c r="O245" s="93"/>
      <c r="P245" s="238">
        <f>O245*H245</f>
        <v>0</v>
      </c>
      <c r="Q245" s="238">
        <v>0</v>
      </c>
      <c r="R245" s="238">
        <f>Q245*H245</f>
        <v>0</v>
      </c>
      <c r="S245" s="238">
        <v>0</v>
      </c>
      <c r="T245" s="239">
        <f>S245*H245</f>
        <v>0</v>
      </c>
      <c r="U245" s="40"/>
      <c r="V245" s="40"/>
      <c r="W245" s="40"/>
      <c r="X245" s="40"/>
      <c r="Y245" s="40"/>
      <c r="Z245" s="40"/>
      <c r="AA245" s="40"/>
      <c r="AB245" s="40"/>
      <c r="AC245" s="40"/>
      <c r="AD245" s="40"/>
      <c r="AE245" s="40"/>
      <c r="AR245" s="240" t="s">
        <v>115</v>
      </c>
      <c r="AT245" s="240" t="s">
        <v>230</v>
      </c>
      <c r="AU245" s="240" t="s">
        <v>87</v>
      </c>
      <c r="AY245" s="18" t="s">
        <v>227</v>
      </c>
      <c r="BE245" s="241">
        <f>IF(N245="základní",J245,0)</f>
        <v>0</v>
      </c>
      <c r="BF245" s="241">
        <f>IF(N245="snížená",J245,0)</f>
        <v>0</v>
      </c>
      <c r="BG245" s="241">
        <f>IF(N245="zákl. přenesená",J245,0)</f>
        <v>0</v>
      </c>
      <c r="BH245" s="241">
        <f>IF(N245="sníž. přenesená",J245,0)</f>
        <v>0</v>
      </c>
      <c r="BI245" s="241">
        <f>IF(N245="nulová",J245,0)</f>
        <v>0</v>
      </c>
      <c r="BJ245" s="18" t="s">
        <v>87</v>
      </c>
      <c r="BK245" s="241">
        <f>ROUND(I245*H245,2)</f>
        <v>0</v>
      </c>
      <c r="BL245" s="18" t="s">
        <v>115</v>
      </c>
      <c r="BM245" s="240" t="s">
        <v>1551</v>
      </c>
    </row>
    <row r="246" s="2" customFormat="1" ht="16.5" customHeight="1">
      <c r="A246" s="40"/>
      <c r="B246" s="41"/>
      <c r="C246" s="229" t="s">
        <v>933</v>
      </c>
      <c r="D246" s="229" t="s">
        <v>230</v>
      </c>
      <c r="E246" s="230" t="s">
        <v>4726</v>
      </c>
      <c r="F246" s="231" t="s">
        <v>4727</v>
      </c>
      <c r="G246" s="232" t="s">
        <v>1861</v>
      </c>
      <c r="H246" s="233">
        <v>2</v>
      </c>
      <c r="I246" s="234"/>
      <c r="J246" s="235">
        <f>ROUND(I246*H246,2)</f>
        <v>0</v>
      </c>
      <c r="K246" s="231" t="s">
        <v>251</v>
      </c>
      <c r="L246" s="46"/>
      <c r="M246" s="236" t="s">
        <v>1</v>
      </c>
      <c r="N246" s="237" t="s">
        <v>48</v>
      </c>
      <c r="O246" s="93"/>
      <c r="P246" s="238">
        <f>O246*H246</f>
        <v>0</v>
      </c>
      <c r="Q246" s="238">
        <v>0</v>
      </c>
      <c r="R246" s="238">
        <f>Q246*H246</f>
        <v>0</v>
      </c>
      <c r="S246" s="238">
        <v>0</v>
      </c>
      <c r="T246" s="239">
        <f>S246*H246</f>
        <v>0</v>
      </c>
      <c r="U246" s="40"/>
      <c r="V246" s="40"/>
      <c r="W246" s="40"/>
      <c r="X246" s="40"/>
      <c r="Y246" s="40"/>
      <c r="Z246" s="40"/>
      <c r="AA246" s="40"/>
      <c r="AB246" s="40"/>
      <c r="AC246" s="40"/>
      <c r="AD246" s="40"/>
      <c r="AE246" s="40"/>
      <c r="AR246" s="240" t="s">
        <v>115</v>
      </c>
      <c r="AT246" s="240" t="s">
        <v>230</v>
      </c>
      <c r="AU246" s="240" t="s">
        <v>87</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115</v>
      </c>
      <c r="BM246" s="240" t="s">
        <v>1565</v>
      </c>
    </row>
    <row r="247" s="2" customFormat="1" ht="16.5" customHeight="1">
      <c r="A247" s="40"/>
      <c r="B247" s="41"/>
      <c r="C247" s="229" t="s">
        <v>938</v>
      </c>
      <c r="D247" s="229" t="s">
        <v>230</v>
      </c>
      <c r="E247" s="230" t="s">
        <v>4556</v>
      </c>
      <c r="F247" s="231" t="s">
        <v>4557</v>
      </c>
      <c r="G247" s="232" t="s">
        <v>1861</v>
      </c>
      <c r="H247" s="233">
        <v>2</v>
      </c>
      <c r="I247" s="234"/>
      <c r="J247" s="235">
        <f>ROUND(I247*H247,2)</f>
        <v>0</v>
      </c>
      <c r="K247" s="231" t="s">
        <v>251</v>
      </c>
      <c r="L247" s="46"/>
      <c r="M247" s="236" t="s">
        <v>1</v>
      </c>
      <c r="N247" s="237" t="s">
        <v>48</v>
      </c>
      <c r="O247" s="93"/>
      <c r="P247" s="238">
        <f>O247*H247</f>
        <v>0</v>
      </c>
      <c r="Q247" s="238">
        <v>0</v>
      </c>
      <c r="R247" s="238">
        <f>Q247*H247</f>
        <v>0</v>
      </c>
      <c r="S247" s="238">
        <v>0</v>
      </c>
      <c r="T247" s="239">
        <f>S247*H247</f>
        <v>0</v>
      </c>
      <c r="U247" s="40"/>
      <c r="V247" s="40"/>
      <c r="W247" s="40"/>
      <c r="X247" s="40"/>
      <c r="Y247" s="40"/>
      <c r="Z247" s="40"/>
      <c r="AA247" s="40"/>
      <c r="AB247" s="40"/>
      <c r="AC247" s="40"/>
      <c r="AD247" s="40"/>
      <c r="AE247" s="40"/>
      <c r="AR247" s="240" t="s">
        <v>115</v>
      </c>
      <c r="AT247" s="240" t="s">
        <v>230</v>
      </c>
      <c r="AU247" s="240" t="s">
        <v>87</v>
      </c>
      <c r="AY247" s="18" t="s">
        <v>227</v>
      </c>
      <c r="BE247" s="241">
        <f>IF(N247="základní",J247,0)</f>
        <v>0</v>
      </c>
      <c r="BF247" s="241">
        <f>IF(N247="snížená",J247,0)</f>
        <v>0</v>
      </c>
      <c r="BG247" s="241">
        <f>IF(N247="zákl. přenesená",J247,0)</f>
        <v>0</v>
      </c>
      <c r="BH247" s="241">
        <f>IF(N247="sníž. přenesená",J247,0)</f>
        <v>0</v>
      </c>
      <c r="BI247" s="241">
        <f>IF(N247="nulová",J247,0)</f>
        <v>0</v>
      </c>
      <c r="BJ247" s="18" t="s">
        <v>87</v>
      </c>
      <c r="BK247" s="241">
        <f>ROUND(I247*H247,2)</f>
        <v>0</v>
      </c>
      <c r="BL247" s="18" t="s">
        <v>115</v>
      </c>
      <c r="BM247" s="240" t="s">
        <v>1575</v>
      </c>
    </row>
    <row r="248" s="2" customFormat="1" ht="16.5" customHeight="1">
      <c r="A248" s="40"/>
      <c r="B248" s="41"/>
      <c r="C248" s="229" t="s">
        <v>943</v>
      </c>
      <c r="D248" s="229" t="s">
        <v>230</v>
      </c>
      <c r="E248" s="230" t="s">
        <v>4728</v>
      </c>
      <c r="F248" s="231" t="s">
        <v>4729</v>
      </c>
      <c r="G248" s="232" t="s">
        <v>544</v>
      </c>
      <c r="H248" s="233">
        <v>16</v>
      </c>
      <c r="I248" s="234"/>
      <c r="J248" s="235">
        <f>ROUND(I248*H248,2)</f>
        <v>0</v>
      </c>
      <c r="K248" s="231" t="s">
        <v>251</v>
      </c>
      <c r="L248" s="46"/>
      <c r="M248" s="236" t="s">
        <v>1</v>
      </c>
      <c r="N248" s="237" t="s">
        <v>48</v>
      </c>
      <c r="O248" s="93"/>
      <c r="P248" s="238">
        <f>O248*H248</f>
        <v>0</v>
      </c>
      <c r="Q248" s="238">
        <v>0</v>
      </c>
      <c r="R248" s="238">
        <f>Q248*H248</f>
        <v>0</v>
      </c>
      <c r="S248" s="238">
        <v>0</v>
      </c>
      <c r="T248" s="239">
        <f>S248*H248</f>
        <v>0</v>
      </c>
      <c r="U248" s="40"/>
      <c r="V248" s="40"/>
      <c r="W248" s="40"/>
      <c r="X248" s="40"/>
      <c r="Y248" s="40"/>
      <c r="Z248" s="40"/>
      <c r="AA248" s="40"/>
      <c r="AB248" s="40"/>
      <c r="AC248" s="40"/>
      <c r="AD248" s="40"/>
      <c r="AE248" s="40"/>
      <c r="AR248" s="240" t="s">
        <v>115</v>
      </c>
      <c r="AT248" s="240" t="s">
        <v>230</v>
      </c>
      <c r="AU248" s="240" t="s">
        <v>87</v>
      </c>
      <c r="AY248" s="18" t="s">
        <v>227</v>
      </c>
      <c r="BE248" s="241">
        <f>IF(N248="základní",J248,0)</f>
        <v>0</v>
      </c>
      <c r="BF248" s="241">
        <f>IF(N248="snížená",J248,0)</f>
        <v>0</v>
      </c>
      <c r="BG248" s="241">
        <f>IF(N248="zákl. přenesená",J248,0)</f>
        <v>0</v>
      </c>
      <c r="BH248" s="241">
        <f>IF(N248="sníž. přenesená",J248,0)</f>
        <v>0</v>
      </c>
      <c r="BI248" s="241">
        <f>IF(N248="nulová",J248,0)</f>
        <v>0</v>
      </c>
      <c r="BJ248" s="18" t="s">
        <v>87</v>
      </c>
      <c r="BK248" s="241">
        <f>ROUND(I248*H248,2)</f>
        <v>0</v>
      </c>
      <c r="BL248" s="18" t="s">
        <v>115</v>
      </c>
      <c r="BM248" s="240" t="s">
        <v>1583</v>
      </c>
    </row>
    <row r="249" s="2" customFormat="1" ht="21.75" customHeight="1">
      <c r="A249" s="40"/>
      <c r="B249" s="41"/>
      <c r="C249" s="229" t="s">
        <v>951</v>
      </c>
      <c r="D249" s="229" t="s">
        <v>230</v>
      </c>
      <c r="E249" s="230" t="s">
        <v>4625</v>
      </c>
      <c r="F249" s="231" t="s">
        <v>4626</v>
      </c>
      <c r="G249" s="232" t="s">
        <v>1861</v>
      </c>
      <c r="H249" s="233">
        <v>2</v>
      </c>
      <c r="I249" s="234"/>
      <c r="J249" s="235">
        <f>ROUND(I249*H249,2)</f>
        <v>0</v>
      </c>
      <c r="K249" s="231" t="s">
        <v>251</v>
      </c>
      <c r="L249" s="46"/>
      <c r="M249" s="236" t="s">
        <v>1</v>
      </c>
      <c r="N249" s="237" t="s">
        <v>48</v>
      </c>
      <c r="O249" s="93"/>
      <c r="P249" s="238">
        <f>O249*H249</f>
        <v>0</v>
      </c>
      <c r="Q249" s="238">
        <v>0</v>
      </c>
      <c r="R249" s="238">
        <f>Q249*H249</f>
        <v>0</v>
      </c>
      <c r="S249" s="238">
        <v>0</v>
      </c>
      <c r="T249" s="239">
        <f>S249*H249</f>
        <v>0</v>
      </c>
      <c r="U249" s="40"/>
      <c r="V249" s="40"/>
      <c r="W249" s="40"/>
      <c r="X249" s="40"/>
      <c r="Y249" s="40"/>
      <c r="Z249" s="40"/>
      <c r="AA249" s="40"/>
      <c r="AB249" s="40"/>
      <c r="AC249" s="40"/>
      <c r="AD249" s="40"/>
      <c r="AE249" s="40"/>
      <c r="AR249" s="240" t="s">
        <v>115</v>
      </c>
      <c r="AT249" s="240" t="s">
        <v>230</v>
      </c>
      <c r="AU249" s="240" t="s">
        <v>87</v>
      </c>
      <c r="AY249" s="18" t="s">
        <v>227</v>
      </c>
      <c r="BE249" s="241">
        <f>IF(N249="základní",J249,0)</f>
        <v>0</v>
      </c>
      <c r="BF249" s="241">
        <f>IF(N249="snížená",J249,0)</f>
        <v>0</v>
      </c>
      <c r="BG249" s="241">
        <f>IF(N249="zákl. přenesená",J249,0)</f>
        <v>0</v>
      </c>
      <c r="BH249" s="241">
        <f>IF(N249="sníž. přenesená",J249,0)</f>
        <v>0</v>
      </c>
      <c r="BI249" s="241">
        <f>IF(N249="nulová",J249,0)</f>
        <v>0</v>
      </c>
      <c r="BJ249" s="18" t="s">
        <v>87</v>
      </c>
      <c r="BK249" s="241">
        <f>ROUND(I249*H249,2)</f>
        <v>0</v>
      </c>
      <c r="BL249" s="18" t="s">
        <v>115</v>
      </c>
      <c r="BM249" s="240" t="s">
        <v>1591</v>
      </c>
    </row>
    <row r="250" s="2" customFormat="1" ht="16.5" customHeight="1">
      <c r="A250" s="40"/>
      <c r="B250" s="41"/>
      <c r="C250" s="229" t="s">
        <v>959</v>
      </c>
      <c r="D250" s="229" t="s">
        <v>230</v>
      </c>
      <c r="E250" s="230" t="s">
        <v>4730</v>
      </c>
      <c r="F250" s="231" t="s">
        <v>4731</v>
      </c>
      <c r="G250" s="232" t="s">
        <v>1861</v>
      </c>
      <c r="H250" s="233">
        <v>1</v>
      </c>
      <c r="I250" s="234"/>
      <c r="J250" s="235">
        <f>ROUND(I250*H250,2)</f>
        <v>0</v>
      </c>
      <c r="K250" s="231" t="s">
        <v>251</v>
      </c>
      <c r="L250" s="46"/>
      <c r="M250" s="236" t="s">
        <v>1</v>
      </c>
      <c r="N250" s="237" t="s">
        <v>48</v>
      </c>
      <c r="O250" s="93"/>
      <c r="P250" s="238">
        <f>O250*H250</f>
        <v>0</v>
      </c>
      <c r="Q250" s="238">
        <v>0</v>
      </c>
      <c r="R250" s="238">
        <f>Q250*H250</f>
        <v>0</v>
      </c>
      <c r="S250" s="238">
        <v>0</v>
      </c>
      <c r="T250" s="239">
        <f>S250*H250</f>
        <v>0</v>
      </c>
      <c r="U250" s="40"/>
      <c r="V250" s="40"/>
      <c r="W250" s="40"/>
      <c r="X250" s="40"/>
      <c r="Y250" s="40"/>
      <c r="Z250" s="40"/>
      <c r="AA250" s="40"/>
      <c r="AB250" s="40"/>
      <c r="AC250" s="40"/>
      <c r="AD250" s="40"/>
      <c r="AE250" s="40"/>
      <c r="AR250" s="240" t="s">
        <v>115</v>
      </c>
      <c r="AT250" s="240" t="s">
        <v>230</v>
      </c>
      <c r="AU250" s="240" t="s">
        <v>87</v>
      </c>
      <c r="AY250" s="18" t="s">
        <v>227</v>
      </c>
      <c r="BE250" s="241">
        <f>IF(N250="základní",J250,0)</f>
        <v>0</v>
      </c>
      <c r="BF250" s="241">
        <f>IF(N250="snížená",J250,0)</f>
        <v>0</v>
      </c>
      <c r="BG250" s="241">
        <f>IF(N250="zákl. přenesená",J250,0)</f>
        <v>0</v>
      </c>
      <c r="BH250" s="241">
        <f>IF(N250="sníž. přenesená",J250,0)</f>
        <v>0</v>
      </c>
      <c r="BI250" s="241">
        <f>IF(N250="nulová",J250,0)</f>
        <v>0</v>
      </c>
      <c r="BJ250" s="18" t="s">
        <v>87</v>
      </c>
      <c r="BK250" s="241">
        <f>ROUND(I250*H250,2)</f>
        <v>0</v>
      </c>
      <c r="BL250" s="18" t="s">
        <v>115</v>
      </c>
      <c r="BM250" s="240" t="s">
        <v>1600</v>
      </c>
    </row>
    <row r="251" s="2" customFormat="1" ht="16.5" customHeight="1">
      <c r="A251" s="40"/>
      <c r="B251" s="41"/>
      <c r="C251" s="229" t="s">
        <v>963</v>
      </c>
      <c r="D251" s="229" t="s">
        <v>230</v>
      </c>
      <c r="E251" s="230" t="s">
        <v>4629</v>
      </c>
      <c r="F251" s="231" t="s">
        <v>4630</v>
      </c>
      <c r="G251" s="232" t="s">
        <v>1861</v>
      </c>
      <c r="H251" s="233">
        <v>2</v>
      </c>
      <c r="I251" s="234"/>
      <c r="J251" s="235">
        <f>ROUND(I251*H251,2)</f>
        <v>0</v>
      </c>
      <c r="K251" s="231" t="s">
        <v>251</v>
      </c>
      <c r="L251" s="46"/>
      <c r="M251" s="236" t="s">
        <v>1</v>
      </c>
      <c r="N251" s="237" t="s">
        <v>48</v>
      </c>
      <c r="O251" s="93"/>
      <c r="P251" s="238">
        <f>O251*H251</f>
        <v>0</v>
      </c>
      <c r="Q251" s="238">
        <v>0</v>
      </c>
      <c r="R251" s="238">
        <f>Q251*H251</f>
        <v>0</v>
      </c>
      <c r="S251" s="238">
        <v>0</v>
      </c>
      <c r="T251" s="239">
        <f>S251*H251</f>
        <v>0</v>
      </c>
      <c r="U251" s="40"/>
      <c r="V251" s="40"/>
      <c r="W251" s="40"/>
      <c r="X251" s="40"/>
      <c r="Y251" s="40"/>
      <c r="Z251" s="40"/>
      <c r="AA251" s="40"/>
      <c r="AB251" s="40"/>
      <c r="AC251" s="40"/>
      <c r="AD251" s="40"/>
      <c r="AE251" s="40"/>
      <c r="AR251" s="240" t="s">
        <v>115</v>
      </c>
      <c r="AT251" s="240" t="s">
        <v>230</v>
      </c>
      <c r="AU251" s="240" t="s">
        <v>87</v>
      </c>
      <c r="AY251" s="18" t="s">
        <v>227</v>
      </c>
      <c r="BE251" s="241">
        <f>IF(N251="základní",J251,0)</f>
        <v>0</v>
      </c>
      <c r="BF251" s="241">
        <f>IF(N251="snížená",J251,0)</f>
        <v>0</v>
      </c>
      <c r="BG251" s="241">
        <f>IF(N251="zákl. přenesená",J251,0)</f>
        <v>0</v>
      </c>
      <c r="BH251" s="241">
        <f>IF(N251="sníž. přenesená",J251,0)</f>
        <v>0</v>
      </c>
      <c r="BI251" s="241">
        <f>IF(N251="nulová",J251,0)</f>
        <v>0</v>
      </c>
      <c r="BJ251" s="18" t="s">
        <v>87</v>
      </c>
      <c r="BK251" s="241">
        <f>ROUND(I251*H251,2)</f>
        <v>0</v>
      </c>
      <c r="BL251" s="18" t="s">
        <v>115</v>
      </c>
      <c r="BM251" s="240" t="s">
        <v>1611</v>
      </c>
    </row>
    <row r="252" s="2" customFormat="1" ht="16.5" customHeight="1">
      <c r="A252" s="40"/>
      <c r="B252" s="41"/>
      <c r="C252" s="229" t="s">
        <v>971</v>
      </c>
      <c r="D252" s="229" t="s">
        <v>230</v>
      </c>
      <c r="E252" s="230" t="s">
        <v>4633</v>
      </c>
      <c r="F252" s="231" t="s">
        <v>4634</v>
      </c>
      <c r="G252" s="232" t="s">
        <v>1861</v>
      </c>
      <c r="H252" s="233">
        <v>5</v>
      </c>
      <c r="I252" s="234"/>
      <c r="J252" s="235">
        <f>ROUND(I252*H252,2)</f>
        <v>0</v>
      </c>
      <c r="K252" s="231" t="s">
        <v>251</v>
      </c>
      <c r="L252" s="46"/>
      <c r="M252" s="236" t="s">
        <v>1</v>
      </c>
      <c r="N252" s="237" t="s">
        <v>48</v>
      </c>
      <c r="O252" s="93"/>
      <c r="P252" s="238">
        <f>O252*H252</f>
        <v>0</v>
      </c>
      <c r="Q252" s="238">
        <v>0</v>
      </c>
      <c r="R252" s="238">
        <f>Q252*H252</f>
        <v>0</v>
      </c>
      <c r="S252" s="238">
        <v>0</v>
      </c>
      <c r="T252" s="239">
        <f>S252*H252</f>
        <v>0</v>
      </c>
      <c r="U252" s="40"/>
      <c r="V252" s="40"/>
      <c r="W252" s="40"/>
      <c r="X252" s="40"/>
      <c r="Y252" s="40"/>
      <c r="Z252" s="40"/>
      <c r="AA252" s="40"/>
      <c r="AB252" s="40"/>
      <c r="AC252" s="40"/>
      <c r="AD252" s="40"/>
      <c r="AE252" s="40"/>
      <c r="AR252" s="240" t="s">
        <v>115</v>
      </c>
      <c r="AT252" s="240" t="s">
        <v>230</v>
      </c>
      <c r="AU252" s="240" t="s">
        <v>87</v>
      </c>
      <c r="AY252" s="18" t="s">
        <v>227</v>
      </c>
      <c r="BE252" s="241">
        <f>IF(N252="základní",J252,0)</f>
        <v>0</v>
      </c>
      <c r="BF252" s="241">
        <f>IF(N252="snížená",J252,0)</f>
        <v>0</v>
      </c>
      <c r="BG252" s="241">
        <f>IF(N252="zákl. přenesená",J252,0)</f>
        <v>0</v>
      </c>
      <c r="BH252" s="241">
        <f>IF(N252="sníž. přenesená",J252,0)</f>
        <v>0</v>
      </c>
      <c r="BI252" s="241">
        <f>IF(N252="nulová",J252,0)</f>
        <v>0</v>
      </c>
      <c r="BJ252" s="18" t="s">
        <v>87</v>
      </c>
      <c r="BK252" s="241">
        <f>ROUND(I252*H252,2)</f>
        <v>0</v>
      </c>
      <c r="BL252" s="18" t="s">
        <v>115</v>
      </c>
      <c r="BM252" s="240" t="s">
        <v>1617</v>
      </c>
    </row>
    <row r="253" s="2" customFormat="1" ht="16.5" customHeight="1">
      <c r="A253" s="40"/>
      <c r="B253" s="41"/>
      <c r="C253" s="229" t="s">
        <v>981</v>
      </c>
      <c r="D253" s="229" t="s">
        <v>230</v>
      </c>
      <c r="E253" s="230" t="s">
        <v>4635</v>
      </c>
      <c r="F253" s="231" t="s">
        <v>4636</v>
      </c>
      <c r="G253" s="232" t="s">
        <v>1861</v>
      </c>
      <c r="H253" s="233">
        <v>2</v>
      </c>
      <c r="I253" s="234"/>
      <c r="J253" s="235">
        <f>ROUND(I253*H253,2)</f>
        <v>0</v>
      </c>
      <c r="K253" s="231" t="s">
        <v>251</v>
      </c>
      <c r="L253" s="46"/>
      <c r="M253" s="236" t="s">
        <v>1</v>
      </c>
      <c r="N253" s="237" t="s">
        <v>48</v>
      </c>
      <c r="O253" s="93"/>
      <c r="P253" s="238">
        <f>O253*H253</f>
        <v>0</v>
      </c>
      <c r="Q253" s="238">
        <v>0</v>
      </c>
      <c r="R253" s="238">
        <f>Q253*H253</f>
        <v>0</v>
      </c>
      <c r="S253" s="238">
        <v>0</v>
      </c>
      <c r="T253" s="239">
        <f>S253*H253</f>
        <v>0</v>
      </c>
      <c r="U253" s="40"/>
      <c r="V253" s="40"/>
      <c r="W253" s="40"/>
      <c r="X253" s="40"/>
      <c r="Y253" s="40"/>
      <c r="Z253" s="40"/>
      <c r="AA253" s="40"/>
      <c r="AB253" s="40"/>
      <c r="AC253" s="40"/>
      <c r="AD253" s="40"/>
      <c r="AE253" s="40"/>
      <c r="AR253" s="240" t="s">
        <v>115</v>
      </c>
      <c r="AT253" s="240" t="s">
        <v>230</v>
      </c>
      <c r="AU253" s="240" t="s">
        <v>87</v>
      </c>
      <c r="AY253" s="18" t="s">
        <v>227</v>
      </c>
      <c r="BE253" s="241">
        <f>IF(N253="základní",J253,0)</f>
        <v>0</v>
      </c>
      <c r="BF253" s="241">
        <f>IF(N253="snížená",J253,0)</f>
        <v>0</v>
      </c>
      <c r="BG253" s="241">
        <f>IF(N253="zákl. přenesená",J253,0)</f>
        <v>0</v>
      </c>
      <c r="BH253" s="241">
        <f>IF(N253="sníž. přenesená",J253,0)</f>
        <v>0</v>
      </c>
      <c r="BI253" s="241">
        <f>IF(N253="nulová",J253,0)</f>
        <v>0</v>
      </c>
      <c r="BJ253" s="18" t="s">
        <v>87</v>
      </c>
      <c r="BK253" s="241">
        <f>ROUND(I253*H253,2)</f>
        <v>0</v>
      </c>
      <c r="BL253" s="18" t="s">
        <v>115</v>
      </c>
      <c r="BM253" s="240" t="s">
        <v>1626</v>
      </c>
    </row>
    <row r="254" s="2" customFormat="1" ht="16.5" customHeight="1">
      <c r="A254" s="40"/>
      <c r="B254" s="41"/>
      <c r="C254" s="229" t="s">
        <v>988</v>
      </c>
      <c r="D254" s="229" t="s">
        <v>230</v>
      </c>
      <c r="E254" s="230" t="s">
        <v>4637</v>
      </c>
      <c r="F254" s="231" t="s">
        <v>4638</v>
      </c>
      <c r="G254" s="232" t="s">
        <v>1861</v>
      </c>
      <c r="H254" s="233">
        <v>1</v>
      </c>
      <c r="I254" s="234"/>
      <c r="J254" s="235">
        <f>ROUND(I254*H254,2)</f>
        <v>0</v>
      </c>
      <c r="K254" s="231" t="s">
        <v>251</v>
      </c>
      <c r="L254" s="46"/>
      <c r="M254" s="236" t="s">
        <v>1</v>
      </c>
      <c r="N254" s="237" t="s">
        <v>48</v>
      </c>
      <c r="O254" s="93"/>
      <c r="P254" s="238">
        <f>O254*H254</f>
        <v>0</v>
      </c>
      <c r="Q254" s="238">
        <v>0</v>
      </c>
      <c r="R254" s="238">
        <f>Q254*H254</f>
        <v>0</v>
      </c>
      <c r="S254" s="238">
        <v>0</v>
      </c>
      <c r="T254" s="239">
        <f>S254*H254</f>
        <v>0</v>
      </c>
      <c r="U254" s="40"/>
      <c r="V254" s="40"/>
      <c r="W254" s="40"/>
      <c r="X254" s="40"/>
      <c r="Y254" s="40"/>
      <c r="Z254" s="40"/>
      <c r="AA254" s="40"/>
      <c r="AB254" s="40"/>
      <c r="AC254" s="40"/>
      <c r="AD254" s="40"/>
      <c r="AE254" s="40"/>
      <c r="AR254" s="240" t="s">
        <v>115</v>
      </c>
      <c r="AT254" s="240" t="s">
        <v>230</v>
      </c>
      <c r="AU254" s="240" t="s">
        <v>87</v>
      </c>
      <c r="AY254" s="18" t="s">
        <v>227</v>
      </c>
      <c r="BE254" s="241">
        <f>IF(N254="základní",J254,0)</f>
        <v>0</v>
      </c>
      <c r="BF254" s="241">
        <f>IF(N254="snížená",J254,0)</f>
        <v>0</v>
      </c>
      <c r="BG254" s="241">
        <f>IF(N254="zákl. přenesená",J254,0)</f>
        <v>0</v>
      </c>
      <c r="BH254" s="241">
        <f>IF(N254="sníž. přenesená",J254,0)</f>
        <v>0</v>
      </c>
      <c r="BI254" s="241">
        <f>IF(N254="nulová",J254,0)</f>
        <v>0</v>
      </c>
      <c r="BJ254" s="18" t="s">
        <v>87</v>
      </c>
      <c r="BK254" s="241">
        <f>ROUND(I254*H254,2)</f>
        <v>0</v>
      </c>
      <c r="BL254" s="18" t="s">
        <v>115</v>
      </c>
      <c r="BM254" s="240" t="s">
        <v>1640</v>
      </c>
    </row>
    <row r="255" s="2" customFormat="1" ht="16.5" customHeight="1">
      <c r="A255" s="40"/>
      <c r="B255" s="41"/>
      <c r="C255" s="229" t="s">
        <v>995</v>
      </c>
      <c r="D255" s="229" t="s">
        <v>230</v>
      </c>
      <c r="E255" s="230" t="s">
        <v>4639</v>
      </c>
      <c r="F255" s="231" t="s">
        <v>4640</v>
      </c>
      <c r="G255" s="232" t="s">
        <v>1861</v>
      </c>
      <c r="H255" s="233">
        <v>1</v>
      </c>
      <c r="I255" s="234"/>
      <c r="J255" s="235">
        <f>ROUND(I255*H255,2)</f>
        <v>0</v>
      </c>
      <c r="K255" s="231" t="s">
        <v>251</v>
      </c>
      <c r="L255" s="46"/>
      <c r="M255" s="236" t="s">
        <v>1</v>
      </c>
      <c r="N255" s="237" t="s">
        <v>48</v>
      </c>
      <c r="O255" s="93"/>
      <c r="P255" s="238">
        <f>O255*H255</f>
        <v>0</v>
      </c>
      <c r="Q255" s="238">
        <v>0</v>
      </c>
      <c r="R255" s="238">
        <f>Q255*H255</f>
        <v>0</v>
      </c>
      <c r="S255" s="238">
        <v>0</v>
      </c>
      <c r="T255" s="239">
        <f>S255*H255</f>
        <v>0</v>
      </c>
      <c r="U255" s="40"/>
      <c r="V255" s="40"/>
      <c r="W255" s="40"/>
      <c r="X255" s="40"/>
      <c r="Y255" s="40"/>
      <c r="Z255" s="40"/>
      <c r="AA255" s="40"/>
      <c r="AB255" s="40"/>
      <c r="AC255" s="40"/>
      <c r="AD255" s="40"/>
      <c r="AE255" s="40"/>
      <c r="AR255" s="240" t="s">
        <v>115</v>
      </c>
      <c r="AT255" s="240" t="s">
        <v>230</v>
      </c>
      <c r="AU255" s="240" t="s">
        <v>87</v>
      </c>
      <c r="AY255" s="18" t="s">
        <v>227</v>
      </c>
      <c r="BE255" s="241">
        <f>IF(N255="základní",J255,0)</f>
        <v>0</v>
      </c>
      <c r="BF255" s="241">
        <f>IF(N255="snížená",J255,0)</f>
        <v>0</v>
      </c>
      <c r="BG255" s="241">
        <f>IF(N255="zákl. přenesená",J255,0)</f>
        <v>0</v>
      </c>
      <c r="BH255" s="241">
        <f>IF(N255="sníž. přenesená",J255,0)</f>
        <v>0</v>
      </c>
      <c r="BI255" s="241">
        <f>IF(N255="nulová",J255,0)</f>
        <v>0</v>
      </c>
      <c r="BJ255" s="18" t="s">
        <v>87</v>
      </c>
      <c r="BK255" s="241">
        <f>ROUND(I255*H255,2)</f>
        <v>0</v>
      </c>
      <c r="BL255" s="18" t="s">
        <v>115</v>
      </c>
      <c r="BM255" s="240" t="s">
        <v>1649</v>
      </c>
    </row>
    <row r="256" s="2" customFormat="1" ht="16.5" customHeight="1">
      <c r="A256" s="40"/>
      <c r="B256" s="41"/>
      <c r="C256" s="229" t="s">
        <v>1000</v>
      </c>
      <c r="D256" s="229" t="s">
        <v>230</v>
      </c>
      <c r="E256" s="230" t="s">
        <v>4732</v>
      </c>
      <c r="F256" s="231" t="s">
        <v>4733</v>
      </c>
      <c r="G256" s="232" t="s">
        <v>1861</v>
      </c>
      <c r="H256" s="233">
        <v>2</v>
      </c>
      <c r="I256" s="234"/>
      <c r="J256" s="235">
        <f>ROUND(I256*H256,2)</f>
        <v>0</v>
      </c>
      <c r="K256" s="231" t="s">
        <v>251</v>
      </c>
      <c r="L256" s="46"/>
      <c r="M256" s="236" t="s">
        <v>1</v>
      </c>
      <c r="N256" s="237" t="s">
        <v>48</v>
      </c>
      <c r="O256" s="93"/>
      <c r="P256" s="238">
        <f>O256*H256</f>
        <v>0</v>
      </c>
      <c r="Q256" s="238">
        <v>0</v>
      </c>
      <c r="R256" s="238">
        <f>Q256*H256</f>
        <v>0</v>
      </c>
      <c r="S256" s="238">
        <v>0</v>
      </c>
      <c r="T256" s="239">
        <f>S256*H256</f>
        <v>0</v>
      </c>
      <c r="U256" s="40"/>
      <c r="V256" s="40"/>
      <c r="W256" s="40"/>
      <c r="X256" s="40"/>
      <c r="Y256" s="40"/>
      <c r="Z256" s="40"/>
      <c r="AA256" s="40"/>
      <c r="AB256" s="40"/>
      <c r="AC256" s="40"/>
      <c r="AD256" s="40"/>
      <c r="AE256" s="40"/>
      <c r="AR256" s="240" t="s">
        <v>115</v>
      </c>
      <c r="AT256" s="240" t="s">
        <v>230</v>
      </c>
      <c r="AU256" s="240" t="s">
        <v>87</v>
      </c>
      <c r="AY256" s="18" t="s">
        <v>227</v>
      </c>
      <c r="BE256" s="241">
        <f>IF(N256="základní",J256,0)</f>
        <v>0</v>
      </c>
      <c r="BF256" s="241">
        <f>IF(N256="snížená",J256,0)</f>
        <v>0</v>
      </c>
      <c r="BG256" s="241">
        <f>IF(N256="zákl. přenesená",J256,0)</f>
        <v>0</v>
      </c>
      <c r="BH256" s="241">
        <f>IF(N256="sníž. přenesená",J256,0)</f>
        <v>0</v>
      </c>
      <c r="BI256" s="241">
        <f>IF(N256="nulová",J256,0)</f>
        <v>0</v>
      </c>
      <c r="BJ256" s="18" t="s">
        <v>87</v>
      </c>
      <c r="BK256" s="241">
        <f>ROUND(I256*H256,2)</f>
        <v>0</v>
      </c>
      <c r="BL256" s="18" t="s">
        <v>115</v>
      </c>
      <c r="BM256" s="240" t="s">
        <v>1669</v>
      </c>
    </row>
    <row r="257" s="2" customFormat="1" ht="16.5" customHeight="1">
      <c r="A257" s="40"/>
      <c r="B257" s="41"/>
      <c r="C257" s="229" t="s">
        <v>1004</v>
      </c>
      <c r="D257" s="229" t="s">
        <v>230</v>
      </c>
      <c r="E257" s="230" t="s">
        <v>4661</v>
      </c>
      <c r="F257" s="231" t="s">
        <v>4662</v>
      </c>
      <c r="G257" s="232" t="s">
        <v>1861</v>
      </c>
      <c r="H257" s="233">
        <v>1</v>
      </c>
      <c r="I257" s="234"/>
      <c r="J257" s="235">
        <f>ROUND(I257*H257,2)</f>
        <v>0</v>
      </c>
      <c r="K257" s="231" t="s">
        <v>251</v>
      </c>
      <c r="L257" s="46"/>
      <c r="M257" s="236" t="s">
        <v>1</v>
      </c>
      <c r="N257" s="237" t="s">
        <v>48</v>
      </c>
      <c r="O257" s="93"/>
      <c r="P257" s="238">
        <f>O257*H257</f>
        <v>0</v>
      </c>
      <c r="Q257" s="238">
        <v>0</v>
      </c>
      <c r="R257" s="238">
        <f>Q257*H257</f>
        <v>0</v>
      </c>
      <c r="S257" s="238">
        <v>0</v>
      </c>
      <c r="T257" s="239">
        <f>S257*H257</f>
        <v>0</v>
      </c>
      <c r="U257" s="40"/>
      <c r="V257" s="40"/>
      <c r="W257" s="40"/>
      <c r="X257" s="40"/>
      <c r="Y257" s="40"/>
      <c r="Z257" s="40"/>
      <c r="AA257" s="40"/>
      <c r="AB257" s="40"/>
      <c r="AC257" s="40"/>
      <c r="AD257" s="40"/>
      <c r="AE257" s="40"/>
      <c r="AR257" s="240" t="s">
        <v>115</v>
      </c>
      <c r="AT257" s="240" t="s">
        <v>230</v>
      </c>
      <c r="AU257" s="240" t="s">
        <v>87</v>
      </c>
      <c r="AY257" s="18" t="s">
        <v>227</v>
      </c>
      <c r="BE257" s="241">
        <f>IF(N257="základní",J257,0)</f>
        <v>0</v>
      </c>
      <c r="BF257" s="241">
        <f>IF(N257="snížená",J257,0)</f>
        <v>0</v>
      </c>
      <c r="BG257" s="241">
        <f>IF(N257="zákl. přenesená",J257,0)</f>
        <v>0</v>
      </c>
      <c r="BH257" s="241">
        <f>IF(N257="sníž. přenesená",J257,0)</f>
        <v>0</v>
      </c>
      <c r="BI257" s="241">
        <f>IF(N257="nulová",J257,0)</f>
        <v>0</v>
      </c>
      <c r="BJ257" s="18" t="s">
        <v>87</v>
      </c>
      <c r="BK257" s="241">
        <f>ROUND(I257*H257,2)</f>
        <v>0</v>
      </c>
      <c r="BL257" s="18" t="s">
        <v>115</v>
      </c>
      <c r="BM257" s="240" t="s">
        <v>1681</v>
      </c>
    </row>
    <row r="258" s="2" customFormat="1" ht="16.5" customHeight="1">
      <c r="A258" s="40"/>
      <c r="B258" s="41"/>
      <c r="C258" s="229" t="s">
        <v>1009</v>
      </c>
      <c r="D258" s="229" t="s">
        <v>230</v>
      </c>
      <c r="E258" s="230" t="s">
        <v>4663</v>
      </c>
      <c r="F258" s="231" t="s">
        <v>4664</v>
      </c>
      <c r="G258" s="232" t="s">
        <v>544</v>
      </c>
      <c r="H258" s="233">
        <v>7</v>
      </c>
      <c r="I258" s="234"/>
      <c r="J258" s="235">
        <f>ROUND(I258*H258,2)</f>
        <v>0</v>
      </c>
      <c r="K258" s="231" t="s">
        <v>251</v>
      </c>
      <c r="L258" s="46"/>
      <c r="M258" s="236" t="s">
        <v>1</v>
      </c>
      <c r="N258" s="237" t="s">
        <v>48</v>
      </c>
      <c r="O258" s="93"/>
      <c r="P258" s="238">
        <f>O258*H258</f>
        <v>0</v>
      </c>
      <c r="Q258" s="238">
        <v>0</v>
      </c>
      <c r="R258" s="238">
        <f>Q258*H258</f>
        <v>0</v>
      </c>
      <c r="S258" s="238">
        <v>0</v>
      </c>
      <c r="T258" s="239">
        <f>S258*H258</f>
        <v>0</v>
      </c>
      <c r="U258" s="40"/>
      <c r="V258" s="40"/>
      <c r="W258" s="40"/>
      <c r="X258" s="40"/>
      <c r="Y258" s="40"/>
      <c r="Z258" s="40"/>
      <c r="AA258" s="40"/>
      <c r="AB258" s="40"/>
      <c r="AC258" s="40"/>
      <c r="AD258" s="40"/>
      <c r="AE258" s="40"/>
      <c r="AR258" s="240" t="s">
        <v>115</v>
      </c>
      <c r="AT258" s="240" t="s">
        <v>230</v>
      </c>
      <c r="AU258" s="240" t="s">
        <v>87</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115</v>
      </c>
      <c r="BM258" s="240" t="s">
        <v>1691</v>
      </c>
    </row>
    <row r="259" s="2" customFormat="1" ht="16.5" customHeight="1">
      <c r="A259" s="40"/>
      <c r="B259" s="41"/>
      <c r="C259" s="229" t="s">
        <v>1014</v>
      </c>
      <c r="D259" s="229" t="s">
        <v>230</v>
      </c>
      <c r="E259" s="230" t="s">
        <v>4665</v>
      </c>
      <c r="F259" s="231" t="s">
        <v>4666</v>
      </c>
      <c r="G259" s="232" t="s">
        <v>1861</v>
      </c>
      <c r="H259" s="233">
        <v>13</v>
      </c>
      <c r="I259" s="234"/>
      <c r="J259" s="235">
        <f>ROUND(I259*H259,2)</f>
        <v>0</v>
      </c>
      <c r="K259" s="231" t="s">
        <v>251</v>
      </c>
      <c r="L259" s="46"/>
      <c r="M259" s="236" t="s">
        <v>1</v>
      </c>
      <c r="N259" s="237" t="s">
        <v>48</v>
      </c>
      <c r="O259" s="93"/>
      <c r="P259" s="238">
        <f>O259*H259</f>
        <v>0</v>
      </c>
      <c r="Q259" s="238">
        <v>0</v>
      </c>
      <c r="R259" s="238">
        <f>Q259*H259</f>
        <v>0</v>
      </c>
      <c r="S259" s="238">
        <v>0</v>
      </c>
      <c r="T259" s="239">
        <f>S259*H259</f>
        <v>0</v>
      </c>
      <c r="U259" s="40"/>
      <c r="V259" s="40"/>
      <c r="W259" s="40"/>
      <c r="X259" s="40"/>
      <c r="Y259" s="40"/>
      <c r="Z259" s="40"/>
      <c r="AA259" s="40"/>
      <c r="AB259" s="40"/>
      <c r="AC259" s="40"/>
      <c r="AD259" s="40"/>
      <c r="AE259" s="40"/>
      <c r="AR259" s="240" t="s">
        <v>115</v>
      </c>
      <c r="AT259" s="240" t="s">
        <v>230</v>
      </c>
      <c r="AU259" s="240" t="s">
        <v>87</v>
      </c>
      <c r="AY259" s="18" t="s">
        <v>227</v>
      </c>
      <c r="BE259" s="241">
        <f>IF(N259="základní",J259,0)</f>
        <v>0</v>
      </c>
      <c r="BF259" s="241">
        <f>IF(N259="snížená",J259,0)</f>
        <v>0</v>
      </c>
      <c r="BG259" s="241">
        <f>IF(N259="zákl. přenesená",J259,0)</f>
        <v>0</v>
      </c>
      <c r="BH259" s="241">
        <f>IF(N259="sníž. přenesená",J259,0)</f>
        <v>0</v>
      </c>
      <c r="BI259" s="241">
        <f>IF(N259="nulová",J259,0)</f>
        <v>0</v>
      </c>
      <c r="BJ259" s="18" t="s">
        <v>87</v>
      </c>
      <c r="BK259" s="241">
        <f>ROUND(I259*H259,2)</f>
        <v>0</v>
      </c>
      <c r="BL259" s="18" t="s">
        <v>115</v>
      </c>
      <c r="BM259" s="240" t="s">
        <v>1709</v>
      </c>
    </row>
    <row r="260" s="2" customFormat="1" ht="16.5" customHeight="1">
      <c r="A260" s="40"/>
      <c r="B260" s="41"/>
      <c r="C260" s="229" t="s">
        <v>1018</v>
      </c>
      <c r="D260" s="229" t="s">
        <v>230</v>
      </c>
      <c r="E260" s="230" t="s">
        <v>4622</v>
      </c>
      <c r="F260" s="231" t="s">
        <v>4623</v>
      </c>
      <c r="G260" s="232" t="s">
        <v>415</v>
      </c>
      <c r="H260" s="233">
        <v>0.5</v>
      </c>
      <c r="I260" s="234"/>
      <c r="J260" s="235">
        <f>ROUND(I260*H260,2)</f>
        <v>0</v>
      </c>
      <c r="K260" s="231" t="s">
        <v>251</v>
      </c>
      <c r="L260" s="46"/>
      <c r="M260" s="236" t="s">
        <v>1</v>
      </c>
      <c r="N260" s="237" t="s">
        <v>48</v>
      </c>
      <c r="O260" s="93"/>
      <c r="P260" s="238">
        <f>O260*H260</f>
        <v>0</v>
      </c>
      <c r="Q260" s="238">
        <v>0</v>
      </c>
      <c r="R260" s="238">
        <f>Q260*H260</f>
        <v>0</v>
      </c>
      <c r="S260" s="238">
        <v>0</v>
      </c>
      <c r="T260" s="239">
        <f>S260*H260</f>
        <v>0</v>
      </c>
      <c r="U260" s="40"/>
      <c r="V260" s="40"/>
      <c r="W260" s="40"/>
      <c r="X260" s="40"/>
      <c r="Y260" s="40"/>
      <c r="Z260" s="40"/>
      <c r="AA260" s="40"/>
      <c r="AB260" s="40"/>
      <c r="AC260" s="40"/>
      <c r="AD260" s="40"/>
      <c r="AE260" s="40"/>
      <c r="AR260" s="240" t="s">
        <v>115</v>
      </c>
      <c r="AT260" s="240" t="s">
        <v>230</v>
      </c>
      <c r="AU260" s="240" t="s">
        <v>87</v>
      </c>
      <c r="AY260" s="18" t="s">
        <v>227</v>
      </c>
      <c r="BE260" s="241">
        <f>IF(N260="základní",J260,0)</f>
        <v>0</v>
      </c>
      <c r="BF260" s="241">
        <f>IF(N260="snížená",J260,0)</f>
        <v>0</v>
      </c>
      <c r="BG260" s="241">
        <f>IF(N260="zákl. přenesená",J260,0)</f>
        <v>0</v>
      </c>
      <c r="BH260" s="241">
        <f>IF(N260="sníž. přenesená",J260,0)</f>
        <v>0</v>
      </c>
      <c r="BI260" s="241">
        <f>IF(N260="nulová",J260,0)</f>
        <v>0</v>
      </c>
      <c r="BJ260" s="18" t="s">
        <v>87</v>
      </c>
      <c r="BK260" s="241">
        <f>ROUND(I260*H260,2)</f>
        <v>0</v>
      </c>
      <c r="BL260" s="18" t="s">
        <v>115</v>
      </c>
      <c r="BM260" s="240" t="s">
        <v>1723</v>
      </c>
    </row>
    <row r="261" s="2" customFormat="1" ht="16.5" customHeight="1">
      <c r="A261" s="40"/>
      <c r="B261" s="41"/>
      <c r="C261" s="229" t="s">
        <v>1024</v>
      </c>
      <c r="D261" s="229" t="s">
        <v>230</v>
      </c>
      <c r="E261" s="230" t="s">
        <v>4624</v>
      </c>
      <c r="F261" s="231" t="s">
        <v>4539</v>
      </c>
      <c r="G261" s="232" t="s">
        <v>415</v>
      </c>
      <c r="H261" s="233">
        <v>0.5</v>
      </c>
      <c r="I261" s="234"/>
      <c r="J261" s="235">
        <f>ROUND(I261*H261,2)</f>
        <v>0</v>
      </c>
      <c r="K261" s="231" t="s">
        <v>251</v>
      </c>
      <c r="L261" s="46"/>
      <c r="M261" s="236" t="s">
        <v>1</v>
      </c>
      <c r="N261" s="237" t="s">
        <v>48</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115</v>
      </c>
      <c r="AT261" s="240" t="s">
        <v>230</v>
      </c>
      <c r="AU261" s="240" t="s">
        <v>87</v>
      </c>
      <c r="AY261" s="18" t="s">
        <v>227</v>
      </c>
      <c r="BE261" s="241">
        <f>IF(N261="základní",J261,0)</f>
        <v>0</v>
      </c>
      <c r="BF261" s="241">
        <f>IF(N261="snížená",J261,0)</f>
        <v>0</v>
      </c>
      <c r="BG261" s="241">
        <f>IF(N261="zákl. přenesená",J261,0)</f>
        <v>0</v>
      </c>
      <c r="BH261" s="241">
        <f>IF(N261="sníž. přenesená",J261,0)</f>
        <v>0</v>
      </c>
      <c r="BI261" s="241">
        <f>IF(N261="nulová",J261,0)</f>
        <v>0</v>
      </c>
      <c r="BJ261" s="18" t="s">
        <v>87</v>
      </c>
      <c r="BK261" s="241">
        <f>ROUND(I261*H261,2)</f>
        <v>0</v>
      </c>
      <c r="BL261" s="18" t="s">
        <v>115</v>
      </c>
      <c r="BM261" s="240" t="s">
        <v>1735</v>
      </c>
    </row>
    <row r="262" s="2" customFormat="1" ht="33" customHeight="1">
      <c r="A262" s="40"/>
      <c r="B262" s="41"/>
      <c r="C262" s="229" t="s">
        <v>1028</v>
      </c>
      <c r="D262" s="229" t="s">
        <v>230</v>
      </c>
      <c r="E262" s="230" t="s">
        <v>4734</v>
      </c>
      <c r="F262" s="231" t="s">
        <v>4735</v>
      </c>
      <c r="G262" s="232" t="s">
        <v>1861</v>
      </c>
      <c r="H262" s="233">
        <v>1</v>
      </c>
      <c r="I262" s="234"/>
      <c r="J262" s="235">
        <f>ROUND(I262*H262,2)</f>
        <v>0</v>
      </c>
      <c r="K262" s="231" t="s">
        <v>251</v>
      </c>
      <c r="L262" s="46"/>
      <c r="M262" s="236" t="s">
        <v>1</v>
      </c>
      <c r="N262" s="237" t="s">
        <v>48</v>
      </c>
      <c r="O262" s="93"/>
      <c r="P262" s="238">
        <f>O262*H262</f>
        <v>0</v>
      </c>
      <c r="Q262" s="238">
        <v>0</v>
      </c>
      <c r="R262" s="238">
        <f>Q262*H262</f>
        <v>0</v>
      </c>
      <c r="S262" s="238">
        <v>0</v>
      </c>
      <c r="T262" s="239">
        <f>S262*H262</f>
        <v>0</v>
      </c>
      <c r="U262" s="40"/>
      <c r="V262" s="40"/>
      <c r="W262" s="40"/>
      <c r="X262" s="40"/>
      <c r="Y262" s="40"/>
      <c r="Z262" s="40"/>
      <c r="AA262" s="40"/>
      <c r="AB262" s="40"/>
      <c r="AC262" s="40"/>
      <c r="AD262" s="40"/>
      <c r="AE262" s="40"/>
      <c r="AR262" s="240" t="s">
        <v>115</v>
      </c>
      <c r="AT262" s="240" t="s">
        <v>230</v>
      </c>
      <c r="AU262" s="240" t="s">
        <v>87</v>
      </c>
      <c r="AY262" s="18" t="s">
        <v>227</v>
      </c>
      <c r="BE262" s="241">
        <f>IF(N262="základní",J262,0)</f>
        <v>0</v>
      </c>
      <c r="BF262" s="241">
        <f>IF(N262="snížená",J262,0)</f>
        <v>0</v>
      </c>
      <c r="BG262" s="241">
        <f>IF(N262="zákl. přenesená",J262,0)</f>
        <v>0</v>
      </c>
      <c r="BH262" s="241">
        <f>IF(N262="sníž. přenesená",J262,0)</f>
        <v>0</v>
      </c>
      <c r="BI262" s="241">
        <f>IF(N262="nulová",J262,0)</f>
        <v>0</v>
      </c>
      <c r="BJ262" s="18" t="s">
        <v>87</v>
      </c>
      <c r="BK262" s="241">
        <f>ROUND(I262*H262,2)</f>
        <v>0</v>
      </c>
      <c r="BL262" s="18" t="s">
        <v>115</v>
      </c>
      <c r="BM262" s="240" t="s">
        <v>1744</v>
      </c>
    </row>
    <row r="263" s="2" customFormat="1" ht="16.5" customHeight="1">
      <c r="A263" s="40"/>
      <c r="B263" s="41"/>
      <c r="C263" s="229" t="s">
        <v>1039</v>
      </c>
      <c r="D263" s="229" t="s">
        <v>230</v>
      </c>
      <c r="E263" s="230" t="s">
        <v>4736</v>
      </c>
      <c r="F263" s="231" t="s">
        <v>4737</v>
      </c>
      <c r="G263" s="232" t="s">
        <v>1861</v>
      </c>
      <c r="H263" s="233">
        <v>1</v>
      </c>
      <c r="I263" s="234"/>
      <c r="J263" s="235">
        <f>ROUND(I263*H263,2)</f>
        <v>0</v>
      </c>
      <c r="K263" s="231" t="s">
        <v>251</v>
      </c>
      <c r="L263" s="46"/>
      <c r="M263" s="236" t="s">
        <v>1</v>
      </c>
      <c r="N263" s="237" t="s">
        <v>48</v>
      </c>
      <c r="O263" s="93"/>
      <c r="P263" s="238">
        <f>O263*H263</f>
        <v>0</v>
      </c>
      <c r="Q263" s="238">
        <v>0</v>
      </c>
      <c r="R263" s="238">
        <f>Q263*H263</f>
        <v>0</v>
      </c>
      <c r="S263" s="238">
        <v>0</v>
      </c>
      <c r="T263" s="239">
        <f>S263*H263</f>
        <v>0</v>
      </c>
      <c r="U263" s="40"/>
      <c r="V263" s="40"/>
      <c r="W263" s="40"/>
      <c r="X263" s="40"/>
      <c r="Y263" s="40"/>
      <c r="Z263" s="40"/>
      <c r="AA263" s="40"/>
      <c r="AB263" s="40"/>
      <c r="AC263" s="40"/>
      <c r="AD263" s="40"/>
      <c r="AE263" s="40"/>
      <c r="AR263" s="240" t="s">
        <v>115</v>
      </c>
      <c r="AT263" s="240" t="s">
        <v>230</v>
      </c>
      <c r="AU263" s="240" t="s">
        <v>87</v>
      </c>
      <c r="AY263" s="18" t="s">
        <v>227</v>
      </c>
      <c r="BE263" s="241">
        <f>IF(N263="základní",J263,0)</f>
        <v>0</v>
      </c>
      <c r="BF263" s="241">
        <f>IF(N263="snížená",J263,0)</f>
        <v>0</v>
      </c>
      <c r="BG263" s="241">
        <f>IF(N263="zákl. přenesená",J263,0)</f>
        <v>0</v>
      </c>
      <c r="BH263" s="241">
        <f>IF(N263="sníž. přenesená",J263,0)</f>
        <v>0</v>
      </c>
      <c r="BI263" s="241">
        <f>IF(N263="nulová",J263,0)</f>
        <v>0</v>
      </c>
      <c r="BJ263" s="18" t="s">
        <v>87</v>
      </c>
      <c r="BK263" s="241">
        <f>ROUND(I263*H263,2)</f>
        <v>0</v>
      </c>
      <c r="BL263" s="18" t="s">
        <v>115</v>
      </c>
      <c r="BM263" s="240" t="s">
        <v>1758</v>
      </c>
    </row>
    <row r="264" s="2" customFormat="1" ht="16.5" customHeight="1">
      <c r="A264" s="40"/>
      <c r="B264" s="41"/>
      <c r="C264" s="229" t="s">
        <v>1048</v>
      </c>
      <c r="D264" s="229" t="s">
        <v>230</v>
      </c>
      <c r="E264" s="230" t="s">
        <v>4738</v>
      </c>
      <c r="F264" s="231" t="s">
        <v>4739</v>
      </c>
      <c r="G264" s="232" t="s">
        <v>1861</v>
      </c>
      <c r="H264" s="233">
        <v>1</v>
      </c>
      <c r="I264" s="234"/>
      <c r="J264" s="235">
        <f>ROUND(I264*H264,2)</f>
        <v>0</v>
      </c>
      <c r="K264" s="231" t="s">
        <v>251</v>
      </c>
      <c r="L264" s="46"/>
      <c r="M264" s="236" t="s">
        <v>1</v>
      </c>
      <c r="N264" s="237" t="s">
        <v>48</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115</v>
      </c>
      <c r="AT264" s="240" t="s">
        <v>230</v>
      </c>
      <c r="AU264" s="240" t="s">
        <v>87</v>
      </c>
      <c r="AY264" s="18" t="s">
        <v>227</v>
      </c>
      <c r="BE264" s="241">
        <f>IF(N264="základní",J264,0)</f>
        <v>0</v>
      </c>
      <c r="BF264" s="241">
        <f>IF(N264="snížená",J264,0)</f>
        <v>0</v>
      </c>
      <c r="BG264" s="241">
        <f>IF(N264="zákl. přenesená",J264,0)</f>
        <v>0</v>
      </c>
      <c r="BH264" s="241">
        <f>IF(N264="sníž. přenesená",J264,0)</f>
        <v>0</v>
      </c>
      <c r="BI264" s="241">
        <f>IF(N264="nulová",J264,0)</f>
        <v>0</v>
      </c>
      <c r="BJ264" s="18" t="s">
        <v>87</v>
      </c>
      <c r="BK264" s="241">
        <f>ROUND(I264*H264,2)</f>
        <v>0</v>
      </c>
      <c r="BL264" s="18" t="s">
        <v>115</v>
      </c>
      <c r="BM264" s="240" t="s">
        <v>1773</v>
      </c>
    </row>
    <row r="265" s="2" customFormat="1">
      <c r="A265" s="40"/>
      <c r="B265" s="41"/>
      <c r="C265" s="42"/>
      <c r="D265" s="242" t="s">
        <v>237</v>
      </c>
      <c r="E265" s="42"/>
      <c r="F265" s="243" t="s">
        <v>4740</v>
      </c>
      <c r="G265" s="42"/>
      <c r="H265" s="42"/>
      <c r="I265" s="244"/>
      <c r="J265" s="42"/>
      <c r="K265" s="42"/>
      <c r="L265" s="46"/>
      <c r="M265" s="245"/>
      <c r="N265" s="246"/>
      <c r="O265" s="93"/>
      <c r="P265" s="93"/>
      <c r="Q265" s="93"/>
      <c r="R265" s="93"/>
      <c r="S265" s="93"/>
      <c r="T265" s="94"/>
      <c r="U265" s="40"/>
      <c r="V265" s="40"/>
      <c r="W265" s="40"/>
      <c r="X265" s="40"/>
      <c r="Y265" s="40"/>
      <c r="Z265" s="40"/>
      <c r="AA265" s="40"/>
      <c r="AB265" s="40"/>
      <c r="AC265" s="40"/>
      <c r="AD265" s="40"/>
      <c r="AE265" s="40"/>
      <c r="AT265" s="18" t="s">
        <v>237</v>
      </c>
      <c r="AU265" s="18" t="s">
        <v>87</v>
      </c>
    </row>
    <row r="266" s="2" customFormat="1" ht="16.5" customHeight="1">
      <c r="A266" s="40"/>
      <c r="B266" s="41"/>
      <c r="C266" s="229" t="s">
        <v>1066</v>
      </c>
      <c r="D266" s="229" t="s">
        <v>230</v>
      </c>
      <c r="E266" s="230" t="s">
        <v>4741</v>
      </c>
      <c r="F266" s="231" t="s">
        <v>4742</v>
      </c>
      <c r="G266" s="232" t="s">
        <v>1861</v>
      </c>
      <c r="H266" s="233">
        <v>1</v>
      </c>
      <c r="I266" s="234"/>
      <c r="J266" s="235">
        <f>ROUND(I266*H266,2)</f>
        <v>0</v>
      </c>
      <c r="K266" s="231" t="s">
        <v>251</v>
      </c>
      <c r="L266" s="46"/>
      <c r="M266" s="236" t="s">
        <v>1</v>
      </c>
      <c r="N266" s="237" t="s">
        <v>48</v>
      </c>
      <c r="O266" s="93"/>
      <c r="P266" s="238">
        <f>O266*H266</f>
        <v>0</v>
      </c>
      <c r="Q266" s="238">
        <v>0</v>
      </c>
      <c r="R266" s="238">
        <f>Q266*H266</f>
        <v>0</v>
      </c>
      <c r="S266" s="238">
        <v>0</v>
      </c>
      <c r="T266" s="239">
        <f>S266*H266</f>
        <v>0</v>
      </c>
      <c r="U266" s="40"/>
      <c r="V266" s="40"/>
      <c r="W266" s="40"/>
      <c r="X266" s="40"/>
      <c r="Y266" s="40"/>
      <c r="Z266" s="40"/>
      <c r="AA266" s="40"/>
      <c r="AB266" s="40"/>
      <c r="AC266" s="40"/>
      <c r="AD266" s="40"/>
      <c r="AE266" s="40"/>
      <c r="AR266" s="240" t="s">
        <v>115</v>
      </c>
      <c r="AT266" s="240" t="s">
        <v>230</v>
      </c>
      <c r="AU266" s="240" t="s">
        <v>87</v>
      </c>
      <c r="AY266" s="18" t="s">
        <v>227</v>
      </c>
      <c r="BE266" s="241">
        <f>IF(N266="základní",J266,0)</f>
        <v>0</v>
      </c>
      <c r="BF266" s="241">
        <f>IF(N266="snížená",J266,0)</f>
        <v>0</v>
      </c>
      <c r="BG266" s="241">
        <f>IF(N266="zákl. přenesená",J266,0)</f>
        <v>0</v>
      </c>
      <c r="BH266" s="241">
        <f>IF(N266="sníž. přenesená",J266,0)</f>
        <v>0</v>
      </c>
      <c r="BI266" s="241">
        <f>IF(N266="nulová",J266,0)</f>
        <v>0</v>
      </c>
      <c r="BJ266" s="18" t="s">
        <v>87</v>
      </c>
      <c r="BK266" s="241">
        <f>ROUND(I266*H266,2)</f>
        <v>0</v>
      </c>
      <c r="BL266" s="18" t="s">
        <v>115</v>
      </c>
      <c r="BM266" s="240" t="s">
        <v>1789</v>
      </c>
    </row>
    <row r="267" s="2" customFormat="1" ht="16.5" customHeight="1">
      <c r="A267" s="40"/>
      <c r="B267" s="41"/>
      <c r="C267" s="229" t="s">
        <v>1074</v>
      </c>
      <c r="D267" s="229" t="s">
        <v>230</v>
      </c>
      <c r="E267" s="230" t="s">
        <v>4743</v>
      </c>
      <c r="F267" s="231" t="s">
        <v>4744</v>
      </c>
      <c r="G267" s="232" t="s">
        <v>1861</v>
      </c>
      <c r="H267" s="233">
        <v>1</v>
      </c>
      <c r="I267" s="234"/>
      <c r="J267" s="235">
        <f>ROUND(I267*H267,2)</f>
        <v>0</v>
      </c>
      <c r="K267" s="231" t="s">
        <v>251</v>
      </c>
      <c r="L267" s="46"/>
      <c r="M267" s="236" t="s">
        <v>1</v>
      </c>
      <c r="N267" s="237" t="s">
        <v>48</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115</v>
      </c>
      <c r="AT267" s="240" t="s">
        <v>230</v>
      </c>
      <c r="AU267" s="240" t="s">
        <v>87</v>
      </c>
      <c r="AY267" s="18" t="s">
        <v>227</v>
      </c>
      <c r="BE267" s="241">
        <f>IF(N267="základní",J267,0)</f>
        <v>0</v>
      </c>
      <c r="BF267" s="241">
        <f>IF(N267="snížená",J267,0)</f>
        <v>0</v>
      </c>
      <c r="BG267" s="241">
        <f>IF(N267="zákl. přenesená",J267,0)</f>
        <v>0</v>
      </c>
      <c r="BH267" s="241">
        <f>IF(N267="sníž. přenesená",J267,0)</f>
        <v>0</v>
      </c>
      <c r="BI267" s="241">
        <f>IF(N267="nulová",J267,0)</f>
        <v>0</v>
      </c>
      <c r="BJ267" s="18" t="s">
        <v>87</v>
      </c>
      <c r="BK267" s="241">
        <f>ROUND(I267*H267,2)</f>
        <v>0</v>
      </c>
      <c r="BL267" s="18" t="s">
        <v>115</v>
      </c>
      <c r="BM267" s="240" t="s">
        <v>1805</v>
      </c>
    </row>
    <row r="268" s="2" customFormat="1" ht="16.5" customHeight="1">
      <c r="A268" s="40"/>
      <c r="B268" s="41"/>
      <c r="C268" s="229" t="s">
        <v>1079</v>
      </c>
      <c r="D268" s="229" t="s">
        <v>230</v>
      </c>
      <c r="E268" s="230" t="s">
        <v>4745</v>
      </c>
      <c r="F268" s="231" t="s">
        <v>4746</v>
      </c>
      <c r="G268" s="232" t="s">
        <v>1861</v>
      </c>
      <c r="H268" s="233">
        <v>2</v>
      </c>
      <c r="I268" s="234"/>
      <c r="J268" s="235">
        <f>ROUND(I268*H268,2)</f>
        <v>0</v>
      </c>
      <c r="K268" s="231" t="s">
        <v>251</v>
      </c>
      <c r="L268" s="46"/>
      <c r="M268" s="236" t="s">
        <v>1</v>
      </c>
      <c r="N268" s="237" t="s">
        <v>48</v>
      </c>
      <c r="O268" s="93"/>
      <c r="P268" s="238">
        <f>O268*H268</f>
        <v>0</v>
      </c>
      <c r="Q268" s="238">
        <v>0</v>
      </c>
      <c r="R268" s="238">
        <f>Q268*H268</f>
        <v>0</v>
      </c>
      <c r="S268" s="238">
        <v>0</v>
      </c>
      <c r="T268" s="239">
        <f>S268*H268</f>
        <v>0</v>
      </c>
      <c r="U268" s="40"/>
      <c r="V268" s="40"/>
      <c r="W268" s="40"/>
      <c r="X268" s="40"/>
      <c r="Y268" s="40"/>
      <c r="Z268" s="40"/>
      <c r="AA268" s="40"/>
      <c r="AB268" s="40"/>
      <c r="AC268" s="40"/>
      <c r="AD268" s="40"/>
      <c r="AE268" s="40"/>
      <c r="AR268" s="240" t="s">
        <v>115</v>
      </c>
      <c r="AT268" s="240" t="s">
        <v>230</v>
      </c>
      <c r="AU268" s="240" t="s">
        <v>87</v>
      </c>
      <c r="AY268" s="18" t="s">
        <v>227</v>
      </c>
      <c r="BE268" s="241">
        <f>IF(N268="základní",J268,0)</f>
        <v>0</v>
      </c>
      <c r="BF268" s="241">
        <f>IF(N268="snížená",J268,0)</f>
        <v>0</v>
      </c>
      <c r="BG268" s="241">
        <f>IF(N268="zákl. přenesená",J268,0)</f>
        <v>0</v>
      </c>
      <c r="BH268" s="241">
        <f>IF(N268="sníž. přenesená",J268,0)</f>
        <v>0</v>
      </c>
      <c r="BI268" s="241">
        <f>IF(N268="nulová",J268,0)</f>
        <v>0</v>
      </c>
      <c r="BJ268" s="18" t="s">
        <v>87</v>
      </c>
      <c r="BK268" s="241">
        <f>ROUND(I268*H268,2)</f>
        <v>0</v>
      </c>
      <c r="BL268" s="18" t="s">
        <v>115</v>
      </c>
      <c r="BM268" s="240" t="s">
        <v>1816</v>
      </c>
    </row>
    <row r="269" s="2" customFormat="1" ht="16.5" customHeight="1">
      <c r="A269" s="40"/>
      <c r="B269" s="41"/>
      <c r="C269" s="229" t="s">
        <v>1097</v>
      </c>
      <c r="D269" s="229" t="s">
        <v>230</v>
      </c>
      <c r="E269" s="230" t="s">
        <v>4747</v>
      </c>
      <c r="F269" s="231" t="s">
        <v>4748</v>
      </c>
      <c r="G269" s="232" t="s">
        <v>1861</v>
      </c>
      <c r="H269" s="233">
        <v>1</v>
      </c>
      <c r="I269" s="234"/>
      <c r="J269" s="235">
        <f>ROUND(I269*H269,2)</f>
        <v>0</v>
      </c>
      <c r="K269" s="231" t="s">
        <v>251</v>
      </c>
      <c r="L269" s="46"/>
      <c r="M269" s="236" t="s">
        <v>1</v>
      </c>
      <c r="N269" s="237" t="s">
        <v>48</v>
      </c>
      <c r="O269" s="93"/>
      <c r="P269" s="238">
        <f>O269*H269</f>
        <v>0</v>
      </c>
      <c r="Q269" s="238">
        <v>0</v>
      </c>
      <c r="R269" s="238">
        <f>Q269*H269</f>
        <v>0</v>
      </c>
      <c r="S269" s="238">
        <v>0</v>
      </c>
      <c r="T269" s="239">
        <f>S269*H269</f>
        <v>0</v>
      </c>
      <c r="U269" s="40"/>
      <c r="V269" s="40"/>
      <c r="W269" s="40"/>
      <c r="X269" s="40"/>
      <c r="Y269" s="40"/>
      <c r="Z269" s="40"/>
      <c r="AA269" s="40"/>
      <c r="AB269" s="40"/>
      <c r="AC269" s="40"/>
      <c r="AD269" s="40"/>
      <c r="AE269" s="40"/>
      <c r="AR269" s="240" t="s">
        <v>115</v>
      </c>
      <c r="AT269" s="240" t="s">
        <v>230</v>
      </c>
      <c r="AU269" s="240" t="s">
        <v>87</v>
      </c>
      <c r="AY269" s="18" t="s">
        <v>227</v>
      </c>
      <c r="BE269" s="241">
        <f>IF(N269="základní",J269,0)</f>
        <v>0</v>
      </c>
      <c r="BF269" s="241">
        <f>IF(N269="snížená",J269,0)</f>
        <v>0</v>
      </c>
      <c r="BG269" s="241">
        <f>IF(N269="zákl. přenesená",J269,0)</f>
        <v>0</v>
      </c>
      <c r="BH269" s="241">
        <f>IF(N269="sníž. přenesená",J269,0)</f>
        <v>0</v>
      </c>
      <c r="BI269" s="241">
        <f>IF(N269="nulová",J269,0)</f>
        <v>0</v>
      </c>
      <c r="BJ269" s="18" t="s">
        <v>87</v>
      </c>
      <c r="BK269" s="241">
        <f>ROUND(I269*H269,2)</f>
        <v>0</v>
      </c>
      <c r="BL269" s="18" t="s">
        <v>115</v>
      </c>
      <c r="BM269" s="240" t="s">
        <v>1826</v>
      </c>
    </row>
    <row r="270" s="2" customFormat="1" ht="16.5" customHeight="1">
      <c r="A270" s="40"/>
      <c r="B270" s="41"/>
      <c r="C270" s="229" t="s">
        <v>1102</v>
      </c>
      <c r="D270" s="229" t="s">
        <v>230</v>
      </c>
      <c r="E270" s="230" t="s">
        <v>4738</v>
      </c>
      <c r="F270" s="231" t="s">
        <v>4739</v>
      </c>
      <c r="G270" s="232" t="s">
        <v>1861</v>
      </c>
      <c r="H270" s="233">
        <v>1</v>
      </c>
      <c r="I270" s="234"/>
      <c r="J270" s="235">
        <f>ROUND(I270*H270,2)</f>
        <v>0</v>
      </c>
      <c r="K270" s="231" t="s">
        <v>251</v>
      </c>
      <c r="L270" s="46"/>
      <c r="M270" s="236" t="s">
        <v>1</v>
      </c>
      <c r="N270" s="237" t="s">
        <v>48</v>
      </c>
      <c r="O270" s="93"/>
      <c r="P270" s="238">
        <f>O270*H270</f>
        <v>0</v>
      </c>
      <c r="Q270" s="238">
        <v>0</v>
      </c>
      <c r="R270" s="238">
        <f>Q270*H270</f>
        <v>0</v>
      </c>
      <c r="S270" s="238">
        <v>0</v>
      </c>
      <c r="T270" s="239">
        <f>S270*H270</f>
        <v>0</v>
      </c>
      <c r="U270" s="40"/>
      <c r="V270" s="40"/>
      <c r="W270" s="40"/>
      <c r="X270" s="40"/>
      <c r="Y270" s="40"/>
      <c r="Z270" s="40"/>
      <c r="AA270" s="40"/>
      <c r="AB270" s="40"/>
      <c r="AC270" s="40"/>
      <c r="AD270" s="40"/>
      <c r="AE270" s="40"/>
      <c r="AR270" s="240" t="s">
        <v>115</v>
      </c>
      <c r="AT270" s="240" t="s">
        <v>230</v>
      </c>
      <c r="AU270" s="240" t="s">
        <v>87</v>
      </c>
      <c r="AY270" s="18" t="s">
        <v>227</v>
      </c>
      <c r="BE270" s="241">
        <f>IF(N270="základní",J270,0)</f>
        <v>0</v>
      </c>
      <c r="BF270" s="241">
        <f>IF(N270="snížená",J270,0)</f>
        <v>0</v>
      </c>
      <c r="BG270" s="241">
        <f>IF(N270="zákl. přenesená",J270,0)</f>
        <v>0</v>
      </c>
      <c r="BH270" s="241">
        <f>IF(N270="sníž. přenesená",J270,0)</f>
        <v>0</v>
      </c>
      <c r="BI270" s="241">
        <f>IF(N270="nulová",J270,0)</f>
        <v>0</v>
      </c>
      <c r="BJ270" s="18" t="s">
        <v>87</v>
      </c>
      <c r="BK270" s="241">
        <f>ROUND(I270*H270,2)</f>
        <v>0</v>
      </c>
      <c r="BL270" s="18" t="s">
        <v>115</v>
      </c>
      <c r="BM270" s="240" t="s">
        <v>1834</v>
      </c>
    </row>
    <row r="271" s="2" customFormat="1">
      <c r="A271" s="40"/>
      <c r="B271" s="41"/>
      <c r="C271" s="42"/>
      <c r="D271" s="242" t="s">
        <v>237</v>
      </c>
      <c r="E271" s="42"/>
      <c r="F271" s="243" t="s">
        <v>4740</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8" t="s">
        <v>237</v>
      </c>
      <c r="AU271" s="18" t="s">
        <v>87</v>
      </c>
    </row>
    <row r="272" s="2" customFormat="1" ht="16.5" customHeight="1">
      <c r="A272" s="40"/>
      <c r="B272" s="41"/>
      <c r="C272" s="229" t="s">
        <v>1106</v>
      </c>
      <c r="D272" s="229" t="s">
        <v>230</v>
      </c>
      <c r="E272" s="230" t="s">
        <v>4749</v>
      </c>
      <c r="F272" s="231" t="s">
        <v>4750</v>
      </c>
      <c r="G272" s="232" t="s">
        <v>4751</v>
      </c>
      <c r="H272" s="233">
        <v>1</v>
      </c>
      <c r="I272" s="234"/>
      <c r="J272" s="235">
        <f>ROUND(I272*H272,2)</f>
        <v>0</v>
      </c>
      <c r="K272" s="231" t="s">
        <v>251</v>
      </c>
      <c r="L272" s="46"/>
      <c r="M272" s="236" t="s">
        <v>1</v>
      </c>
      <c r="N272" s="237" t="s">
        <v>48</v>
      </c>
      <c r="O272" s="93"/>
      <c r="P272" s="238">
        <f>O272*H272</f>
        <v>0</v>
      </c>
      <c r="Q272" s="238">
        <v>0</v>
      </c>
      <c r="R272" s="238">
        <f>Q272*H272</f>
        <v>0</v>
      </c>
      <c r="S272" s="238">
        <v>0</v>
      </c>
      <c r="T272" s="239">
        <f>S272*H272</f>
        <v>0</v>
      </c>
      <c r="U272" s="40"/>
      <c r="V272" s="40"/>
      <c r="W272" s="40"/>
      <c r="X272" s="40"/>
      <c r="Y272" s="40"/>
      <c r="Z272" s="40"/>
      <c r="AA272" s="40"/>
      <c r="AB272" s="40"/>
      <c r="AC272" s="40"/>
      <c r="AD272" s="40"/>
      <c r="AE272" s="40"/>
      <c r="AR272" s="240" t="s">
        <v>115</v>
      </c>
      <c r="AT272" s="240" t="s">
        <v>230</v>
      </c>
      <c r="AU272" s="240" t="s">
        <v>87</v>
      </c>
      <c r="AY272" s="18" t="s">
        <v>227</v>
      </c>
      <c r="BE272" s="241">
        <f>IF(N272="základní",J272,0)</f>
        <v>0</v>
      </c>
      <c r="BF272" s="241">
        <f>IF(N272="snížená",J272,0)</f>
        <v>0</v>
      </c>
      <c r="BG272" s="241">
        <f>IF(N272="zákl. přenesená",J272,0)</f>
        <v>0</v>
      </c>
      <c r="BH272" s="241">
        <f>IF(N272="sníž. přenesená",J272,0)</f>
        <v>0</v>
      </c>
      <c r="BI272" s="241">
        <f>IF(N272="nulová",J272,0)</f>
        <v>0</v>
      </c>
      <c r="BJ272" s="18" t="s">
        <v>87</v>
      </c>
      <c r="BK272" s="241">
        <f>ROUND(I272*H272,2)</f>
        <v>0</v>
      </c>
      <c r="BL272" s="18" t="s">
        <v>115</v>
      </c>
      <c r="BM272" s="240" t="s">
        <v>1842</v>
      </c>
    </row>
    <row r="273" s="2" customFormat="1" ht="16.5" customHeight="1">
      <c r="A273" s="40"/>
      <c r="B273" s="41"/>
      <c r="C273" s="229" t="s">
        <v>1117</v>
      </c>
      <c r="D273" s="229" t="s">
        <v>230</v>
      </c>
      <c r="E273" s="230" t="s">
        <v>4752</v>
      </c>
      <c r="F273" s="231" t="s">
        <v>4753</v>
      </c>
      <c r="G273" s="232" t="s">
        <v>1861</v>
      </c>
      <c r="H273" s="233">
        <v>1</v>
      </c>
      <c r="I273" s="234"/>
      <c r="J273" s="235">
        <f>ROUND(I273*H273,2)</f>
        <v>0</v>
      </c>
      <c r="K273" s="231" t="s">
        <v>251</v>
      </c>
      <c r="L273" s="46"/>
      <c r="M273" s="236" t="s">
        <v>1</v>
      </c>
      <c r="N273" s="237" t="s">
        <v>48</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115</v>
      </c>
      <c r="AT273" s="240" t="s">
        <v>230</v>
      </c>
      <c r="AU273" s="240" t="s">
        <v>87</v>
      </c>
      <c r="AY273" s="18" t="s">
        <v>227</v>
      </c>
      <c r="BE273" s="241">
        <f>IF(N273="základní",J273,0)</f>
        <v>0</v>
      </c>
      <c r="BF273" s="241">
        <f>IF(N273="snížená",J273,0)</f>
        <v>0</v>
      </c>
      <c r="BG273" s="241">
        <f>IF(N273="zákl. přenesená",J273,0)</f>
        <v>0</v>
      </c>
      <c r="BH273" s="241">
        <f>IF(N273="sníž. přenesená",J273,0)</f>
        <v>0</v>
      </c>
      <c r="BI273" s="241">
        <f>IF(N273="nulová",J273,0)</f>
        <v>0</v>
      </c>
      <c r="BJ273" s="18" t="s">
        <v>87</v>
      </c>
      <c r="BK273" s="241">
        <f>ROUND(I273*H273,2)</f>
        <v>0</v>
      </c>
      <c r="BL273" s="18" t="s">
        <v>115</v>
      </c>
      <c r="BM273" s="240" t="s">
        <v>1850</v>
      </c>
    </row>
    <row r="274" s="2" customFormat="1" ht="16.5" customHeight="1">
      <c r="A274" s="40"/>
      <c r="B274" s="41"/>
      <c r="C274" s="229" t="s">
        <v>1124</v>
      </c>
      <c r="D274" s="229" t="s">
        <v>230</v>
      </c>
      <c r="E274" s="230" t="s">
        <v>4754</v>
      </c>
      <c r="F274" s="231" t="s">
        <v>4755</v>
      </c>
      <c r="G274" s="232" t="s">
        <v>1861</v>
      </c>
      <c r="H274" s="233">
        <v>1</v>
      </c>
      <c r="I274" s="234"/>
      <c r="J274" s="235">
        <f>ROUND(I274*H274,2)</f>
        <v>0</v>
      </c>
      <c r="K274" s="231" t="s">
        <v>251</v>
      </c>
      <c r="L274" s="46"/>
      <c r="M274" s="236" t="s">
        <v>1</v>
      </c>
      <c r="N274" s="237" t="s">
        <v>48</v>
      </c>
      <c r="O274" s="93"/>
      <c r="P274" s="238">
        <f>O274*H274</f>
        <v>0</v>
      </c>
      <c r="Q274" s="238">
        <v>0</v>
      </c>
      <c r="R274" s="238">
        <f>Q274*H274</f>
        <v>0</v>
      </c>
      <c r="S274" s="238">
        <v>0</v>
      </c>
      <c r="T274" s="239">
        <f>S274*H274</f>
        <v>0</v>
      </c>
      <c r="U274" s="40"/>
      <c r="V274" s="40"/>
      <c r="W274" s="40"/>
      <c r="X274" s="40"/>
      <c r="Y274" s="40"/>
      <c r="Z274" s="40"/>
      <c r="AA274" s="40"/>
      <c r="AB274" s="40"/>
      <c r="AC274" s="40"/>
      <c r="AD274" s="40"/>
      <c r="AE274" s="40"/>
      <c r="AR274" s="240" t="s">
        <v>115</v>
      </c>
      <c r="AT274" s="240" t="s">
        <v>230</v>
      </c>
      <c r="AU274" s="240" t="s">
        <v>87</v>
      </c>
      <c r="AY274" s="18" t="s">
        <v>227</v>
      </c>
      <c r="BE274" s="241">
        <f>IF(N274="základní",J274,0)</f>
        <v>0</v>
      </c>
      <c r="BF274" s="241">
        <f>IF(N274="snížená",J274,0)</f>
        <v>0</v>
      </c>
      <c r="BG274" s="241">
        <f>IF(N274="zákl. přenesená",J274,0)</f>
        <v>0</v>
      </c>
      <c r="BH274" s="241">
        <f>IF(N274="sníž. přenesená",J274,0)</f>
        <v>0</v>
      </c>
      <c r="BI274" s="241">
        <f>IF(N274="nulová",J274,0)</f>
        <v>0</v>
      </c>
      <c r="BJ274" s="18" t="s">
        <v>87</v>
      </c>
      <c r="BK274" s="241">
        <f>ROUND(I274*H274,2)</f>
        <v>0</v>
      </c>
      <c r="BL274" s="18" t="s">
        <v>115</v>
      </c>
      <c r="BM274" s="240" t="s">
        <v>1858</v>
      </c>
    </row>
    <row r="275" s="2" customFormat="1">
      <c r="A275" s="40"/>
      <c r="B275" s="41"/>
      <c r="C275" s="42"/>
      <c r="D275" s="242" t="s">
        <v>237</v>
      </c>
      <c r="E275" s="42"/>
      <c r="F275" s="243" t="s">
        <v>4756</v>
      </c>
      <c r="G275" s="42"/>
      <c r="H275" s="42"/>
      <c r="I275" s="244"/>
      <c r="J275" s="42"/>
      <c r="K275" s="42"/>
      <c r="L275" s="46"/>
      <c r="M275" s="245"/>
      <c r="N275" s="246"/>
      <c r="O275" s="93"/>
      <c r="P275" s="93"/>
      <c r="Q275" s="93"/>
      <c r="R275" s="93"/>
      <c r="S275" s="93"/>
      <c r="T275" s="94"/>
      <c r="U275" s="40"/>
      <c r="V275" s="40"/>
      <c r="W275" s="40"/>
      <c r="X275" s="40"/>
      <c r="Y275" s="40"/>
      <c r="Z275" s="40"/>
      <c r="AA275" s="40"/>
      <c r="AB275" s="40"/>
      <c r="AC275" s="40"/>
      <c r="AD275" s="40"/>
      <c r="AE275" s="40"/>
      <c r="AT275" s="18" t="s">
        <v>237</v>
      </c>
      <c r="AU275" s="18" t="s">
        <v>87</v>
      </c>
    </row>
    <row r="276" s="2" customFormat="1">
      <c r="A276" s="40"/>
      <c r="B276" s="41"/>
      <c r="C276" s="229" t="s">
        <v>1126</v>
      </c>
      <c r="D276" s="229" t="s">
        <v>230</v>
      </c>
      <c r="E276" s="230" t="s">
        <v>4757</v>
      </c>
      <c r="F276" s="231" t="s">
        <v>4758</v>
      </c>
      <c r="G276" s="232" t="s">
        <v>1861</v>
      </c>
      <c r="H276" s="233">
        <v>1</v>
      </c>
      <c r="I276" s="234"/>
      <c r="J276" s="235">
        <f>ROUND(I276*H276,2)</f>
        <v>0</v>
      </c>
      <c r="K276" s="231" t="s">
        <v>251</v>
      </c>
      <c r="L276" s="46"/>
      <c r="M276" s="236" t="s">
        <v>1</v>
      </c>
      <c r="N276" s="237" t="s">
        <v>48</v>
      </c>
      <c r="O276" s="93"/>
      <c r="P276" s="238">
        <f>O276*H276</f>
        <v>0</v>
      </c>
      <c r="Q276" s="238">
        <v>0</v>
      </c>
      <c r="R276" s="238">
        <f>Q276*H276</f>
        <v>0</v>
      </c>
      <c r="S276" s="238">
        <v>0</v>
      </c>
      <c r="T276" s="239">
        <f>S276*H276</f>
        <v>0</v>
      </c>
      <c r="U276" s="40"/>
      <c r="V276" s="40"/>
      <c r="W276" s="40"/>
      <c r="X276" s="40"/>
      <c r="Y276" s="40"/>
      <c r="Z276" s="40"/>
      <c r="AA276" s="40"/>
      <c r="AB276" s="40"/>
      <c r="AC276" s="40"/>
      <c r="AD276" s="40"/>
      <c r="AE276" s="40"/>
      <c r="AR276" s="240" t="s">
        <v>115</v>
      </c>
      <c r="AT276" s="240" t="s">
        <v>230</v>
      </c>
      <c r="AU276" s="240" t="s">
        <v>87</v>
      </c>
      <c r="AY276" s="18" t="s">
        <v>227</v>
      </c>
      <c r="BE276" s="241">
        <f>IF(N276="základní",J276,0)</f>
        <v>0</v>
      </c>
      <c r="BF276" s="241">
        <f>IF(N276="snížená",J276,0)</f>
        <v>0</v>
      </c>
      <c r="BG276" s="241">
        <f>IF(N276="zákl. přenesená",J276,0)</f>
        <v>0</v>
      </c>
      <c r="BH276" s="241">
        <f>IF(N276="sníž. přenesená",J276,0)</f>
        <v>0</v>
      </c>
      <c r="BI276" s="241">
        <f>IF(N276="nulová",J276,0)</f>
        <v>0</v>
      </c>
      <c r="BJ276" s="18" t="s">
        <v>87</v>
      </c>
      <c r="BK276" s="241">
        <f>ROUND(I276*H276,2)</f>
        <v>0</v>
      </c>
      <c r="BL276" s="18" t="s">
        <v>115</v>
      </c>
      <c r="BM276" s="240" t="s">
        <v>1867</v>
      </c>
    </row>
    <row r="277" s="2" customFormat="1" ht="21.75" customHeight="1">
      <c r="A277" s="40"/>
      <c r="B277" s="41"/>
      <c r="C277" s="229" t="s">
        <v>1130</v>
      </c>
      <c r="D277" s="229" t="s">
        <v>230</v>
      </c>
      <c r="E277" s="230" t="s">
        <v>4759</v>
      </c>
      <c r="F277" s="231" t="s">
        <v>4760</v>
      </c>
      <c r="G277" s="232" t="s">
        <v>1861</v>
      </c>
      <c r="H277" s="233">
        <v>2</v>
      </c>
      <c r="I277" s="234"/>
      <c r="J277" s="235">
        <f>ROUND(I277*H277,2)</f>
        <v>0</v>
      </c>
      <c r="K277" s="231" t="s">
        <v>251</v>
      </c>
      <c r="L277" s="46"/>
      <c r="M277" s="236" t="s">
        <v>1</v>
      </c>
      <c r="N277" s="237" t="s">
        <v>48</v>
      </c>
      <c r="O277" s="93"/>
      <c r="P277" s="238">
        <f>O277*H277</f>
        <v>0</v>
      </c>
      <c r="Q277" s="238">
        <v>0</v>
      </c>
      <c r="R277" s="238">
        <f>Q277*H277</f>
        <v>0</v>
      </c>
      <c r="S277" s="238">
        <v>0</v>
      </c>
      <c r="T277" s="239">
        <f>S277*H277</f>
        <v>0</v>
      </c>
      <c r="U277" s="40"/>
      <c r="V277" s="40"/>
      <c r="W277" s="40"/>
      <c r="X277" s="40"/>
      <c r="Y277" s="40"/>
      <c r="Z277" s="40"/>
      <c r="AA277" s="40"/>
      <c r="AB277" s="40"/>
      <c r="AC277" s="40"/>
      <c r="AD277" s="40"/>
      <c r="AE277" s="40"/>
      <c r="AR277" s="240" t="s">
        <v>115</v>
      </c>
      <c r="AT277" s="240" t="s">
        <v>230</v>
      </c>
      <c r="AU277" s="240" t="s">
        <v>87</v>
      </c>
      <c r="AY277" s="18" t="s">
        <v>227</v>
      </c>
      <c r="BE277" s="241">
        <f>IF(N277="základní",J277,0)</f>
        <v>0</v>
      </c>
      <c r="BF277" s="241">
        <f>IF(N277="snížená",J277,0)</f>
        <v>0</v>
      </c>
      <c r="BG277" s="241">
        <f>IF(N277="zákl. přenesená",J277,0)</f>
        <v>0</v>
      </c>
      <c r="BH277" s="241">
        <f>IF(N277="sníž. přenesená",J277,0)</f>
        <v>0</v>
      </c>
      <c r="BI277" s="241">
        <f>IF(N277="nulová",J277,0)</f>
        <v>0</v>
      </c>
      <c r="BJ277" s="18" t="s">
        <v>87</v>
      </c>
      <c r="BK277" s="241">
        <f>ROUND(I277*H277,2)</f>
        <v>0</v>
      </c>
      <c r="BL277" s="18" t="s">
        <v>115</v>
      </c>
      <c r="BM277" s="240" t="s">
        <v>1875</v>
      </c>
    </row>
    <row r="278" s="2" customFormat="1" ht="16.5" customHeight="1">
      <c r="A278" s="40"/>
      <c r="B278" s="41"/>
      <c r="C278" s="229" t="s">
        <v>1140</v>
      </c>
      <c r="D278" s="229" t="s">
        <v>230</v>
      </c>
      <c r="E278" s="230" t="s">
        <v>4761</v>
      </c>
      <c r="F278" s="231" t="s">
        <v>4762</v>
      </c>
      <c r="G278" s="232" t="s">
        <v>1861</v>
      </c>
      <c r="H278" s="233">
        <v>1</v>
      </c>
      <c r="I278" s="234"/>
      <c r="J278" s="235">
        <f>ROUND(I278*H278,2)</f>
        <v>0</v>
      </c>
      <c r="K278" s="231" t="s">
        <v>251</v>
      </c>
      <c r="L278" s="46"/>
      <c r="M278" s="236" t="s">
        <v>1</v>
      </c>
      <c r="N278" s="237" t="s">
        <v>48</v>
      </c>
      <c r="O278" s="93"/>
      <c r="P278" s="238">
        <f>O278*H278</f>
        <v>0</v>
      </c>
      <c r="Q278" s="238">
        <v>0</v>
      </c>
      <c r="R278" s="238">
        <f>Q278*H278</f>
        <v>0</v>
      </c>
      <c r="S278" s="238">
        <v>0</v>
      </c>
      <c r="T278" s="239">
        <f>S278*H278</f>
        <v>0</v>
      </c>
      <c r="U278" s="40"/>
      <c r="V278" s="40"/>
      <c r="W278" s="40"/>
      <c r="X278" s="40"/>
      <c r="Y278" s="40"/>
      <c r="Z278" s="40"/>
      <c r="AA278" s="40"/>
      <c r="AB278" s="40"/>
      <c r="AC278" s="40"/>
      <c r="AD278" s="40"/>
      <c r="AE278" s="40"/>
      <c r="AR278" s="240" t="s">
        <v>115</v>
      </c>
      <c r="AT278" s="240" t="s">
        <v>230</v>
      </c>
      <c r="AU278" s="240" t="s">
        <v>87</v>
      </c>
      <c r="AY278" s="18" t="s">
        <v>227</v>
      </c>
      <c r="BE278" s="241">
        <f>IF(N278="základní",J278,0)</f>
        <v>0</v>
      </c>
      <c r="BF278" s="241">
        <f>IF(N278="snížená",J278,0)</f>
        <v>0</v>
      </c>
      <c r="BG278" s="241">
        <f>IF(N278="zákl. přenesená",J278,0)</f>
        <v>0</v>
      </c>
      <c r="BH278" s="241">
        <f>IF(N278="sníž. přenesená",J278,0)</f>
        <v>0</v>
      </c>
      <c r="BI278" s="241">
        <f>IF(N278="nulová",J278,0)</f>
        <v>0</v>
      </c>
      <c r="BJ278" s="18" t="s">
        <v>87</v>
      </c>
      <c r="BK278" s="241">
        <f>ROUND(I278*H278,2)</f>
        <v>0</v>
      </c>
      <c r="BL278" s="18" t="s">
        <v>115</v>
      </c>
      <c r="BM278" s="240" t="s">
        <v>1883</v>
      </c>
    </row>
    <row r="279" s="2" customFormat="1">
      <c r="A279" s="40"/>
      <c r="B279" s="41"/>
      <c r="C279" s="229" t="s">
        <v>1145</v>
      </c>
      <c r="D279" s="229" t="s">
        <v>230</v>
      </c>
      <c r="E279" s="230" t="s">
        <v>4763</v>
      </c>
      <c r="F279" s="231" t="s">
        <v>4764</v>
      </c>
      <c r="G279" s="232" t="s">
        <v>1861</v>
      </c>
      <c r="H279" s="233">
        <v>2</v>
      </c>
      <c r="I279" s="234"/>
      <c r="J279" s="235">
        <f>ROUND(I279*H279,2)</f>
        <v>0</v>
      </c>
      <c r="K279" s="231" t="s">
        <v>251</v>
      </c>
      <c r="L279" s="46"/>
      <c r="M279" s="236" t="s">
        <v>1</v>
      </c>
      <c r="N279" s="237" t="s">
        <v>48</v>
      </c>
      <c r="O279" s="93"/>
      <c r="P279" s="238">
        <f>O279*H279</f>
        <v>0</v>
      </c>
      <c r="Q279" s="238">
        <v>0</v>
      </c>
      <c r="R279" s="238">
        <f>Q279*H279</f>
        <v>0</v>
      </c>
      <c r="S279" s="238">
        <v>0</v>
      </c>
      <c r="T279" s="239">
        <f>S279*H279</f>
        <v>0</v>
      </c>
      <c r="U279" s="40"/>
      <c r="V279" s="40"/>
      <c r="W279" s="40"/>
      <c r="X279" s="40"/>
      <c r="Y279" s="40"/>
      <c r="Z279" s="40"/>
      <c r="AA279" s="40"/>
      <c r="AB279" s="40"/>
      <c r="AC279" s="40"/>
      <c r="AD279" s="40"/>
      <c r="AE279" s="40"/>
      <c r="AR279" s="240" t="s">
        <v>115</v>
      </c>
      <c r="AT279" s="240" t="s">
        <v>230</v>
      </c>
      <c r="AU279" s="240" t="s">
        <v>87</v>
      </c>
      <c r="AY279" s="18" t="s">
        <v>227</v>
      </c>
      <c r="BE279" s="241">
        <f>IF(N279="základní",J279,0)</f>
        <v>0</v>
      </c>
      <c r="BF279" s="241">
        <f>IF(N279="snížená",J279,0)</f>
        <v>0</v>
      </c>
      <c r="BG279" s="241">
        <f>IF(N279="zákl. přenesená",J279,0)</f>
        <v>0</v>
      </c>
      <c r="BH279" s="241">
        <f>IF(N279="sníž. přenesená",J279,0)</f>
        <v>0</v>
      </c>
      <c r="BI279" s="241">
        <f>IF(N279="nulová",J279,0)</f>
        <v>0</v>
      </c>
      <c r="BJ279" s="18" t="s">
        <v>87</v>
      </c>
      <c r="BK279" s="241">
        <f>ROUND(I279*H279,2)</f>
        <v>0</v>
      </c>
      <c r="BL279" s="18" t="s">
        <v>115</v>
      </c>
      <c r="BM279" s="240" t="s">
        <v>1893</v>
      </c>
    </row>
    <row r="280" s="2" customFormat="1">
      <c r="A280" s="40"/>
      <c r="B280" s="41"/>
      <c r="C280" s="229" t="s">
        <v>1150</v>
      </c>
      <c r="D280" s="229" t="s">
        <v>230</v>
      </c>
      <c r="E280" s="230" t="s">
        <v>4765</v>
      </c>
      <c r="F280" s="231" t="s">
        <v>4766</v>
      </c>
      <c r="G280" s="232" t="s">
        <v>1861</v>
      </c>
      <c r="H280" s="233">
        <v>1</v>
      </c>
      <c r="I280" s="234"/>
      <c r="J280" s="235">
        <f>ROUND(I280*H280,2)</f>
        <v>0</v>
      </c>
      <c r="K280" s="231" t="s">
        <v>251</v>
      </c>
      <c r="L280" s="46"/>
      <c r="M280" s="236" t="s">
        <v>1</v>
      </c>
      <c r="N280" s="237" t="s">
        <v>48</v>
      </c>
      <c r="O280" s="93"/>
      <c r="P280" s="238">
        <f>O280*H280</f>
        <v>0</v>
      </c>
      <c r="Q280" s="238">
        <v>0</v>
      </c>
      <c r="R280" s="238">
        <f>Q280*H280</f>
        <v>0</v>
      </c>
      <c r="S280" s="238">
        <v>0</v>
      </c>
      <c r="T280" s="239">
        <f>S280*H280</f>
        <v>0</v>
      </c>
      <c r="U280" s="40"/>
      <c r="V280" s="40"/>
      <c r="W280" s="40"/>
      <c r="X280" s="40"/>
      <c r="Y280" s="40"/>
      <c r="Z280" s="40"/>
      <c r="AA280" s="40"/>
      <c r="AB280" s="40"/>
      <c r="AC280" s="40"/>
      <c r="AD280" s="40"/>
      <c r="AE280" s="40"/>
      <c r="AR280" s="240" t="s">
        <v>115</v>
      </c>
      <c r="AT280" s="240" t="s">
        <v>230</v>
      </c>
      <c r="AU280" s="240" t="s">
        <v>87</v>
      </c>
      <c r="AY280" s="18" t="s">
        <v>227</v>
      </c>
      <c r="BE280" s="241">
        <f>IF(N280="základní",J280,0)</f>
        <v>0</v>
      </c>
      <c r="BF280" s="241">
        <f>IF(N280="snížená",J280,0)</f>
        <v>0</v>
      </c>
      <c r="BG280" s="241">
        <f>IF(N280="zákl. přenesená",J280,0)</f>
        <v>0</v>
      </c>
      <c r="BH280" s="241">
        <f>IF(N280="sníž. přenesená",J280,0)</f>
        <v>0</v>
      </c>
      <c r="BI280" s="241">
        <f>IF(N280="nulová",J280,0)</f>
        <v>0</v>
      </c>
      <c r="BJ280" s="18" t="s">
        <v>87</v>
      </c>
      <c r="BK280" s="241">
        <f>ROUND(I280*H280,2)</f>
        <v>0</v>
      </c>
      <c r="BL280" s="18" t="s">
        <v>115</v>
      </c>
      <c r="BM280" s="240" t="s">
        <v>1902</v>
      </c>
    </row>
    <row r="281" s="2" customFormat="1" ht="16.5" customHeight="1">
      <c r="A281" s="40"/>
      <c r="B281" s="41"/>
      <c r="C281" s="229" t="s">
        <v>1156</v>
      </c>
      <c r="D281" s="229" t="s">
        <v>230</v>
      </c>
      <c r="E281" s="230" t="s">
        <v>4767</v>
      </c>
      <c r="F281" s="231" t="s">
        <v>4768</v>
      </c>
      <c r="G281" s="232" t="s">
        <v>1861</v>
      </c>
      <c r="H281" s="233">
        <v>1</v>
      </c>
      <c r="I281" s="234"/>
      <c r="J281" s="235">
        <f>ROUND(I281*H281,2)</f>
        <v>0</v>
      </c>
      <c r="K281" s="231" t="s">
        <v>251</v>
      </c>
      <c r="L281" s="46"/>
      <c r="M281" s="236" t="s">
        <v>1</v>
      </c>
      <c r="N281" s="237" t="s">
        <v>48</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115</v>
      </c>
      <c r="AT281" s="240" t="s">
        <v>230</v>
      </c>
      <c r="AU281" s="240" t="s">
        <v>87</v>
      </c>
      <c r="AY281" s="18" t="s">
        <v>227</v>
      </c>
      <c r="BE281" s="241">
        <f>IF(N281="základní",J281,0)</f>
        <v>0</v>
      </c>
      <c r="BF281" s="241">
        <f>IF(N281="snížená",J281,0)</f>
        <v>0</v>
      </c>
      <c r="BG281" s="241">
        <f>IF(N281="zákl. přenesená",J281,0)</f>
        <v>0</v>
      </c>
      <c r="BH281" s="241">
        <f>IF(N281="sníž. přenesená",J281,0)</f>
        <v>0</v>
      </c>
      <c r="BI281" s="241">
        <f>IF(N281="nulová",J281,0)</f>
        <v>0</v>
      </c>
      <c r="BJ281" s="18" t="s">
        <v>87</v>
      </c>
      <c r="BK281" s="241">
        <f>ROUND(I281*H281,2)</f>
        <v>0</v>
      </c>
      <c r="BL281" s="18" t="s">
        <v>115</v>
      </c>
      <c r="BM281" s="240" t="s">
        <v>1911</v>
      </c>
    </row>
    <row r="282" s="2" customFormat="1" ht="16.5" customHeight="1">
      <c r="A282" s="40"/>
      <c r="B282" s="41"/>
      <c r="C282" s="229" t="s">
        <v>1163</v>
      </c>
      <c r="D282" s="229" t="s">
        <v>230</v>
      </c>
      <c r="E282" s="230" t="s">
        <v>4769</v>
      </c>
      <c r="F282" s="231" t="s">
        <v>4770</v>
      </c>
      <c r="G282" s="232" t="s">
        <v>1861</v>
      </c>
      <c r="H282" s="233">
        <v>1</v>
      </c>
      <c r="I282" s="234"/>
      <c r="J282" s="235">
        <f>ROUND(I282*H282,2)</f>
        <v>0</v>
      </c>
      <c r="K282" s="231" t="s">
        <v>251</v>
      </c>
      <c r="L282" s="46"/>
      <c r="M282" s="236" t="s">
        <v>1</v>
      </c>
      <c r="N282" s="237" t="s">
        <v>48</v>
      </c>
      <c r="O282" s="93"/>
      <c r="P282" s="238">
        <f>O282*H282</f>
        <v>0</v>
      </c>
      <c r="Q282" s="238">
        <v>0</v>
      </c>
      <c r="R282" s="238">
        <f>Q282*H282</f>
        <v>0</v>
      </c>
      <c r="S282" s="238">
        <v>0</v>
      </c>
      <c r="T282" s="239">
        <f>S282*H282</f>
        <v>0</v>
      </c>
      <c r="U282" s="40"/>
      <c r="V282" s="40"/>
      <c r="W282" s="40"/>
      <c r="X282" s="40"/>
      <c r="Y282" s="40"/>
      <c r="Z282" s="40"/>
      <c r="AA282" s="40"/>
      <c r="AB282" s="40"/>
      <c r="AC282" s="40"/>
      <c r="AD282" s="40"/>
      <c r="AE282" s="40"/>
      <c r="AR282" s="240" t="s">
        <v>115</v>
      </c>
      <c r="AT282" s="240" t="s">
        <v>230</v>
      </c>
      <c r="AU282" s="240" t="s">
        <v>87</v>
      </c>
      <c r="AY282" s="18" t="s">
        <v>227</v>
      </c>
      <c r="BE282" s="241">
        <f>IF(N282="základní",J282,0)</f>
        <v>0</v>
      </c>
      <c r="BF282" s="241">
        <f>IF(N282="snížená",J282,0)</f>
        <v>0</v>
      </c>
      <c r="BG282" s="241">
        <f>IF(N282="zákl. přenesená",J282,0)</f>
        <v>0</v>
      </c>
      <c r="BH282" s="241">
        <f>IF(N282="sníž. přenesená",J282,0)</f>
        <v>0</v>
      </c>
      <c r="BI282" s="241">
        <f>IF(N282="nulová",J282,0)</f>
        <v>0</v>
      </c>
      <c r="BJ282" s="18" t="s">
        <v>87</v>
      </c>
      <c r="BK282" s="241">
        <f>ROUND(I282*H282,2)</f>
        <v>0</v>
      </c>
      <c r="BL282" s="18" t="s">
        <v>115</v>
      </c>
      <c r="BM282" s="240" t="s">
        <v>1919</v>
      </c>
    </row>
    <row r="283" s="2" customFormat="1" ht="16.5" customHeight="1">
      <c r="A283" s="40"/>
      <c r="B283" s="41"/>
      <c r="C283" s="229" t="s">
        <v>1169</v>
      </c>
      <c r="D283" s="229" t="s">
        <v>230</v>
      </c>
      <c r="E283" s="230" t="s">
        <v>4771</v>
      </c>
      <c r="F283" s="231" t="s">
        <v>4772</v>
      </c>
      <c r="G283" s="232" t="s">
        <v>2437</v>
      </c>
      <c r="H283" s="233">
        <v>1</v>
      </c>
      <c r="I283" s="234"/>
      <c r="J283" s="235">
        <f>ROUND(I283*H283,2)</f>
        <v>0</v>
      </c>
      <c r="K283" s="231" t="s">
        <v>251</v>
      </c>
      <c r="L283" s="46"/>
      <c r="M283" s="236" t="s">
        <v>1</v>
      </c>
      <c r="N283" s="237" t="s">
        <v>48</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115</v>
      </c>
      <c r="AT283" s="240" t="s">
        <v>230</v>
      </c>
      <c r="AU283" s="240" t="s">
        <v>87</v>
      </c>
      <c r="AY283" s="18" t="s">
        <v>227</v>
      </c>
      <c r="BE283" s="241">
        <f>IF(N283="základní",J283,0)</f>
        <v>0</v>
      </c>
      <c r="BF283" s="241">
        <f>IF(N283="snížená",J283,0)</f>
        <v>0</v>
      </c>
      <c r="BG283" s="241">
        <f>IF(N283="zákl. přenesená",J283,0)</f>
        <v>0</v>
      </c>
      <c r="BH283" s="241">
        <f>IF(N283="sníž. přenesená",J283,0)</f>
        <v>0</v>
      </c>
      <c r="BI283" s="241">
        <f>IF(N283="nulová",J283,0)</f>
        <v>0</v>
      </c>
      <c r="BJ283" s="18" t="s">
        <v>87</v>
      </c>
      <c r="BK283" s="241">
        <f>ROUND(I283*H283,2)</f>
        <v>0</v>
      </c>
      <c r="BL283" s="18" t="s">
        <v>115</v>
      </c>
      <c r="BM283" s="240" t="s">
        <v>1927</v>
      </c>
    </row>
    <row r="284" s="2" customFormat="1" ht="21.75" customHeight="1">
      <c r="A284" s="40"/>
      <c r="B284" s="41"/>
      <c r="C284" s="229" t="s">
        <v>1173</v>
      </c>
      <c r="D284" s="229" t="s">
        <v>230</v>
      </c>
      <c r="E284" s="230" t="s">
        <v>4773</v>
      </c>
      <c r="F284" s="231" t="s">
        <v>4774</v>
      </c>
      <c r="G284" s="232" t="s">
        <v>1861</v>
      </c>
      <c r="H284" s="233">
        <v>1</v>
      </c>
      <c r="I284" s="234"/>
      <c r="J284" s="235">
        <f>ROUND(I284*H284,2)</f>
        <v>0</v>
      </c>
      <c r="K284" s="231" t="s">
        <v>251</v>
      </c>
      <c r="L284" s="46"/>
      <c r="M284" s="236" t="s">
        <v>1</v>
      </c>
      <c r="N284" s="237" t="s">
        <v>48</v>
      </c>
      <c r="O284" s="93"/>
      <c r="P284" s="238">
        <f>O284*H284</f>
        <v>0</v>
      </c>
      <c r="Q284" s="238">
        <v>0</v>
      </c>
      <c r="R284" s="238">
        <f>Q284*H284</f>
        <v>0</v>
      </c>
      <c r="S284" s="238">
        <v>0</v>
      </c>
      <c r="T284" s="239">
        <f>S284*H284</f>
        <v>0</v>
      </c>
      <c r="U284" s="40"/>
      <c r="V284" s="40"/>
      <c r="W284" s="40"/>
      <c r="X284" s="40"/>
      <c r="Y284" s="40"/>
      <c r="Z284" s="40"/>
      <c r="AA284" s="40"/>
      <c r="AB284" s="40"/>
      <c r="AC284" s="40"/>
      <c r="AD284" s="40"/>
      <c r="AE284" s="40"/>
      <c r="AR284" s="240" t="s">
        <v>115</v>
      </c>
      <c r="AT284" s="240" t="s">
        <v>230</v>
      </c>
      <c r="AU284" s="240" t="s">
        <v>87</v>
      </c>
      <c r="AY284" s="18" t="s">
        <v>227</v>
      </c>
      <c r="BE284" s="241">
        <f>IF(N284="základní",J284,0)</f>
        <v>0</v>
      </c>
      <c r="BF284" s="241">
        <f>IF(N284="snížená",J284,0)</f>
        <v>0</v>
      </c>
      <c r="BG284" s="241">
        <f>IF(N284="zákl. přenesená",J284,0)</f>
        <v>0</v>
      </c>
      <c r="BH284" s="241">
        <f>IF(N284="sníž. přenesená",J284,0)</f>
        <v>0</v>
      </c>
      <c r="BI284" s="241">
        <f>IF(N284="nulová",J284,0)</f>
        <v>0</v>
      </c>
      <c r="BJ284" s="18" t="s">
        <v>87</v>
      </c>
      <c r="BK284" s="241">
        <f>ROUND(I284*H284,2)</f>
        <v>0</v>
      </c>
      <c r="BL284" s="18" t="s">
        <v>115</v>
      </c>
      <c r="BM284" s="240" t="s">
        <v>1935</v>
      </c>
    </row>
    <row r="285" s="2" customFormat="1" ht="16.5" customHeight="1">
      <c r="A285" s="40"/>
      <c r="B285" s="41"/>
      <c r="C285" s="229" t="s">
        <v>1181</v>
      </c>
      <c r="D285" s="229" t="s">
        <v>230</v>
      </c>
      <c r="E285" s="230" t="s">
        <v>4775</v>
      </c>
      <c r="F285" s="231" t="s">
        <v>4776</v>
      </c>
      <c r="G285" s="232" t="s">
        <v>1861</v>
      </c>
      <c r="H285" s="233">
        <v>10</v>
      </c>
      <c r="I285" s="234"/>
      <c r="J285" s="235">
        <f>ROUND(I285*H285,2)</f>
        <v>0</v>
      </c>
      <c r="K285" s="231" t="s">
        <v>251</v>
      </c>
      <c r="L285" s="46"/>
      <c r="M285" s="236" t="s">
        <v>1</v>
      </c>
      <c r="N285" s="237" t="s">
        <v>48</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115</v>
      </c>
      <c r="AT285" s="240" t="s">
        <v>230</v>
      </c>
      <c r="AU285" s="240" t="s">
        <v>87</v>
      </c>
      <c r="AY285" s="18" t="s">
        <v>227</v>
      </c>
      <c r="BE285" s="241">
        <f>IF(N285="základní",J285,0)</f>
        <v>0</v>
      </c>
      <c r="BF285" s="241">
        <f>IF(N285="snížená",J285,0)</f>
        <v>0</v>
      </c>
      <c r="BG285" s="241">
        <f>IF(N285="zákl. přenesená",J285,0)</f>
        <v>0</v>
      </c>
      <c r="BH285" s="241">
        <f>IF(N285="sníž. přenesená",J285,0)</f>
        <v>0</v>
      </c>
      <c r="BI285" s="241">
        <f>IF(N285="nulová",J285,0)</f>
        <v>0</v>
      </c>
      <c r="BJ285" s="18" t="s">
        <v>87</v>
      </c>
      <c r="BK285" s="241">
        <f>ROUND(I285*H285,2)</f>
        <v>0</v>
      </c>
      <c r="BL285" s="18" t="s">
        <v>115</v>
      </c>
      <c r="BM285" s="240" t="s">
        <v>1943</v>
      </c>
    </row>
    <row r="286" s="2" customFormat="1" ht="16.5" customHeight="1">
      <c r="A286" s="40"/>
      <c r="B286" s="41"/>
      <c r="C286" s="229" t="s">
        <v>1189</v>
      </c>
      <c r="D286" s="229" t="s">
        <v>230</v>
      </c>
      <c r="E286" s="230" t="s">
        <v>4777</v>
      </c>
      <c r="F286" s="231" t="s">
        <v>4778</v>
      </c>
      <c r="G286" s="232" t="s">
        <v>1861</v>
      </c>
      <c r="H286" s="233">
        <v>1</v>
      </c>
      <c r="I286" s="234"/>
      <c r="J286" s="235">
        <f>ROUND(I286*H286,2)</f>
        <v>0</v>
      </c>
      <c r="K286" s="231" t="s">
        <v>251</v>
      </c>
      <c r="L286" s="46"/>
      <c r="M286" s="236" t="s">
        <v>1</v>
      </c>
      <c r="N286" s="237" t="s">
        <v>48</v>
      </c>
      <c r="O286" s="93"/>
      <c r="P286" s="238">
        <f>O286*H286</f>
        <v>0</v>
      </c>
      <c r="Q286" s="238">
        <v>0</v>
      </c>
      <c r="R286" s="238">
        <f>Q286*H286</f>
        <v>0</v>
      </c>
      <c r="S286" s="238">
        <v>0</v>
      </c>
      <c r="T286" s="239">
        <f>S286*H286</f>
        <v>0</v>
      </c>
      <c r="U286" s="40"/>
      <c r="V286" s="40"/>
      <c r="W286" s="40"/>
      <c r="X286" s="40"/>
      <c r="Y286" s="40"/>
      <c r="Z286" s="40"/>
      <c r="AA286" s="40"/>
      <c r="AB286" s="40"/>
      <c r="AC286" s="40"/>
      <c r="AD286" s="40"/>
      <c r="AE286" s="40"/>
      <c r="AR286" s="240" t="s">
        <v>115</v>
      </c>
      <c r="AT286" s="240" t="s">
        <v>230</v>
      </c>
      <c r="AU286" s="240" t="s">
        <v>87</v>
      </c>
      <c r="AY286" s="18" t="s">
        <v>227</v>
      </c>
      <c r="BE286" s="241">
        <f>IF(N286="základní",J286,0)</f>
        <v>0</v>
      </c>
      <c r="BF286" s="241">
        <f>IF(N286="snížená",J286,0)</f>
        <v>0</v>
      </c>
      <c r="BG286" s="241">
        <f>IF(N286="zákl. přenesená",J286,0)</f>
        <v>0</v>
      </c>
      <c r="BH286" s="241">
        <f>IF(N286="sníž. přenesená",J286,0)</f>
        <v>0</v>
      </c>
      <c r="BI286" s="241">
        <f>IF(N286="nulová",J286,0)</f>
        <v>0</v>
      </c>
      <c r="BJ286" s="18" t="s">
        <v>87</v>
      </c>
      <c r="BK286" s="241">
        <f>ROUND(I286*H286,2)</f>
        <v>0</v>
      </c>
      <c r="BL286" s="18" t="s">
        <v>115</v>
      </c>
      <c r="BM286" s="240" t="s">
        <v>1951</v>
      </c>
    </row>
    <row r="287" s="2" customFormat="1" ht="16.5" customHeight="1">
      <c r="A287" s="40"/>
      <c r="B287" s="41"/>
      <c r="C287" s="229" t="s">
        <v>1194</v>
      </c>
      <c r="D287" s="229" t="s">
        <v>230</v>
      </c>
      <c r="E287" s="230" t="s">
        <v>4779</v>
      </c>
      <c r="F287" s="231" t="s">
        <v>4780</v>
      </c>
      <c r="G287" s="232" t="s">
        <v>2437</v>
      </c>
      <c r="H287" s="233">
        <v>2</v>
      </c>
      <c r="I287" s="234"/>
      <c r="J287" s="235">
        <f>ROUND(I287*H287,2)</f>
        <v>0</v>
      </c>
      <c r="K287" s="231" t="s">
        <v>251</v>
      </c>
      <c r="L287" s="46"/>
      <c r="M287" s="236" t="s">
        <v>1</v>
      </c>
      <c r="N287" s="237" t="s">
        <v>48</v>
      </c>
      <c r="O287" s="93"/>
      <c r="P287" s="238">
        <f>O287*H287</f>
        <v>0</v>
      </c>
      <c r="Q287" s="238">
        <v>0</v>
      </c>
      <c r="R287" s="238">
        <f>Q287*H287</f>
        <v>0</v>
      </c>
      <c r="S287" s="238">
        <v>0</v>
      </c>
      <c r="T287" s="239">
        <f>S287*H287</f>
        <v>0</v>
      </c>
      <c r="U287" s="40"/>
      <c r="V287" s="40"/>
      <c r="W287" s="40"/>
      <c r="X287" s="40"/>
      <c r="Y287" s="40"/>
      <c r="Z287" s="40"/>
      <c r="AA287" s="40"/>
      <c r="AB287" s="40"/>
      <c r="AC287" s="40"/>
      <c r="AD287" s="40"/>
      <c r="AE287" s="40"/>
      <c r="AR287" s="240" t="s">
        <v>115</v>
      </c>
      <c r="AT287" s="240" t="s">
        <v>230</v>
      </c>
      <c r="AU287" s="240" t="s">
        <v>87</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115</v>
      </c>
      <c r="BM287" s="240" t="s">
        <v>1959</v>
      </c>
    </row>
    <row r="288" s="2" customFormat="1" ht="16.5" customHeight="1">
      <c r="A288" s="40"/>
      <c r="B288" s="41"/>
      <c r="C288" s="229" t="s">
        <v>1199</v>
      </c>
      <c r="D288" s="229" t="s">
        <v>230</v>
      </c>
      <c r="E288" s="230" t="s">
        <v>4781</v>
      </c>
      <c r="F288" s="231" t="s">
        <v>4782</v>
      </c>
      <c r="G288" s="232" t="s">
        <v>1861</v>
      </c>
      <c r="H288" s="233">
        <v>2</v>
      </c>
      <c r="I288" s="234"/>
      <c r="J288" s="235">
        <f>ROUND(I288*H288,2)</f>
        <v>0</v>
      </c>
      <c r="K288" s="231" t="s">
        <v>251</v>
      </c>
      <c r="L288" s="46"/>
      <c r="M288" s="236" t="s">
        <v>1</v>
      </c>
      <c r="N288" s="237" t="s">
        <v>48</v>
      </c>
      <c r="O288" s="93"/>
      <c r="P288" s="238">
        <f>O288*H288</f>
        <v>0</v>
      </c>
      <c r="Q288" s="238">
        <v>0</v>
      </c>
      <c r="R288" s="238">
        <f>Q288*H288</f>
        <v>0</v>
      </c>
      <c r="S288" s="238">
        <v>0</v>
      </c>
      <c r="T288" s="239">
        <f>S288*H288</f>
        <v>0</v>
      </c>
      <c r="U288" s="40"/>
      <c r="V288" s="40"/>
      <c r="W288" s="40"/>
      <c r="X288" s="40"/>
      <c r="Y288" s="40"/>
      <c r="Z288" s="40"/>
      <c r="AA288" s="40"/>
      <c r="AB288" s="40"/>
      <c r="AC288" s="40"/>
      <c r="AD288" s="40"/>
      <c r="AE288" s="40"/>
      <c r="AR288" s="240" t="s">
        <v>115</v>
      </c>
      <c r="AT288" s="240" t="s">
        <v>230</v>
      </c>
      <c r="AU288" s="240" t="s">
        <v>87</v>
      </c>
      <c r="AY288" s="18" t="s">
        <v>227</v>
      </c>
      <c r="BE288" s="241">
        <f>IF(N288="základní",J288,0)</f>
        <v>0</v>
      </c>
      <c r="BF288" s="241">
        <f>IF(N288="snížená",J288,0)</f>
        <v>0</v>
      </c>
      <c r="BG288" s="241">
        <f>IF(N288="zákl. přenesená",J288,0)</f>
        <v>0</v>
      </c>
      <c r="BH288" s="241">
        <f>IF(N288="sníž. přenesená",J288,0)</f>
        <v>0</v>
      </c>
      <c r="BI288" s="241">
        <f>IF(N288="nulová",J288,0)</f>
        <v>0</v>
      </c>
      <c r="BJ288" s="18" t="s">
        <v>87</v>
      </c>
      <c r="BK288" s="241">
        <f>ROUND(I288*H288,2)</f>
        <v>0</v>
      </c>
      <c r="BL288" s="18" t="s">
        <v>115</v>
      </c>
      <c r="BM288" s="240" t="s">
        <v>1967</v>
      </c>
    </row>
    <row r="289" s="2" customFormat="1" ht="16.5" customHeight="1">
      <c r="A289" s="40"/>
      <c r="B289" s="41"/>
      <c r="C289" s="229" t="s">
        <v>1204</v>
      </c>
      <c r="D289" s="229" t="s">
        <v>230</v>
      </c>
      <c r="E289" s="230" t="s">
        <v>4783</v>
      </c>
      <c r="F289" s="231" t="s">
        <v>4784</v>
      </c>
      <c r="G289" s="232" t="s">
        <v>2792</v>
      </c>
      <c r="H289" s="233">
        <v>2</v>
      </c>
      <c r="I289" s="234"/>
      <c r="J289" s="235">
        <f>ROUND(I289*H289,2)</f>
        <v>0</v>
      </c>
      <c r="K289" s="231" t="s">
        <v>251</v>
      </c>
      <c r="L289" s="46"/>
      <c r="M289" s="236" t="s">
        <v>1</v>
      </c>
      <c r="N289" s="237" t="s">
        <v>48</v>
      </c>
      <c r="O289" s="93"/>
      <c r="P289" s="238">
        <f>O289*H289</f>
        <v>0</v>
      </c>
      <c r="Q289" s="238">
        <v>0</v>
      </c>
      <c r="R289" s="238">
        <f>Q289*H289</f>
        <v>0</v>
      </c>
      <c r="S289" s="238">
        <v>0</v>
      </c>
      <c r="T289" s="239">
        <f>S289*H289</f>
        <v>0</v>
      </c>
      <c r="U289" s="40"/>
      <c r="V289" s="40"/>
      <c r="W289" s="40"/>
      <c r="X289" s="40"/>
      <c r="Y289" s="40"/>
      <c r="Z289" s="40"/>
      <c r="AA289" s="40"/>
      <c r="AB289" s="40"/>
      <c r="AC289" s="40"/>
      <c r="AD289" s="40"/>
      <c r="AE289" s="40"/>
      <c r="AR289" s="240" t="s">
        <v>115</v>
      </c>
      <c r="AT289" s="240" t="s">
        <v>230</v>
      </c>
      <c r="AU289" s="240" t="s">
        <v>87</v>
      </c>
      <c r="AY289" s="18" t="s">
        <v>227</v>
      </c>
      <c r="BE289" s="241">
        <f>IF(N289="základní",J289,0)</f>
        <v>0</v>
      </c>
      <c r="BF289" s="241">
        <f>IF(N289="snížená",J289,0)</f>
        <v>0</v>
      </c>
      <c r="BG289" s="241">
        <f>IF(N289="zákl. přenesená",J289,0)</f>
        <v>0</v>
      </c>
      <c r="BH289" s="241">
        <f>IF(N289="sníž. přenesená",J289,0)</f>
        <v>0</v>
      </c>
      <c r="BI289" s="241">
        <f>IF(N289="nulová",J289,0)</f>
        <v>0</v>
      </c>
      <c r="BJ289" s="18" t="s">
        <v>87</v>
      </c>
      <c r="BK289" s="241">
        <f>ROUND(I289*H289,2)</f>
        <v>0</v>
      </c>
      <c r="BL289" s="18" t="s">
        <v>115</v>
      </c>
      <c r="BM289" s="240" t="s">
        <v>1975</v>
      </c>
    </row>
    <row r="290" s="2" customFormat="1" ht="16.5" customHeight="1">
      <c r="A290" s="40"/>
      <c r="B290" s="41"/>
      <c r="C290" s="229" t="s">
        <v>1212</v>
      </c>
      <c r="D290" s="229" t="s">
        <v>230</v>
      </c>
      <c r="E290" s="230" t="s">
        <v>4785</v>
      </c>
      <c r="F290" s="231" t="s">
        <v>4786</v>
      </c>
      <c r="G290" s="232" t="s">
        <v>2792</v>
      </c>
      <c r="H290" s="233">
        <v>2</v>
      </c>
      <c r="I290" s="234"/>
      <c r="J290" s="235">
        <f>ROUND(I290*H290,2)</f>
        <v>0</v>
      </c>
      <c r="K290" s="231" t="s">
        <v>251</v>
      </c>
      <c r="L290" s="46"/>
      <c r="M290" s="236" t="s">
        <v>1</v>
      </c>
      <c r="N290" s="237" t="s">
        <v>48</v>
      </c>
      <c r="O290" s="93"/>
      <c r="P290" s="238">
        <f>O290*H290</f>
        <v>0</v>
      </c>
      <c r="Q290" s="238">
        <v>0</v>
      </c>
      <c r="R290" s="238">
        <f>Q290*H290</f>
        <v>0</v>
      </c>
      <c r="S290" s="238">
        <v>0</v>
      </c>
      <c r="T290" s="239">
        <f>S290*H290</f>
        <v>0</v>
      </c>
      <c r="U290" s="40"/>
      <c r="V290" s="40"/>
      <c r="W290" s="40"/>
      <c r="X290" s="40"/>
      <c r="Y290" s="40"/>
      <c r="Z290" s="40"/>
      <c r="AA290" s="40"/>
      <c r="AB290" s="40"/>
      <c r="AC290" s="40"/>
      <c r="AD290" s="40"/>
      <c r="AE290" s="40"/>
      <c r="AR290" s="240" t="s">
        <v>115</v>
      </c>
      <c r="AT290" s="240" t="s">
        <v>230</v>
      </c>
      <c r="AU290" s="240" t="s">
        <v>87</v>
      </c>
      <c r="AY290" s="18" t="s">
        <v>227</v>
      </c>
      <c r="BE290" s="241">
        <f>IF(N290="základní",J290,0)</f>
        <v>0</v>
      </c>
      <c r="BF290" s="241">
        <f>IF(N290="snížená",J290,0)</f>
        <v>0</v>
      </c>
      <c r="BG290" s="241">
        <f>IF(N290="zákl. přenesená",J290,0)</f>
        <v>0</v>
      </c>
      <c r="BH290" s="241">
        <f>IF(N290="sníž. přenesená",J290,0)</f>
        <v>0</v>
      </c>
      <c r="BI290" s="241">
        <f>IF(N290="nulová",J290,0)</f>
        <v>0</v>
      </c>
      <c r="BJ290" s="18" t="s">
        <v>87</v>
      </c>
      <c r="BK290" s="241">
        <f>ROUND(I290*H290,2)</f>
        <v>0</v>
      </c>
      <c r="BL290" s="18" t="s">
        <v>115</v>
      </c>
      <c r="BM290" s="240" t="s">
        <v>1983</v>
      </c>
    </row>
    <row r="291" s="2" customFormat="1" ht="16.5" customHeight="1">
      <c r="A291" s="40"/>
      <c r="B291" s="41"/>
      <c r="C291" s="229" t="s">
        <v>1219</v>
      </c>
      <c r="D291" s="229" t="s">
        <v>230</v>
      </c>
      <c r="E291" s="230" t="s">
        <v>4787</v>
      </c>
      <c r="F291" s="231" t="s">
        <v>4788</v>
      </c>
      <c r="G291" s="232" t="s">
        <v>1861</v>
      </c>
      <c r="H291" s="233">
        <v>1</v>
      </c>
      <c r="I291" s="234"/>
      <c r="J291" s="235">
        <f>ROUND(I291*H291,2)</f>
        <v>0</v>
      </c>
      <c r="K291" s="231" t="s">
        <v>251</v>
      </c>
      <c r="L291" s="46"/>
      <c r="M291" s="236" t="s">
        <v>1</v>
      </c>
      <c r="N291" s="237" t="s">
        <v>48</v>
      </c>
      <c r="O291" s="93"/>
      <c r="P291" s="238">
        <f>O291*H291</f>
        <v>0</v>
      </c>
      <c r="Q291" s="238">
        <v>0</v>
      </c>
      <c r="R291" s="238">
        <f>Q291*H291</f>
        <v>0</v>
      </c>
      <c r="S291" s="238">
        <v>0</v>
      </c>
      <c r="T291" s="239">
        <f>S291*H291</f>
        <v>0</v>
      </c>
      <c r="U291" s="40"/>
      <c r="V291" s="40"/>
      <c r="W291" s="40"/>
      <c r="X291" s="40"/>
      <c r="Y291" s="40"/>
      <c r="Z291" s="40"/>
      <c r="AA291" s="40"/>
      <c r="AB291" s="40"/>
      <c r="AC291" s="40"/>
      <c r="AD291" s="40"/>
      <c r="AE291" s="40"/>
      <c r="AR291" s="240" t="s">
        <v>115</v>
      </c>
      <c r="AT291" s="240" t="s">
        <v>230</v>
      </c>
      <c r="AU291" s="240" t="s">
        <v>87</v>
      </c>
      <c r="AY291" s="18" t="s">
        <v>227</v>
      </c>
      <c r="BE291" s="241">
        <f>IF(N291="základní",J291,0)</f>
        <v>0</v>
      </c>
      <c r="BF291" s="241">
        <f>IF(N291="snížená",J291,0)</f>
        <v>0</v>
      </c>
      <c r="BG291" s="241">
        <f>IF(N291="zákl. přenesená",J291,0)</f>
        <v>0</v>
      </c>
      <c r="BH291" s="241">
        <f>IF(N291="sníž. přenesená",J291,0)</f>
        <v>0</v>
      </c>
      <c r="BI291" s="241">
        <f>IF(N291="nulová",J291,0)</f>
        <v>0</v>
      </c>
      <c r="BJ291" s="18" t="s">
        <v>87</v>
      </c>
      <c r="BK291" s="241">
        <f>ROUND(I291*H291,2)</f>
        <v>0</v>
      </c>
      <c r="BL291" s="18" t="s">
        <v>115</v>
      </c>
      <c r="BM291" s="240" t="s">
        <v>1991</v>
      </c>
    </row>
    <row r="292" s="2" customFormat="1" ht="16.5" customHeight="1">
      <c r="A292" s="40"/>
      <c r="B292" s="41"/>
      <c r="C292" s="229" t="s">
        <v>1223</v>
      </c>
      <c r="D292" s="229" t="s">
        <v>230</v>
      </c>
      <c r="E292" s="230" t="s">
        <v>4789</v>
      </c>
      <c r="F292" s="231" t="s">
        <v>4790</v>
      </c>
      <c r="G292" s="232" t="s">
        <v>1861</v>
      </c>
      <c r="H292" s="233">
        <v>1</v>
      </c>
      <c r="I292" s="234"/>
      <c r="J292" s="235">
        <f>ROUND(I292*H292,2)</f>
        <v>0</v>
      </c>
      <c r="K292" s="231" t="s">
        <v>251</v>
      </c>
      <c r="L292" s="46"/>
      <c r="M292" s="236" t="s">
        <v>1</v>
      </c>
      <c r="N292" s="237" t="s">
        <v>48</v>
      </c>
      <c r="O292" s="93"/>
      <c r="P292" s="238">
        <f>O292*H292</f>
        <v>0</v>
      </c>
      <c r="Q292" s="238">
        <v>0</v>
      </c>
      <c r="R292" s="238">
        <f>Q292*H292</f>
        <v>0</v>
      </c>
      <c r="S292" s="238">
        <v>0</v>
      </c>
      <c r="T292" s="239">
        <f>S292*H292</f>
        <v>0</v>
      </c>
      <c r="U292" s="40"/>
      <c r="V292" s="40"/>
      <c r="W292" s="40"/>
      <c r="X292" s="40"/>
      <c r="Y292" s="40"/>
      <c r="Z292" s="40"/>
      <c r="AA292" s="40"/>
      <c r="AB292" s="40"/>
      <c r="AC292" s="40"/>
      <c r="AD292" s="40"/>
      <c r="AE292" s="40"/>
      <c r="AR292" s="240" t="s">
        <v>115</v>
      </c>
      <c r="AT292" s="240" t="s">
        <v>230</v>
      </c>
      <c r="AU292" s="240" t="s">
        <v>87</v>
      </c>
      <c r="AY292" s="18" t="s">
        <v>227</v>
      </c>
      <c r="BE292" s="241">
        <f>IF(N292="základní",J292,0)</f>
        <v>0</v>
      </c>
      <c r="BF292" s="241">
        <f>IF(N292="snížená",J292,0)</f>
        <v>0</v>
      </c>
      <c r="BG292" s="241">
        <f>IF(N292="zákl. přenesená",J292,0)</f>
        <v>0</v>
      </c>
      <c r="BH292" s="241">
        <f>IF(N292="sníž. přenesená",J292,0)</f>
        <v>0</v>
      </c>
      <c r="BI292" s="241">
        <f>IF(N292="nulová",J292,0)</f>
        <v>0</v>
      </c>
      <c r="BJ292" s="18" t="s">
        <v>87</v>
      </c>
      <c r="BK292" s="241">
        <f>ROUND(I292*H292,2)</f>
        <v>0</v>
      </c>
      <c r="BL292" s="18" t="s">
        <v>115</v>
      </c>
      <c r="BM292" s="240" t="s">
        <v>1999</v>
      </c>
    </row>
    <row r="293" s="2" customFormat="1" ht="16.5" customHeight="1">
      <c r="A293" s="40"/>
      <c r="B293" s="41"/>
      <c r="C293" s="229" t="s">
        <v>1231</v>
      </c>
      <c r="D293" s="229" t="s">
        <v>230</v>
      </c>
      <c r="E293" s="230" t="s">
        <v>4791</v>
      </c>
      <c r="F293" s="231" t="s">
        <v>4792</v>
      </c>
      <c r="G293" s="232" t="s">
        <v>1861</v>
      </c>
      <c r="H293" s="233">
        <v>1</v>
      </c>
      <c r="I293" s="234"/>
      <c r="J293" s="235">
        <f>ROUND(I293*H293,2)</f>
        <v>0</v>
      </c>
      <c r="K293" s="231" t="s">
        <v>251</v>
      </c>
      <c r="L293" s="46"/>
      <c r="M293" s="236" t="s">
        <v>1</v>
      </c>
      <c r="N293" s="237" t="s">
        <v>48</v>
      </c>
      <c r="O293" s="93"/>
      <c r="P293" s="238">
        <f>O293*H293</f>
        <v>0</v>
      </c>
      <c r="Q293" s="238">
        <v>0</v>
      </c>
      <c r="R293" s="238">
        <f>Q293*H293</f>
        <v>0</v>
      </c>
      <c r="S293" s="238">
        <v>0</v>
      </c>
      <c r="T293" s="239">
        <f>S293*H293</f>
        <v>0</v>
      </c>
      <c r="U293" s="40"/>
      <c r="V293" s="40"/>
      <c r="W293" s="40"/>
      <c r="X293" s="40"/>
      <c r="Y293" s="40"/>
      <c r="Z293" s="40"/>
      <c r="AA293" s="40"/>
      <c r="AB293" s="40"/>
      <c r="AC293" s="40"/>
      <c r="AD293" s="40"/>
      <c r="AE293" s="40"/>
      <c r="AR293" s="240" t="s">
        <v>115</v>
      </c>
      <c r="AT293" s="240" t="s">
        <v>230</v>
      </c>
      <c r="AU293" s="240" t="s">
        <v>87</v>
      </c>
      <c r="AY293" s="18" t="s">
        <v>227</v>
      </c>
      <c r="BE293" s="241">
        <f>IF(N293="základní",J293,0)</f>
        <v>0</v>
      </c>
      <c r="BF293" s="241">
        <f>IF(N293="snížená",J293,0)</f>
        <v>0</v>
      </c>
      <c r="BG293" s="241">
        <f>IF(N293="zákl. přenesená",J293,0)</f>
        <v>0</v>
      </c>
      <c r="BH293" s="241">
        <f>IF(N293="sníž. přenesená",J293,0)</f>
        <v>0</v>
      </c>
      <c r="BI293" s="241">
        <f>IF(N293="nulová",J293,0)</f>
        <v>0</v>
      </c>
      <c r="BJ293" s="18" t="s">
        <v>87</v>
      </c>
      <c r="BK293" s="241">
        <f>ROUND(I293*H293,2)</f>
        <v>0</v>
      </c>
      <c r="BL293" s="18" t="s">
        <v>115</v>
      </c>
      <c r="BM293" s="240" t="s">
        <v>2007</v>
      </c>
    </row>
    <row r="294" s="2" customFormat="1" ht="16.5" customHeight="1">
      <c r="A294" s="40"/>
      <c r="B294" s="41"/>
      <c r="C294" s="229" t="s">
        <v>1237</v>
      </c>
      <c r="D294" s="229" t="s">
        <v>230</v>
      </c>
      <c r="E294" s="230" t="s">
        <v>4793</v>
      </c>
      <c r="F294" s="231" t="s">
        <v>4794</v>
      </c>
      <c r="G294" s="232" t="s">
        <v>1861</v>
      </c>
      <c r="H294" s="233">
        <v>3</v>
      </c>
      <c r="I294" s="234"/>
      <c r="J294" s="235">
        <f>ROUND(I294*H294,2)</f>
        <v>0</v>
      </c>
      <c r="K294" s="231" t="s">
        <v>251</v>
      </c>
      <c r="L294" s="46"/>
      <c r="M294" s="236" t="s">
        <v>1</v>
      </c>
      <c r="N294" s="237" t="s">
        <v>48</v>
      </c>
      <c r="O294" s="93"/>
      <c r="P294" s="238">
        <f>O294*H294</f>
        <v>0</v>
      </c>
      <c r="Q294" s="238">
        <v>0</v>
      </c>
      <c r="R294" s="238">
        <f>Q294*H294</f>
        <v>0</v>
      </c>
      <c r="S294" s="238">
        <v>0</v>
      </c>
      <c r="T294" s="239">
        <f>S294*H294</f>
        <v>0</v>
      </c>
      <c r="U294" s="40"/>
      <c r="V294" s="40"/>
      <c r="W294" s="40"/>
      <c r="X294" s="40"/>
      <c r="Y294" s="40"/>
      <c r="Z294" s="40"/>
      <c r="AA294" s="40"/>
      <c r="AB294" s="40"/>
      <c r="AC294" s="40"/>
      <c r="AD294" s="40"/>
      <c r="AE294" s="40"/>
      <c r="AR294" s="240" t="s">
        <v>115</v>
      </c>
      <c r="AT294" s="240" t="s">
        <v>230</v>
      </c>
      <c r="AU294" s="240" t="s">
        <v>87</v>
      </c>
      <c r="AY294" s="18" t="s">
        <v>227</v>
      </c>
      <c r="BE294" s="241">
        <f>IF(N294="základní",J294,0)</f>
        <v>0</v>
      </c>
      <c r="BF294" s="241">
        <f>IF(N294="snížená",J294,0)</f>
        <v>0</v>
      </c>
      <c r="BG294" s="241">
        <f>IF(N294="zákl. přenesená",J294,0)</f>
        <v>0</v>
      </c>
      <c r="BH294" s="241">
        <f>IF(N294="sníž. přenesená",J294,0)</f>
        <v>0</v>
      </c>
      <c r="BI294" s="241">
        <f>IF(N294="nulová",J294,0)</f>
        <v>0</v>
      </c>
      <c r="BJ294" s="18" t="s">
        <v>87</v>
      </c>
      <c r="BK294" s="241">
        <f>ROUND(I294*H294,2)</f>
        <v>0</v>
      </c>
      <c r="BL294" s="18" t="s">
        <v>115</v>
      </c>
      <c r="BM294" s="240" t="s">
        <v>2015</v>
      </c>
    </row>
    <row r="295" s="2" customFormat="1" ht="16.5" customHeight="1">
      <c r="A295" s="40"/>
      <c r="B295" s="41"/>
      <c r="C295" s="229" t="s">
        <v>1242</v>
      </c>
      <c r="D295" s="229" t="s">
        <v>230</v>
      </c>
      <c r="E295" s="230" t="s">
        <v>4795</v>
      </c>
      <c r="F295" s="231" t="s">
        <v>4796</v>
      </c>
      <c r="G295" s="232" t="s">
        <v>1861</v>
      </c>
      <c r="H295" s="233">
        <v>3</v>
      </c>
      <c r="I295" s="234"/>
      <c r="J295" s="235">
        <f>ROUND(I295*H295,2)</f>
        <v>0</v>
      </c>
      <c r="K295" s="231" t="s">
        <v>251</v>
      </c>
      <c r="L295" s="46"/>
      <c r="M295" s="236" t="s">
        <v>1</v>
      </c>
      <c r="N295" s="237" t="s">
        <v>48</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115</v>
      </c>
      <c r="AT295" s="240" t="s">
        <v>230</v>
      </c>
      <c r="AU295" s="240" t="s">
        <v>87</v>
      </c>
      <c r="AY295" s="18" t="s">
        <v>227</v>
      </c>
      <c r="BE295" s="241">
        <f>IF(N295="základní",J295,0)</f>
        <v>0</v>
      </c>
      <c r="BF295" s="241">
        <f>IF(N295="snížená",J295,0)</f>
        <v>0</v>
      </c>
      <c r="BG295" s="241">
        <f>IF(N295="zákl. přenesená",J295,0)</f>
        <v>0</v>
      </c>
      <c r="BH295" s="241">
        <f>IF(N295="sníž. přenesená",J295,0)</f>
        <v>0</v>
      </c>
      <c r="BI295" s="241">
        <f>IF(N295="nulová",J295,0)</f>
        <v>0</v>
      </c>
      <c r="BJ295" s="18" t="s">
        <v>87</v>
      </c>
      <c r="BK295" s="241">
        <f>ROUND(I295*H295,2)</f>
        <v>0</v>
      </c>
      <c r="BL295" s="18" t="s">
        <v>115</v>
      </c>
      <c r="BM295" s="240" t="s">
        <v>2023</v>
      </c>
    </row>
    <row r="296" s="2" customFormat="1" ht="16.5" customHeight="1">
      <c r="A296" s="40"/>
      <c r="B296" s="41"/>
      <c r="C296" s="229" t="s">
        <v>1247</v>
      </c>
      <c r="D296" s="229" t="s">
        <v>230</v>
      </c>
      <c r="E296" s="230" t="s">
        <v>4797</v>
      </c>
      <c r="F296" s="231" t="s">
        <v>4798</v>
      </c>
      <c r="G296" s="232" t="s">
        <v>1861</v>
      </c>
      <c r="H296" s="233">
        <v>2</v>
      </c>
      <c r="I296" s="234"/>
      <c r="J296" s="235">
        <f>ROUND(I296*H296,2)</f>
        <v>0</v>
      </c>
      <c r="K296" s="231" t="s">
        <v>251</v>
      </c>
      <c r="L296" s="46"/>
      <c r="M296" s="236" t="s">
        <v>1</v>
      </c>
      <c r="N296" s="237" t="s">
        <v>48</v>
      </c>
      <c r="O296" s="93"/>
      <c r="P296" s="238">
        <f>O296*H296</f>
        <v>0</v>
      </c>
      <c r="Q296" s="238">
        <v>0</v>
      </c>
      <c r="R296" s="238">
        <f>Q296*H296</f>
        <v>0</v>
      </c>
      <c r="S296" s="238">
        <v>0</v>
      </c>
      <c r="T296" s="239">
        <f>S296*H296</f>
        <v>0</v>
      </c>
      <c r="U296" s="40"/>
      <c r="V296" s="40"/>
      <c r="W296" s="40"/>
      <c r="X296" s="40"/>
      <c r="Y296" s="40"/>
      <c r="Z296" s="40"/>
      <c r="AA296" s="40"/>
      <c r="AB296" s="40"/>
      <c r="AC296" s="40"/>
      <c r="AD296" s="40"/>
      <c r="AE296" s="40"/>
      <c r="AR296" s="240" t="s">
        <v>115</v>
      </c>
      <c r="AT296" s="240" t="s">
        <v>230</v>
      </c>
      <c r="AU296" s="240" t="s">
        <v>87</v>
      </c>
      <c r="AY296" s="18" t="s">
        <v>227</v>
      </c>
      <c r="BE296" s="241">
        <f>IF(N296="základní",J296,0)</f>
        <v>0</v>
      </c>
      <c r="BF296" s="241">
        <f>IF(N296="snížená",J296,0)</f>
        <v>0</v>
      </c>
      <c r="BG296" s="241">
        <f>IF(N296="zákl. přenesená",J296,0)</f>
        <v>0</v>
      </c>
      <c r="BH296" s="241">
        <f>IF(N296="sníž. přenesená",J296,0)</f>
        <v>0</v>
      </c>
      <c r="BI296" s="241">
        <f>IF(N296="nulová",J296,0)</f>
        <v>0</v>
      </c>
      <c r="BJ296" s="18" t="s">
        <v>87</v>
      </c>
      <c r="BK296" s="241">
        <f>ROUND(I296*H296,2)</f>
        <v>0</v>
      </c>
      <c r="BL296" s="18" t="s">
        <v>115</v>
      </c>
      <c r="BM296" s="240" t="s">
        <v>2031</v>
      </c>
    </row>
    <row r="297" s="2" customFormat="1" ht="16.5" customHeight="1">
      <c r="A297" s="40"/>
      <c r="B297" s="41"/>
      <c r="C297" s="229" t="s">
        <v>1254</v>
      </c>
      <c r="D297" s="229" t="s">
        <v>230</v>
      </c>
      <c r="E297" s="230" t="s">
        <v>4799</v>
      </c>
      <c r="F297" s="231" t="s">
        <v>4800</v>
      </c>
      <c r="G297" s="232" t="s">
        <v>1861</v>
      </c>
      <c r="H297" s="233">
        <v>2</v>
      </c>
      <c r="I297" s="234"/>
      <c r="J297" s="235">
        <f>ROUND(I297*H297,2)</f>
        <v>0</v>
      </c>
      <c r="K297" s="231" t="s">
        <v>251</v>
      </c>
      <c r="L297" s="46"/>
      <c r="M297" s="236" t="s">
        <v>1</v>
      </c>
      <c r="N297" s="237" t="s">
        <v>48</v>
      </c>
      <c r="O297" s="93"/>
      <c r="P297" s="238">
        <f>O297*H297</f>
        <v>0</v>
      </c>
      <c r="Q297" s="238">
        <v>0</v>
      </c>
      <c r="R297" s="238">
        <f>Q297*H297</f>
        <v>0</v>
      </c>
      <c r="S297" s="238">
        <v>0</v>
      </c>
      <c r="T297" s="239">
        <f>S297*H297</f>
        <v>0</v>
      </c>
      <c r="U297" s="40"/>
      <c r="V297" s="40"/>
      <c r="W297" s="40"/>
      <c r="X297" s="40"/>
      <c r="Y297" s="40"/>
      <c r="Z297" s="40"/>
      <c r="AA297" s="40"/>
      <c r="AB297" s="40"/>
      <c r="AC297" s="40"/>
      <c r="AD297" s="40"/>
      <c r="AE297" s="40"/>
      <c r="AR297" s="240" t="s">
        <v>115</v>
      </c>
      <c r="AT297" s="240" t="s">
        <v>230</v>
      </c>
      <c r="AU297" s="240" t="s">
        <v>87</v>
      </c>
      <c r="AY297" s="18" t="s">
        <v>227</v>
      </c>
      <c r="BE297" s="241">
        <f>IF(N297="základní",J297,0)</f>
        <v>0</v>
      </c>
      <c r="BF297" s="241">
        <f>IF(N297="snížená",J297,0)</f>
        <v>0</v>
      </c>
      <c r="BG297" s="241">
        <f>IF(N297="zákl. přenesená",J297,0)</f>
        <v>0</v>
      </c>
      <c r="BH297" s="241">
        <f>IF(N297="sníž. přenesená",J297,0)</f>
        <v>0</v>
      </c>
      <c r="BI297" s="241">
        <f>IF(N297="nulová",J297,0)</f>
        <v>0</v>
      </c>
      <c r="BJ297" s="18" t="s">
        <v>87</v>
      </c>
      <c r="BK297" s="241">
        <f>ROUND(I297*H297,2)</f>
        <v>0</v>
      </c>
      <c r="BL297" s="18" t="s">
        <v>115</v>
      </c>
      <c r="BM297" s="240" t="s">
        <v>2040</v>
      </c>
    </row>
    <row r="298" s="2" customFormat="1" ht="16.5" customHeight="1">
      <c r="A298" s="40"/>
      <c r="B298" s="41"/>
      <c r="C298" s="229" t="s">
        <v>1258</v>
      </c>
      <c r="D298" s="229" t="s">
        <v>230</v>
      </c>
      <c r="E298" s="230" t="s">
        <v>4801</v>
      </c>
      <c r="F298" s="231" t="s">
        <v>4802</v>
      </c>
      <c r="G298" s="232" t="s">
        <v>1861</v>
      </c>
      <c r="H298" s="233">
        <v>2</v>
      </c>
      <c r="I298" s="234"/>
      <c r="J298" s="235">
        <f>ROUND(I298*H298,2)</f>
        <v>0</v>
      </c>
      <c r="K298" s="231" t="s">
        <v>251</v>
      </c>
      <c r="L298" s="46"/>
      <c r="M298" s="236" t="s">
        <v>1</v>
      </c>
      <c r="N298" s="237" t="s">
        <v>48</v>
      </c>
      <c r="O298" s="93"/>
      <c r="P298" s="238">
        <f>O298*H298</f>
        <v>0</v>
      </c>
      <c r="Q298" s="238">
        <v>0</v>
      </c>
      <c r="R298" s="238">
        <f>Q298*H298</f>
        <v>0</v>
      </c>
      <c r="S298" s="238">
        <v>0</v>
      </c>
      <c r="T298" s="239">
        <f>S298*H298</f>
        <v>0</v>
      </c>
      <c r="U298" s="40"/>
      <c r="V298" s="40"/>
      <c r="W298" s="40"/>
      <c r="X298" s="40"/>
      <c r="Y298" s="40"/>
      <c r="Z298" s="40"/>
      <c r="AA298" s="40"/>
      <c r="AB298" s="40"/>
      <c r="AC298" s="40"/>
      <c r="AD298" s="40"/>
      <c r="AE298" s="40"/>
      <c r="AR298" s="240" t="s">
        <v>115</v>
      </c>
      <c r="AT298" s="240" t="s">
        <v>230</v>
      </c>
      <c r="AU298" s="240" t="s">
        <v>87</v>
      </c>
      <c r="AY298" s="18" t="s">
        <v>227</v>
      </c>
      <c r="BE298" s="241">
        <f>IF(N298="základní",J298,0)</f>
        <v>0</v>
      </c>
      <c r="BF298" s="241">
        <f>IF(N298="snížená",J298,0)</f>
        <v>0</v>
      </c>
      <c r="BG298" s="241">
        <f>IF(N298="zákl. přenesená",J298,0)</f>
        <v>0</v>
      </c>
      <c r="BH298" s="241">
        <f>IF(N298="sníž. přenesená",J298,0)</f>
        <v>0</v>
      </c>
      <c r="BI298" s="241">
        <f>IF(N298="nulová",J298,0)</f>
        <v>0</v>
      </c>
      <c r="BJ298" s="18" t="s">
        <v>87</v>
      </c>
      <c r="BK298" s="241">
        <f>ROUND(I298*H298,2)</f>
        <v>0</v>
      </c>
      <c r="BL298" s="18" t="s">
        <v>115</v>
      </c>
      <c r="BM298" s="240" t="s">
        <v>2048</v>
      </c>
    </row>
    <row r="299" s="2" customFormat="1" ht="16.5" customHeight="1">
      <c r="A299" s="40"/>
      <c r="B299" s="41"/>
      <c r="C299" s="229" t="s">
        <v>1263</v>
      </c>
      <c r="D299" s="229" t="s">
        <v>230</v>
      </c>
      <c r="E299" s="230" t="s">
        <v>4803</v>
      </c>
      <c r="F299" s="231" t="s">
        <v>4804</v>
      </c>
      <c r="G299" s="232" t="s">
        <v>1861</v>
      </c>
      <c r="H299" s="233">
        <v>1</v>
      </c>
      <c r="I299" s="234"/>
      <c r="J299" s="235">
        <f>ROUND(I299*H299,2)</f>
        <v>0</v>
      </c>
      <c r="K299" s="231" t="s">
        <v>251</v>
      </c>
      <c r="L299" s="46"/>
      <c r="M299" s="236" t="s">
        <v>1</v>
      </c>
      <c r="N299" s="237" t="s">
        <v>48</v>
      </c>
      <c r="O299" s="93"/>
      <c r="P299" s="238">
        <f>O299*H299</f>
        <v>0</v>
      </c>
      <c r="Q299" s="238">
        <v>0</v>
      </c>
      <c r="R299" s="238">
        <f>Q299*H299</f>
        <v>0</v>
      </c>
      <c r="S299" s="238">
        <v>0</v>
      </c>
      <c r="T299" s="239">
        <f>S299*H299</f>
        <v>0</v>
      </c>
      <c r="U299" s="40"/>
      <c r="V299" s="40"/>
      <c r="W299" s="40"/>
      <c r="X299" s="40"/>
      <c r="Y299" s="40"/>
      <c r="Z299" s="40"/>
      <c r="AA299" s="40"/>
      <c r="AB299" s="40"/>
      <c r="AC299" s="40"/>
      <c r="AD299" s="40"/>
      <c r="AE299" s="40"/>
      <c r="AR299" s="240" t="s">
        <v>115</v>
      </c>
      <c r="AT299" s="240" t="s">
        <v>230</v>
      </c>
      <c r="AU299" s="240" t="s">
        <v>87</v>
      </c>
      <c r="AY299" s="18" t="s">
        <v>227</v>
      </c>
      <c r="BE299" s="241">
        <f>IF(N299="základní",J299,0)</f>
        <v>0</v>
      </c>
      <c r="BF299" s="241">
        <f>IF(N299="snížená",J299,0)</f>
        <v>0</v>
      </c>
      <c r="BG299" s="241">
        <f>IF(N299="zákl. přenesená",J299,0)</f>
        <v>0</v>
      </c>
      <c r="BH299" s="241">
        <f>IF(N299="sníž. přenesená",J299,0)</f>
        <v>0</v>
      </c>
      <c r="BI299" s="241">
        <f>IF(N299="nulová",J299,0)</f>
        <v>0</v>
      </c>
      <c r="BJ299" s="18" t="s">
        <v>87</v>
      </c>
      <c r="BK299" s="241">
        <f>ROUND(I299*H299,2)</f>
        <v>0</v>
      </c>
      <c r="BL299" s="18" t="s">
        <v>115</v>
      </c>
      <c r="BM299" s="240" t="s">
        <v>2056</v>
      </c>
    </row>
    <row r="300" s="2" customFormat="1" ht="16.5" customHeight="1">
      <c r="A300" s="40"/>
      <c r="B300" s="41"/>
      <c r="C300" s="229" t="s">
        <v>1267</v>
      </c>
      <c r="D300" s="229" t="s">
        <v>230</v>
      </c>
      <c r="E300" s="230" t="s">
        <v>4805</v>
      </c>
      <c r="F300" s="231" t="s">
        <v>4806</v>
      </c>
      <c r="G300" s="232" t="s">
        <v>1861</v>
      </c>
      <c r="H300" s="233">
        <v>1</v>
      </c>
      <c r="I300" s="234"/>
      <c r="J300" s="235">
        <f>ROUND(I300*H300,2)</f>
        <v>0</v>
      </c>
      <c r="K300" s="231" t="s">
        <v>251</v>
      </c>
      <c r="L300" s="46"/>
      <c r="M300" s="236" t="s">
        <v>1</v>
      </c>
      <c r="N300" s="237" t="s">
        <v>48</v>
      </c>
      <c r="O300" s="93"/>
      <c r="P300" s="238">
        <f>O300*H300</f>
        <v>0</v>
      </c>
      <c r="Q300" s="238">
        <v>0</v>
      </c>
      <c r="R300" s="238">
        <f>Q300*H300</f>
        <v>0</v>
      </c>
      <c r="S300" s="238">
        <v>0</v>
      </c>
      <c r="T300" s="239">
        <f>S300*H300</f>
        <v>0</v>
      </c>
      <c r="U300" s="40"/>
      <c r="V300" s="40"/>
      <c r="W300" s="40"/>
      <c r="X300" s="40"/>
      <c r="Y300" s="40"/>
      <c r="Z300" s="40"/>
      <c r="AA300" s="40"/>
      <c r="AB300" s="40"/>
      <c r="AC300" s="40"/>
      <c r="AD300" s="40"/>
      <c r="AE300" s="40"/>
      <c r="AR300" s="240" t="s">
        <v>115</v>
      </c>
      <c r="AT300" s="240" t="s">
        <v>230</v>
      </c>
      <c r="AU300" s="240" t="s">
        <v>87</v>
      </c>
      <c r="AY300" s="18" t="s">
        <v>227</v>
      </c>
      <c r="BE300" s="241">
        <f>IF(N300="základní",J300,0)</f>
        <v>0</v>
      </c>
      <c r="BF300" s="241">
        <f>IF(N300="snížená",J300,0)</f>
        <v>0</v>
      </c>
      <c r="BG300" s="241">
        <f>IF(N300="zákl. přenesená",J300,0)</f>
        <v>0</v>
      </c>
      <c r="BH300" s="241">
        <f>IF(N300="sníž. přenesená",J300,0)</f>
        <v>0</v>
      </c>
      <c r="BI300" s="241">
        <f>IF(N300="nulová",J300,0)</f>
        <v>0</v>
      </c>
      <c r="BJ300" s="18" t="s">
        <v>87</v>
      </c>
      <c r="BK300" s="241">
        <f>ROUND(I300*H300,2)</f>
        <v>0</v>
      </c>
      <c r="BL300" s="18" t="s">
        <v>115</v>
      </c>
      <c r="BM300" s="240" t="s">
        <v>2064</v>
      </c>
    </row>
    <row r="301" s="2" customFormat="1" ht="21.75" customHeight="1">
      <c r="A301" s="40"/>
      <c r="B301" s="41"/>
      <c r="C301" s="229" t="s">
        <v>1272</v>
      </c>
      <c r="D301" s="229" t="s">
        <v>230</v>
      </c>
      <c r="E301" s="230" t="s">
        <v>4807</v>
      </c>
      <c r="F301" s="231" t="s">
        <v>4808</v>
      </c>
      <c r="G301" s="232" t="s">
        <v>1861</v>
      </c>
      <c r="H301" s="233">
        <v>3</v>
      </c>
      <c r="I301" s="234"/>
      <c r="J301" s="235">
        <f>ROUND(I301*H301,2)</f>
        <v>0</v>
      </c>
      <c r="K301" s="231" t="s">
        <v>251</v>
      </c>
      <c r="L301" s="46"/>
      <c r="M301" s="236" t="s">
        <v>1</v>
      </c>
      <c r="N301" s="237" t="s">
        <v>48</v>
      </c>
      <c r="O301" s="93"/>
      <c r="P301" s="238">
        <f>O301*H301</f>
        <v>0</v>
      </c>
      <c r="Q301" s="238">
        <v>0</v>
      </c>
      <c r="R301" s="238">
        <f>Q301*H301</f>
        <v>0</v>
      </c>
      <c r="S301" s="238">
        <v>0</v>
      </c>
      <c r="T301" s="239">
        <f>S301*H301</f>
        <v>0</v>
      </c>
      <c r="U301" s="40"/>
      <c r="V301" s="40"/>
      <c r="W301" s="40"/>
      <c r="X301" s="40"/>
      <c r="Y301" s="40"/>
      <c r="Z301" s="40"/>
      <c r="AA301" s="40"/>
      <c r="AB301" s="40"/>
      <c r="AC301" s="40"/>
      <c r="AD301" s="40"/>
      <c r="AE301" s="40"/>
      <c r="AR301" s="240" t="s">
        <v>115</v>
      </c>
      <c r="AT301" s="240" t="s">
        <v>230</v>
      </c>
      <c r="AU301" s="240" t="s">
        <v>87</v>
      </c>
      <c r="AY301" s="18" t="s">
        <v>227</v>
      </c>
      <c r="BE301" s="241">
        <f>IF(N301="základní",J301,0)</f>
        <v>0</v>
      </c>
      <c r="BF301" s="241">
        <f>IF(N301="snížená",J301,0)</f>
        <v>0</v>
      </c>
      <c r="BG301" s="241">
        <f>IF(N301="zákl. přenesená",J301,0)</f>
        <v>0</v>
      </c>
      <c r="BH301" s="241">
        <f>IF(N301="sníž. přenesená",J301,0)</f>
        <v>0</v>
      </c>
      <c r="BI301" s="241">
        <f>IF(N301="nulová",J301,0)</f>
        <v>0</v>
      </c>
      <c r="BJ301" s="18" t="s">
        <v>87</v>
      </c>
      <c r="BK301" s="241">
        <f>ROUND(I301*H301,2)</f>
        <v>0</v>
      </c>
      <c r="BL301" s="18" t="s">
        <v>115</v>
      </c>
      <c r="BM301" s="240" t="s">
        <v>2072</v>
      </c>
    </row>
    <row r="302" s="2" customFormat="1" ht="16.5" customHeight="1">
      <c r="A302" s="40"/>
      <c r="B302" s="41"/>
      <c r="C302" s="229" t="s">
        <v>1278</v>
      </c>
      <c r="D302" s="229" t="s">
        <v>230</v>
      </c>
      <c r="E302" s="230" t="s">
        <v>4809</v>
      </c>
      <c r="F302" s="231" t="s">
        <v>4810</v>
      </c>
      <c r="G302" s="232" t="s">
        <v>1861</v>
      </c>
      <c r="H302" s="233">
        <v>10</v>
      </c>
      <c r="I302" s="234"/>
      <c r="J302" s="235">
        <f>ROUND(I302*H302,2)</f>
        <v>0</v>
      </c>
      <c r="K302" s="231" t="s">
        <v>251</v>
      </c>
      <c r="L302" s="46"/>
      <c r="M302" s="236" t="s">
        <v>1</v>
      </c>
      <c r="N302" s="237" t="s">
        <v>48</v>
      </c>
      <c r="O302" s="93"/>
      <c r="P302" s="238">
        <f>O302*H302</f>
        <v>0</v>
      </c>
      <c r="Q302" s="238">
        <v>0</v>
      </c>
      <c r="R302" s="238">
        <f>Q302*H302</f>
        <v>0</v>
      </c>
      <c r="S302" s="238">
        <v>0</v>
      </c>
      <c r="T302" s="239">
        <f>S302*H302</f>
        <v>0</v>
      </c>
      <c r="U302" s="40"/>
      <c r="V302" s="40"/>
      <c r="W302" s="40"/>
      <c r="X302" s="40"/>
      <c r="Y302" s="40"/>
      <c r="Z302" s="40"/>
      <c r="AA302" s="40"/>
      <c r="AB302" s="40"/>
      <c r="AC302" s="40"/>
      <c r="AD302" s="40"/>
      <c r="AE302" s="40"/>
      <c r="AR302" s="240" t="s">
        <v>115</v>
      </c>
      <c r="AT302" s="240" t="s">
        <v>230</v>
      </c>
      <c r="AU302" s="240" t="s">
        <v>87</v>
      </c>
      <c r="AY302" s="18" t="s">
        <v>227</v>
      </c>
      <c r="BE302" s="241">
        <f>IF(N302="základní",J302,0)</f>
        <v>0</v>
      </c>
      <c r="BF302" s="241">
        <f>IF(N302="snížená",J302,0)</f>
        <v>0</v>
      </c>
      <c r="BG302" s="241">
        <f>IF(N302="zákl. přenesená",J302,0)</f>
        <v>0</v>
      </c>
      <c r="BH302" s="241">
        <f>IF(N302="sníž. přenesená",J302,0)</f>
        <v>0</v>
      </c>
      <c r="BI302" s="241">
        <f>IF(N302="nulová",J302,0)</f>
        <v>0</v>
      </c>
      <c r="BJ302" s="18" t="s">
        <v>87</v>
      </c>
      <c r="BK302" s="241">
        <f>ROUND(I302*H302,2)</f>
        <v>0</v>
      </c>
      <c r="BL302" s="18" t="s">
        <v>115</v>
      </c>
      <c r="BM302" s="240" t="s">
        <v>2080</v>
      </c>
    </row>
    <row r="303" s="2" customFormat="1" ht="16.5" customHeight="1">
      <c r="A303" s="40"/>
      <c r="B303" s="41"/>
      <c r="C303" s="229" t="s">
        <v>1286</v>
      </c>
      <c r="D303" s="229" t="s">
        <v>230</v>
      </c>
      <c r="E303" s="230" t="s">
        <v>4811</v>
      </c>
      <c r="F303" s="231" t="s">
        <v>4812</v>
      </c>
      <c r="G303" s="232" t="s">
        <v>1861</v>
      </c>
      <c r="H303" s="233">
        <v>3</v>
      </c>
      <c r="I303" s="234"/>
      <c r="J303" s="235">
        <f>ROUND(I303*H303,2)</f>
        <v>0</v>
      </c>
      <c r="K303" s="231" t="s">
        <v>251</v>
      </c>
      <c r="L303" s="46"/>
      <c r="M303" s="236" t="s">
        <v>1</v>
      </c>
      <c r="N303" s="237" t="s">
        <v>48</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115</v>
      </c>
      <c r="AT303" s="240" t="s">
        <v>230</v>
      </c>
      <c r="AU303" s="240" t="s">
        <v>87</v>
      </c>
      <c r="AY303" s="18" t="s">
        <v>227</v>
      </c>
      <c r="BE303" s="241">
        <f>IF(N303="základní",J303,0)</f>
        <v>0</v>
      </c>
      <c r="BF303" s="241">
        <f>IF(N303="snížená",J303,0)</f>
        <v>0</v>
      </c>
      <c r="BG303" s="241">
        <f>IF(N303="zákl. přenesená",J303,0)</f>
        <v>0</v>
      </c>
      <c r="BH303" s="241">
        <f>IF(N303="sníž. přenesená",J303,0)</f>
        <v>0</v>
      </c>
      <c r="BI303" s="241">
        <f>IF(N303="nulová",J303,0)</f>
        <v>0</v>
      </c>
      <c r="BJ303" s="18" t="s">
        <v>87</v>
      </c>
      <c r="BK303" s="241">
        <f>ROUND(I303*H303,2)</f>
        <v>0</v>
      </c>
      <c r="BL303" s="18" t="s">
        <v>115</v>
      </c>
      <c r="BM303" s="240" t="s">
        <v>2088</v>
      </c>
    </row>
    <row r="304" s="2" customFormat="1" ht="16.5" customHeight="1">
      <c r="A304" s="40"/>
      <c r="B304" s="41"/>
      <c r="C304" s="229" t="s">
        <v>1290</v>
      </c>
      <c r="D304" s="229" t="s">
        <v>230</v>
      </c>
      <c r="E304" s="230" t="s">
        <v>4813</v>
      </c>
      <c r="F304" s="231" t="s">
        <v>4814</v>
      </c>
      <c r="G304" s="232" t="s">
        <v>1861</v>
      </c>
      <c r="H304" s="233">
        <v>3</v>
      </c>
      <c r="I304" s="234"/>
      <c r="J304" s="235">
        <f>ROUND(I304*H304,2)</f>
        <v>0</v>
      </c>
      <c r="K304" s="231" t="s">
        <v>251</v>
      </c>
      <c r="L304" s="46"/>
      <c r="M304" s="236" t="s">
        <v>1</v>
      </c>
      <c r="N304" s="237" t="s">
        <v>48</v>
      </c>
      <c r="O304" s="93"/>
      <c r="P304" s="238">
        <f>O304*H304</f>
        <v>0</v>
      </c>
      <c r="Q304" s="238">
        <v>0</v>
      </c>
      <c r="R304" s="238">
        <f>Q304*H304</f>
        <v>0</v>
      </c>
      <c r="S304" s="238">
        <v>0</v>
      </c>
      <c r="T304" s="239">
        <f>S304*H304</f>
        <v>0</v>
      </c>
      <c r="U304" s="40"/>
      <c r="V304" s="40"/>
      <c r="W304" s="40"/>
      <c r="X304" s="40"/>
      <c r="Y304" s="40"/>
      <c r="Z304" s="40"/>
      <c r="AA304" s="40"/>
      <c r="AB304" s="40"/>
      <c r="AC304" s="40"/>
      <c r="AD304" s="40"/>
      <c r="AE304" s="40"/>
      <c r="AR304" s="240" t="s">
        <v>115</v>
      </c>
      <c r="AT304" s="240" t="s">
        <v>230</v>
      </c>
      <c r="AU304" s="240" t="s">
        <v>87</v>
      </c>
      <c r="AY304" s="18" t="s">
        <v>227</v>
      </c>
      <c r="BE304" s="241">
        <f>IF(N304="základní",J304,0)</f>
        <v>0</v>
      </c>
      <c r="BF304" s="241">
        <f>IF(N304="snížená",J304,0)</f>
        <v>0</v>
      </c>
      <c r="BG304" s="241">
        <f>IF(N304="zákl. přenesená",J304,0)</f>
        <v>0</v>
      </c>
      <c r="BH304" s="241">
        <f>IF(N304="sníž. přenesená",J304,0)</f>
        <v>0</v>
      </c>
      <c r="BI304" s="241">
        <f>IF(N304="nulová",J304,0)</f>
        <v>0</v>
      </c>
      <c r="BJ304" s="18" t="s">
        <v>87</v>
      </c>
      <c r="BK304" s="241">
        <f>ROUND(I304*H304,2)</f>
        <v>0</v>
      </c>
      <c r="BL304" s="18" t="s">
        <v>115</v>
      </c>
      <c r="BM304" s="240" t="s">
        <v>2096</v>
      </c>
    </row>
    <row r="305" s="2" customFormat="1" ht="16.5" customHeight="1">
      <c r="A305" s="40"/>
      <c r="B305" s="41"/>
      <c r="C305" s="229" t="s">
        <v>1295</v>
      </c>
      <c r="D305" s="229" t="s">
        <v>230</v>
      </c>
      <c r="E305" s="230" t="s">
        <v>4815</v>
      </c>
      <c r="F305" s="231" t="s">
        <v>4816</v>
      </c>
      <c r="G305" s="232" t="s">
        <v>1861</v>
      </c>
      <c r="H305" s="233">
        <v>7</v>
      </c>
      <c r="I305" s="234"/>
      <c r="J305" s="235">
        <f>ROUND(I305*H305,2)</f>
        <v>0</v>
      </c>
      <c r="K305" s="231" t="s">
        <v>251</v>
      </c>
      <c r="L305" s="46"/>
      <c r="M305" s="236" t="s">
        <v>1</v>
      </c>
      <c r="N305" s="237" t="s">
        <v>48</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115</v>
      </c>
      <c r="AT305" s="240" t="s">
        <v>230</v>
      </c>
      <c r="AU305" s="240" t="s">
        <v>87</v>
      </c>
      <c r="AY305" s="18" t="s">
        <v>227</v>
      </c>
      <c r="BE305" s="241">
        <f>IF(N305="základní",J305,0)</f>
        <v>0</v>
      </c>
      <c r="BF305" s="241">
        <f>IF(N305="snížená",J305,0)</f>
        <v>0</v>
      </c>
      <c r="BG305" s="241">
        <f>IF(N305="zákl. přenesená",J305,0)</f>
        <v>0</v>
      </c>
      <c r="BH305" s="241">
        <f>IF(N305="sníž. přenesená",J305,0)</f>
        <v>0</v>
      </c>
      <c r="BI305" s="241">
        <f>IF(N305="nulová",J305,0)</f>
        <v>0</v>
      </c>
      <c r="BJ305" s="18" t="s">
        <v>87</v>
      </c>
      <c r="BK305" s="241">
        <f>ROUND(I305*H305,2)</f>
        <v>0</v>
      </c>
      <c r="BL305" s="18" t="s">
        <v>115</v>
      </c>
      <c r="BM305" s="240" t="s">
        <v>2105</v>
      </c>
    </row>
    <row r="306" s="2" customFormat="1" ht="16.5" customHeight="1">
      <c r="A306" s="40"/>
      <c r="B306" s="41"/>
      <c r="C306" s="229" t="s">
        <v>1300</v>
      </c>
      <c r="D306" s="229" t="s">
        <v>230</v>
      </c>
      <c r="E306" s="230" t="s">
        <v>4817</v>
      </c>
      <c r="F306" s="231" t="s">
        <v>4818</v>
      </c>
      <c r="G306" s="232" t="s">
        <v>1861</v>
      </c>
      <c r="H306" s="233">
        <v>1</v>
      </c>
      <c r="I306" s="234"/>
      <c r="J306" s="235">
        <f>ROUND(I306*H306,2)</f>
        <v>0</v>
      </c>
      <c r="K306" s="231" t="s">
        <v>251</v>
      </c>
      <c r="L306" s="46"/>
      <c r="M306" s="236" t="s">
        <v>1</v>
      </c>
      <c r="N306" s="237" t="s">
        <v>48</v>
      </c>
      <c r="O306" s="93"/>
      <c r="P306" s="238">
        <f>O306*H306</f>
        <v>0</v>
      </c>
      <c r="Q306" s="238">
        <v>0</v>
      </c>
      <c r="R306" s="238">
        <f>Q306*H306</f>
        <v>0</v>
      </c>
      <c r="S306" s="238">
        <v>0</v>
      </c>
      <c r="T306" s="239">
        <f>S306*H306</f>
        <v>0</v>
      </c>
      <c r="U306" s="40"/>
      <c r="V306" s="40"/>
      <c r="W306" s="40"/>
      <c r="X306" s="40"/>
      <c r="Y306" s="40"/>
      <c r="Z306" s="40"/>
      <c r="AA306" s="40"/>
      <c r="AB306" s="40"/>
      <c r="AC306" s="40"/>
      <c r="AD306" s="40"/>
      <c r="AE306" s="40"/>
      <c r="AR306" s="240" t="s">
        <v>115</v>
      </c>
      <c r="AT306" s="240" t="s">
        <v>230</v>
      </c>
      <c r="AU306" s="240" t="s">
        <v>87</v>
      </c>
      <c r="AY306" s="18" t="s">
        <v>227</v>
      </c>
      <c r="BE306" s="241">
        <f>IF(N306="základní",J306,0)</f>
        <v>0</v>
      </c>
      <c r="BF306" s="241">
        <f>IF(N306="snížená",J306,0)</f>
        <v>0</v>
      </c>
      <c r="BG306" s="241">
        <f>IF(N306="zákl. přenesená",J306,0)</f>
        <v>0</v>
      </c>
      <c r="BH306" s="241">
        <f>IF(N306="sníž. přenesená",J306,0)</f>
        <v>0</v>
      </c>
      <c r="BI306" s="241">
        <f>IF(N306="nulová",J306,0)</f>
        <v>0</v>
      </c>
      <c r="BJ306" s="18" t="s">
        <v>87</v>
      </c>
      <c r="BK306" s="241">
        <f>ROUND(I306*H306,2)</f>
        <v>0</v>
      </c>
      <c r="BL306" s="18" t="s">
        <v>115</v>
      </c>
      <c r="BM306" s="240" t="s">
        <v>2113</v>
      </c>
    </row>
    <row r="307" s="2" customFormat="1" ht="16.5" customHeight="1">
      <c r="A307" s="40"/>
      <c r="B307" s="41"/>
      <c r="C307" s="229" t="s">
        <v>1303</v>
      </c>
      <c r="D307" s="229" t="s">
        <v>230</v>
      </c>
      <c r="E307" s="230" t="s">
        <v>4819</v>
      </c>
      <c r="F307" s="231" t="s">
        <v>4820</v>
      </c>
      <c r="G307" s="232" t="s">
        <v>1861</v>
      </c>
      <c r="H307" s="233">
        <v>2</v>
      </c>
      <c r="I307" s="234"/>
      <c r="J307" s="235">
        <f>ROUND(I307*H307,2)</f>
        <v>0</v>
      </c>
      <c r="K307" s="231" t="s">
        <v>251</v>
      </c>
      <c r="L307" s="46"/>
      <c r="M307" s="236" t="s">
        <v>1</v>
      </c>
      <c r="N307" s="237" t="s">
        <v>48</v>
      </c>
      <c r="O307" s="93"/>
      <c r="P307" s="238">
        <f>O307*H307</f>
        <v>0</v>
      </c>
      <c r="Q307" s="238">
        <v>0</v>
      </c>
      <c r="R307" s="238">
        <f>Q307*H307</f>
        <v>0</v>
      </c>
      <c r="S307" s="238">
        <v>0</v>
      </c>
      <c r="T307" s="239">
        <f>S307*H307</f>
        <v>0</v>
      </c>
      <c r="U307" s="40"/>
      <c r="V307" s="40"/>
      <c r="W307" s="40"/>
      <c r="X307" s="40"/>
      <c r="Y307" s="40"/>
      <c r="Z307" s="40"/>
      <c r="AA307" s="40"/>
      <c r="AB307" s="40"/>
      <c r="AC307" s="40"/>
      <c r="AD307" s="40"/>
      <c r="AE307" s="40"/>
      <c r="AR307" s="240" t="s">
        <v>115</v>
      </c>
      <c r="AT307" s="240" t="s">
        <v>230</v>
      </c>
      <c r="AU307" s="240" t="s">
        <v>87</v>
      </c>
      <c r="AY307" s="18" t="s">
        <v>227</v>
      </c>
      <c r="BE307" s="241">
        <f>IF(N307="základní",J307,0)</f>
        <v>0</v>
      </c>
      <c r="BF307" s="241">
        <f>IF(N307="snížená",J307,0)</f>
        <v>0</v>
      </c>
      <c r="BG307" s="241">
        <f>IF(N307="zákl. přenesená",J307,0)</f>
        <v>0</v>
      </c>
      <c r="BH307" s="241">
        <f>IF(N307="sníž. přenesená",J307,0)</f>
        <v>0</v>
      </c>
      <c r="BI307" s="241">
        <f>IF(N307="nulová",J307,0)</f>
        <v>0</v>
      </c>
      <c r="BJ307" s="18" t="s">
        <v>87</v>
      </c>
      <c r="BK307" s="241">
        <f>ROUND(I307*H307,2)</f>
        <v>0</v>
      </c>
      <c r="BL307" s="18" t="s">
        <v>115</v>
      </c>
      <c r="BM307" s="240" t="s">
        <v>2121</v>
      </c>
    </row>
    <row r="308" s="2" customFormat="1" ht="16.5" customHeight="1">
      <c r="A308" s="40"/>
      <c r="B308" s="41"/>
      <c r="C308" s="229" t="s">
        <v>1308</v>
      </c>
      <c r="D308" s="229" t="s">
        <v>230</v>
      </c>
      <c r="E308" s="230" t="s">
        <v>4821</v>
      </c>
      <c r="F308" s="231" t="s">
        <v>4822</v>
      </c>
      <c r="G308" s="232" t="s">
        <v>1861</v>
      </c>
      <c r="H308" s="233">
        <v>12</v>
      </c>
      <c r="I308" s="234"/>
      <c r="J308" s="235">
        <f>ROUND(I308*H308,2)</f>
        <v>0</v>
      </c>
      <c r="K308" s="231" t="s">
        <v>251</v>
      </c>
      <c r="L308" s="46"/>
      <c r="M308" s="236" t="s">
        <v>1</v>
      </c>
      <c r="N308" s="237" t="s">
        <v>48</v>
      </c>
      <c r="O308" s="93"/>
      <c r="P308" s="238">
        <f>O308*H308</f>
        <v>0</v>
      </c>
      <c r="Q308" s="238">
        <v>0</v>
      </c>
      <c r="R308" s="238">
        <f>Q308*H308</f>
        <v>0</v>
      </c>
      <c r="S308" s="238">
        <v>0</v>
      </c>
      <c r="T308" s="239">
        <f>S308*H308</f>
        <v>0</v>
      </c>
      <c r="U308" s="40"/>
      <c r="V308" s="40"/>
      <c r="W308" s="40"/>
      <c r="X308" s="40"/>
      <c r="Y308" s="40"/>
      <c r="Z308" s="40"/>
      <c r="AA308" s="40"/>
      <c r="AB308" s="40"/>
      <c r="AC308" s="40"/>
      <c r="AD308" s="40"/>
      <c r="AE308" s="40"/>
      <c r="AR308" s="240" t="s">
        <v>115</v>
      </c>
      <c r="AT308" s="240" t="s">
        <v>230</v>
      </c>
      <c r="AU308" s="240" t="s">
        <v>87</v>
      </c>
      <c r="AY308" s="18" t="s">
        <v>227</v>
      </c>
      <c r="BE308" s="241">
        <f>IF(N308="základní",J308,0)</f>
        <v>0</v>
      </c>
      <c r="BF308" s="241">
        <f>IF(N308="snížená",J308,0)</f>
        <v>0</v>
      </c>
      <c r="BG308" s="241">
        <f>IF(N308="zákl. přenesená",J308,0)</f>
        <v>0</v>
      </c>
      <c r="BH308" s="241">
        <f>IF(N308="sníž. přenesená",J308,0)</f>
        <v>0</v>
      </c>
      <c r="BI308" s="241">
        <f>IF(N308="nulová",J308,0)</f>
        <v>0</v>
      </c>
      <c r="BJ308" s="18" t="s">
        <v>87</v>
      </c>
      <c r="BK308" s="241">
        <f>ROUND(I308*H308,2)</f>
        <v>0</v>
      </c>
      <c r="BL308" s="18" t="s">
        <v>115</v>
      </c>
      <c r="BM308" s="240" t="s">
        <v>2130</v>
      </c>
    </row>
    <row r="309" s="2" customFormat="1" ht="16.5" customHeight="1">
      <c r="A309" s="40"/>
      <c r="B309" s="41"/>
      <c r="C309" s="229" t="s">
        <v>1312</v>
      </c>
      <c r="D309" s="229" t="s">
        <v>230</v>
      </c>
      <c r="E309" s="230" t="s">
        <v>4823</v>
      </c>
      <c r="F309" s="231" t="s">
        <v>4824</v>
      </c>
      <c r="G309" s="232" t="s">
        <v>1861</v>
      </c>
      <c r="H309" s="233">
        <v>2</v>
      </c>
      <c r="I309" s="234"/>
      <c r="J309" s="235">
        <f>ROUND(I309*H309,2)</f>
        <v>0</v>
      </c>
      <c r="K309" s="231" t="s">
        <v>251</v>
      </c>
      <c r="L309" s="46"/>
      <c r="M309" s="236" t="s">
        <v>1</v>
      </c>
      <c r="N309" s="237" t="s">
        <v>48</v>
      </c>
      <c r="O309" s="93"/>
      <c r="P309" s="238">
        <f>O309*H309</f>
        <v>0</v>
      </c>
      <c r="Q309" s="238">
        <v>0</v>
      </c>
      <c r="R309" s="238">
        <f>Q309*H309</f>
        <v>0</v>
      </c>
      <c r="S309" s="238">
        <v>0</v>
      </c>
      <c r="T309" s="239">
        <f>S309*H309</f>
        <v>0</v>
      </c>
      <c r="U309" s="40"/>
      <c r="V309" s="40"/>
      <c r="W309" s="40"/>
      <c r="X309" s="40"/>
      <c r="Y309" s="40"/>
      <c r="Z309" s="40"/>
      <c r="AA309" s="40"/>
      <c r="AB309" s="40"/>
      <c r="AC309" s="40"/>
      <c r="AD309" s="40"/>
      <c r="AE309" s="40"/>
      <c r="AR309" s="240" t="s">
        <v>115</v>
      </c>
      <c r="AT309" s="240" t="s">
        <v>230</v>
      </c>
      <c r="AU309" s="240" t="s">
        <v>87</v>
      </c>
      <c r="AY309" s="18" t="s">
        <v>227</v>
      </c>
      <c r="BE309" s="241">
        <f>IF(N309="základní",J309,0)</f>
        <v>0</v>
      </c>
      <c r="BF309" s="241">
        <f>IF(N309="snížená",J309,0)</f>
        <v>0</v>
      </c>
      <c r="BG309" s="241">
        <f>IF(N309="zákl. přenesená",J309,0)</f>
        <v>0</v>
      </c>
      <c r="BH309" s="241">
        <f>IF(N309="sníž. přenesená",J309,0)</f>
        <v>0</v>
      </c>
      <c r="BI309" s="241">
        <f>IF(N309="nulová",J309,0)</f>
        <v>0</v>
      </c>
      <c r="BJ309" s="18" t="s">
        <v>87</v>
      </c>
      <c r="BK309" s="241">
        <f>ROUND(I309*H309,2)</f>
        <v>0</v>
      </c>
      <c r="BL309" s="18" t="s">
        <v>115</v>
      </c>
      <c r="BM309" s="240" t="s">
        <v>2148</v>
      </c>
    </row>
    <row r="310" s="2" customFormat="1" ht="16.5" customHeight="1">
      <c r="A310" s="40"/>
      <c r="B310" s="41"/>
      <c r="C310" s="229" t="s">
        <v>1317</v>
      </c>
      <c r="D310" s="229" t="s">
        <v>230</v>
      </c>
      <c r="E310" s="230" t="s">
        <v>4825</v>
      </c>
      <c r="F310" s="231" t="s">
        <v>4826</v>
      </c>
      <c r="G310" s="232" t="s">
        <v>1861</v>
      </c>
      <c r="H310" s="233">
        <v>6</v>
      </c>
      <c r="I310" s="234"/>
      <c r="J310" s="235">
        <f>ROUND(I310*H310,2)</f>
        <v>0</v>
      </c>
      <c r="K310" s="231" t="s">
        <v>251</v>
      </c>
      <c r="L310" s="46"/>
      <c r="M310" s="236" t="s">
        <v>1</v>
      </c>
      <c r="N310" s="237" t="s">
        <v>48</v>
      </c>
      <c r="O310" s="93"/>
      <c r="P310" s="238">
        <f>O310*H310</f>
        <v>0</v>
      </c>
      <c r="Q310" s="238">
        <v>0</v>
      </c>
      <c r="R310" s="238">
        <f>Q310*H310</f>
        <v>0</v>
      </c>
      <c r="S310" s="238">
        <v>0</v>
      </c>
      <c r="T310" s="239">
        <f>S310*H310</f>
        <v>0</v>
      </c>
      <c r="U310" s="40"/>
      <c r="V310" s="40"/>
      <c r="W310" s="40"/>
      <c r="X310" s="40"/>
      <c r="Y310" s="40"/>
      <c r="Z310" s="40"/>
      <c r="AA310" s="40"/>
      <c r="AB310" s="40"/>
      <c r="AC310" s="40"/>
      <c r="AD310" s="40"/>
      <c r="AE310" s="40"/>
      <c r="AR310" s="240" t="s">
        <v>115</v>
      </c>
      <c r="AT310" s="240" t="s">
        <v>230</v>
      </c>
      <c r="AU310" s="240" t="s">
        <v>87</v>
      </c>
      <c r="AY310" s="18" t="s">
        <v>227</v>
      </c>
      <c r="BE310" s="241">
        <f>IF(N310="základní",J310,0)</f>
        <v>0</v>
      </c>
      <c r="BF310" s="241">
        <f>IF(N310="snížená",J310,0)</f>
        <v>0</v>
      </c>
      <c r="BG310" s="241">
        <f>IF(N310="zákl. přenesená",J310,0)</f>
        <v>0</v>
      </c>
      <c r="BH310" s="241">
        <f>IF(N310="sníž. přenesená",J310,0)</f>
        <v>0</v>
      </c>
      <c r="BI310" s="241">
        <f>IF(N310="nulová",J310,0)</f>
        <v>0</v>
      </c>
      <c r="BJ310" s="18" t="s">
        <v>87</v>
      </c>
      <c r="BK310" s="241">
        <f>ROUND(I310*H310,2)</f>
        <v>0</v>
      </c>
      <c r="BL310" s="18" t="s">
        <v>115</v>
      </c>
      <c r="BM310" s="240" t="s">
        <v>2160</v>
      </c>
    </row>
    <row r="311" s="2" customFormat="1" ht="16.5" customHeight="1">
      <c r="A311" s="40"/>
      <c r="B311" s="41"/>
      <c r="C311" s="229" t="s">
        <v>1320</v>
      </c>
      <c r="D311" s="229" t="s">
        <v>230</v>
      </c>
      <c r="E311" s="230" t="s">
        <v>4827</v>
      </c>
      <c r="F311" s="231" t="s">
        <v>4828</v>
      </c>
      <c r="G311" s="232" t="s">
        <v>1861</v>
      </c>
      <c r="H311" s="233">
        <v>1</v>
      </c>
      <c r="I311" s="234"/>
      <c r="J311" s="235">
        <f>ROUND(I311*H311,2)</f>
        <v>0</v>
      </c>
      <c r="K311" s="231" t="s">
        <v>251</v>
      </c>
      <c r="L311" s="46"/>
      <c r="M311" s="236" t="s">
        <v>1</v>
      </c>
      <c r="N311" s="237" t="s">
        <v>48</v>
      </c>
      <c r="O311" s="93"/>
      <c r="P311" s="238">
        <f>O311*H311</f>
        <v>0</v>
      </c>
      <c r="Q311" s="238">
        <v>0</v>
      </c>
      <c r="R311" s="238">
        <f>Q311*H311</f>
        <v>0</v>
      </c>
      <c r="S311" s="238">
        <v>0</v>
      </c>
      <c r="T311" s="239">
        <f>S311*H311</f>
        <v>0</v>
      </c>
      <c r="U311" s="40"/>
      <c r="V311" s="40"/>
      <c r="W311" s="40"/>
      <c r="X311" s="40"/>
      <c r="Y311" s="40"/>
      <c r="Z311" s="40"/>
      <c r="AA311" s="40"/>
      <c r="AB311" s="40"/>
      <c r="AC311" s="40"/>
      <c r="AD311" s="40"/>
      <c r="AE311" s="40"/>
      <c r="AR311" s="240" t="s">
        <v>115</v>
      </c>
      <c r="AT311" s="240" t="s">
        <v>230</v>
      </c>
      <c r="AU311" s="240" t="s">
        <v>87</v>
      </c>
      <c r="AY311" s="18" t="s">
        <v>227</v>
      </c>
      <c r="BE311" s="241">
        <f>IF(N311="základní",J311,0)</f>
        <v>0</v>
      </c>
      <c r="BF311" s="241">
        <f>IF(N311="snížená",J311,0)</f>
        <v>0</v>
      </c>
      <c r="BG311" s="241">
        <f>IF(N311="zákl. přenesená",J311,0)</f>
        <v>0</v>
      </c>
      <c r="BH311" s="241">
        <f>IF(N311="sníž. přenesená",J311,0)</f>
        <v>0</v>
      </c>
      <c r="BI311" s="241">
        <f>IF(N311="nulová",J311,0)</f>
        <v>0</v>
      </c>
      <c r="BJ311" s="18" t="s">
        <v>87</v>
      </c>
      <c r="BK311" s="241">
        <f>ROUND(I311*H311,2)</f>
        <v>0</v>
      </c>
      <c r="BL311" s="18" t="s">
        <v>115</v>
      </c>
      <c r="BM311" s="240" t="s">
        <v>2168</v>
      </c>
    </row>
    <row r="312" s="2" customFormat="1" ht="16.5" customHeight="1">
      <c r="A312" s="40"/>
      <c r="B312" s="41"/>
      <c r="C312" s="229" t="s">
        <v>1325</v>
      </c>
      <c r="D312" s="229" t="s">
        <v>230</v>
      </c>
      <c r="E312" s="230" t="s">
        <v>4829</v>
      </c>
      <c r="F312" s="231" t="s">
        <v>4830</v>
      </c>
      <c r="G312" s="232" t="s">
        <v>1861</v>
      </c>
      <c r="H312" s="233">
        <v>2</v>
      </c>
      <c r="I312" s="234"/>
      <c r="J312" s="235">
        <f>ROUND(I312*H312,2)</f>
        <v>0</v>
      </c>
      <c r="K312" s="231" t="s">
        <v>251</v>
      </c>
      <c r="L312" s="46"/>
      <c r="M312" s="236" t="s">
        <v>1</v>
      </c>
      <c r="N312" s="237" t="s">
        <v>48</v>
      </c>
      <c r="O312" s="93"/>
      <c r="P312" s="238">
        <f>O312*H312</f>
        <v>0</v>
      </c>
      <c r="Q312" s="238">
        <v>0</v>
      </c>
      <c r="R312" s="238">
        <f>Q312*H312</f>
        <v>0</v>
      </c>
      <c r="S312" s="238">
        <v>0</v>
      </c>
      <c r="T312" s="239">
        <f>S312*H312</f>
        <v>0</v>
      </c>
      <c r="U312" s="40"/>
      <c r="V312" s="40"/>
      <c r="W312" s="40"/>
      <c r="X312" s="40"/>
      <c r="Y312" s="40"/>
      <c r="Z312" s="40"/>
      <c r="AA312" s="40"/>
      <c r="AB312" s="40"/>
      <c r="AC312" s="40"/>
      <c r="AD312" s="40"/>
      <c r="AE312" s="40"/>
      <c r="AR312" s="240" t="s">
        <v>115</v>
      </c>
      <c r="AT312" s="240" t="s">
        <v>230</v>
      </c>
      <c r="AU312" s="240" t="s">
        <v>87</v>
      </c>
      <c r="AY312" s="18" t="s">
        <v>227</v>
      </c>
      <c r="BE312" s="241">
        <f>IF(N312="základní",J312,0)</f>
        <v>0</v>
      </c>
      <c r="BF312" s="241">
        <f>IF(N312="snížená",J312,0)</f>
        <v>0</v>
      </c>
      <c r="BG312" s="241">
        <f>IF(N312="zákl. přenesená",J312,0)</f>
        <v>0</v>
      </c>
      <c r="BH312" s="241">
        <f>IF(N312="sníž. přenesená",J312,0)</f>
        <v>0</v>
      </c>
      <c r="BI312" s="241">
        <f>IF(N312="nulová",J312,0)</f>
        <v>0</v>
      </c>
      <c r="BJ312" s="18" t="s">
        <v>87</v>
      </c>
      <c r="BK312" s="241">
        <f>ROUND(I312*H312,2)</f>
        <v>0</v>
      </c>
      <c r="BL312" s="18" t="s">
        <v>115</v>
      </c>
      <c r="BM312" s="240" t="s">
        <v>2177</v>
      </c>
    </row>
    <row r="313" s="2" customFormat="1" ht="16.5" customHeight="1">
      <c r="A313" s="40"/>
      <c r="B313" s="41"/>
      <c r="C313" s="229" t="s">
        <v>1329</v>
      </c>
      <c r="D313" s="229" t="s">
        <v>230</v>
      </c>
      <c r="E313" s="230" t="s">
        <v>4831</v>
      </c>
      <c r="F313" s="231" t="s">
        <v>4832</v>
      </c>
      <c r="G313" s="232" t="s">
        <v>1861</v>
      </c>
      <c r="H313" s="233">
        <v>2</v>
      </c>
      <c r="I313" s="234"/>
      <c r="J313" s="235">
        <f>ROUND(I313*H313,2)</f>
        <v>0</v>
      </c>
      <c r="K313" s="231" t="s">
        <v>251</v>
      </c>
      <c r="L313" s="46"/>
      <c r="M313" s="236" t="s">
        <v>1</v>
      </c>
      <c r="N313" s="237" t="s">
        <v>48</v>
      </c>
      <c r="O313" s="93"/>
      <c r="P313" s="238">
        <f>O313*H313</f>
        <v>0</v>
      </c>
      <c r="Q313" s="238">
        <v>0</v>
      </c>
      <c r="R313" s="238">
        <f>Q313*H313</f>
        <v>0</v>
      </c>
      <c r="S313" s="238">
        <v>0</v>
      </c>
      <c r="T313" s="239">
        <f>S313*H313</f>
        <v>0</v>
      </c>
      <c r="U313" s="40"/>
      <c r="V313" s="40"/>
      <c r="W313" s="40"/>
      <c r="X313" s="40"/>
      <c r="Y313" s="40"/>
      <c r="Z313" s="40"/>
      <c r="AA313" s="40"/>
      <c r="AB313" s="40"/>
      <c r="AC313" s="40"/>
      <c r="AD313" s="40"/>
      <c r="AE313" s="40"/>
      <c r="AR313" s="240" t="s">
        <v>115</v>
      </c>
      <c r="AT313" s="240" t="s">
        <v>230</v>
      </c>
      <c r="AU313" s="240" t="s">
        <v>87</v>
      </c>
      <c r="AY313" s="18" t="s">
        <v>227</v>
      </c>
      <c r="BE313" s="241">
        <f>IF(N313="základní",J313,0)</f>
        <v>0</v>
      </c>
      <c r="BF313" s="241">
        <f>IF(N313="snížená",J313,0)</f>
        <v>0</v>
      </c>
      <c r="BG313" s="241">
        <f>IF(N313="zákl. přenesená",J313,0)</f>
        <v>0</v>
      </c>
      <c r="BH313" s="241">
        <f>IF(N313="sníž. přenesená",J313,0)</f>
        <v>0</v>
      </c>
      <c r="BI313" s="241">
        <f>IF(N313="nulová",J313,0)</f>
        <v>0</v>
      </c>
      <c r="BJ313" s="18" t="s">
        <v>87</v>
      </c>
      <c r="BK313" s="241">
        <f>ROUND(I313*H313,2)</f>
        <v>0</v>
      </c>
      <c r="BL313" s="18" t="s">
        <v>115</v>
      </c>
      <c r="BM313" s="240" t="s">
        <v>2184</v>
      </c>
    </row>
    <row r="314" s="2" customFormat="1" ht="16.5" customHeight="1">
      <c r="A314" s="40"/>
      <c r="B314" s="41"/>
      <c r="C314" s="229" t="s">
        <v>1334</v>
      </c>
      <c r="D314" s="229" t="s">
        <v>230</v>
      </c>
      <c r="E314" s="230" t="s">
        <v>4833</v>
      </c>
      <c r="F314" s="231" t="s">
        <v>4834</v>
      </c>
      <c r="G314" s="232" t="s">
        <v>1861</v>
      </c>
      <c r="H314" s="233">
        <v>1</v>
      </c>
      <c r="I314" s="234"/>
      <c r="J314" s="235">
        <f>ROUND(I314*H314,2)</f>
        <v>0</v>
      </c>
      <c r="K314" s="231" t="s">
        <v>251</v>
      </c>
      <c r="L314" s="46"/>
      <c r="M314" s="236" t="s">
        <v>1</v>
      </c>
      <c r="N314" s="237" t="s">
        <v>48</v>
      </c>
      <c r="O314" s="93"/>
      <c r="P314" s="238">
        <f>O314*H314</f>
        <v>0</v>
      </c>
      <c r="Q314" s="238">
        <v>0</v>
      </c>
      <c r="R314" s="238">
        <f>Q314*H314</f>
        <v>0</v>
      </c>
      <c r="S314" s="238">
        <v>0</v>
      </c>
      <c r="T314" s="239">
        <f>S314*H314</f>
        <v>0</v>
      </c>
      <c r="U314" s="40"/>
      <c r="V314" s="40"/>
      <c r="W314" s="40"/>
      <c r="X314" s="40"/>
      <c r="Y314" s="40"/>
      <c r="Z314" s="40"/>
      <c r="AA314" s="40"/>
      <c r="AB314" s="40"/>
      <c r="AC314" s="40"/>
      <c r="AD314" s="40"/>
      <c r="AE314" s="40"/>
      <c r="AR314" s="240" t="s">
        <v>115</v>
      </c>
      <c r="AT314" s="240" t="s">
        <v>230</v>
      </c>
      <c r="AU314" s="240" t="s">
        <v>87</v>
      </c>
      <c r="AY314" s="18" t="s">
        <v>227</v>
      </c>
      <c r="BE314" s="241">
        <f>IF(N314="základní",J314,0)</f>
        <v>0</v>
      </c>
      <c r="BF314" s="241">
        <f>IF(N314="snížená",J314,0)</f>
        <v>0</v>
      </c>
      <c r="BG314" s="241">
        <f>IF(N314="zákl. přenesená",J314,0)</f>
        <v>0</v>
      </c>
      <c r="BH314" s="241">
        <f>IF(N314="sníž. přenesená",J314,0)</f>
        <v>0</v>
      </c>
      <c r="BI314" s="241">
        <f>IF(N314="nulová",J314,0)</f>
        <v>0</v>
      </c>
      <c r="BJ314" s="18" t="s">
        <v>87</v>
      </c>
      <c r="BK314" s="241">
        <f>ROUND(I314*H314,2)</f>
        <v>0</v>
      </c>
      <c r="BL314" s="18" t="s">
        <v>115</v>
      </c>
      <c r="BM314" s="240" t="s">
        <v>2192</v>
      </c>
    </row>
    <row r="315" s="2" customFormat="1" ht="16.5" customHeight="1">
      <c r="A315" s="40"/>
      <c r="B315" s="41"/>
      <c r="C315" s="229" t="s">
        <v>1337</v>
      </c>
      <c r="D315" s="229" t="s">
        <v>230</v>
      </c>
      <c r="E315" s="230" t="s">
        <v>4835</v>
      </c>
      <c r="F315" s="231" t="s">
        <v>4836</v>
      </c>
      <c r="G315" s="232" t="s">
        <v>1861</v>
      </c>
      <c r="H315" s="233">
        <v>1</v>
      </c>
      <c r="I315" s="234"/>
      <c r="J315" s="235">
        <f>ROUND(I315*H315,2)</f>
        <v>0</v>
      </c>
      <c r="K315" s="231" t="s">
        <v>251</v>
      </c>
      <c r="L315" s="46"/>
      <c r="M315" s="236" t="s">
        <v>1</v>
      </c>
      <c r="N315" s="237" t="s">
        <v>48</v>
      </c>
      <c r="O315" s="93"/>
      <c r="P315" s="238">
        <f>O315*H315</f>
        <v>0</v>
      </c>
      <c r="Q315" s="238">
        <v>0</v>
      </c>
      <c r="R315" s="238">
        <f>Q315*H315</f>
        <v>0</v>
      </c>
      <c r="S315" s="238">
        <v>0</v>
      </c>
      <c r="T315" s="239">
        <f>S315*H315</f>
        <v>0</v>
      </c>
      <c r="U315" s="40"/>
      <c r="V315" s="40"/>
      <c r="W315" s="40"/>
      <c r="X315" s="40"/>
      <c r="Y315" s="40"/>
      <c r="Z315" s="40"/>
      <c r="AA315" s="40"/>
      <c r="AB315" s="40"/>
      <c r="AC315" s="40"/>
      <c r="AD315" s="40"/>
      <c r="AE315" s="40"/>
      <c r="AR315" s="240" t="s">
        <v>115</v>
      </c>
      <c r="AT315" s="240" t="s">
        <v>230</v>
      </c>
      <c r="AU315" s="240" t="s">
        <v>87</v>
      </c>
      <c r="AY315" s="18" t="s">
        <v>227</v>
      </c>
      <c r="BE315" s="241">
        <f>IF(N315="základní",J315,0)</f>
        <v>0</v>
      </c>
      <c r="BF315" s="241">
        <f>IF(N315="snížená",J315,0)</f>
        <v>0</v>
      </c>
      <c r="BG315" s="241">
        <f>IF(N315="zákl. přenesená",J315,0)</f>
        <v>0</v>
      </c>
      <c r="BH315" s="241">
        <f>IF(N315="sníž. přenesená",J315,0)</f>
        <v>0</v>
      </c>
      <c r="BI315" s="241">
        <f>IF(N315="nulová",J315,0)</f>
        <v>0</v>
      </c>
      <c r="BJ315" s="18" t="s">
        <v>87</v>
      </c>
      <c r="BK315" s="241">
        <f>ROUND(I315*H315,2)</f>
        <v>0</v>
      </c>
      <c r="BL315" s="18" t="s">
        <v>115</v>
      </c>
      <c r="BM315" s="240" t="s">
        <v>2199</v>
      </c>
    </row>
    <row r="316" s="2" customFormat="1" ht="16.5" customHeight="1">
      <c r="A316" s="40"/>
      <c r="B316" s="41"/>
      <c r="C316" s="229" t="s">
        <v>1339</v>
      </c>
      <c r="D316" s="229" t="s">
        <v>230</v>
      </c>
      <c r="E316" s="230" t="s">
        <v>4837</v>
      </c>
      <c r="F316" s="231" t="s">
        <v>4838</v>
      </c>
      <c r="G316" s="232" t="s">
        <v>1861</v>
      </c>
      <c r="H316" s="233">
        <v>1</v>
      </c>
      <c r="I316" s="234"/>
      <c r="J316" s="235">
        <f>ROUND(I316*H316,2)</f>
        <v>0</v>
      </c>
      <c r="K316" s="231" t="s">
        <v>251</v>
      </c>
      <c r="L316" s="46"/>
      <c r="M316" s="236" t="s">
        <v>1</v>
      </c>
      <c r="N316" s="237" t="s">
        <v>48</v>
      </c>
      <c r="O316" s="93"/>
      <c r="P316" s="238">
        <f>O316*H316</f>
        <v>0</v>
      </c>
      <c r="Q316" s="238">
        <v>0</v>
      </c>
      <c r="R316" s="238">
        <f>Q316*H316</f>
        <v>0</v>
      </c>
      <c r="S316" s="238">
        <v>0</v>
      </c>
      <c r="T316" s="239">
        <f>S316*H316</f>
        <v>0</v>
      </c>
      <c r="U316" s="40"/>
      <c r="V316" s="40"/>
      <c r="W316" s="40"/>
      <c r="X316" s="40"/>
      <c r="Y316" s="40"/>
      <c r="Z316" s="40"/>
      <c r="AA316" s="40"/>
      <c r="AB316" s="40"/>
      <c r="AC316" s="40"/>
      <c r="AD316" s="40"/>
      <c r="AE316" s="40"/>
      <c r="AR316" s="240" t="s">
        <v>115</v>
      </c>
      <c r="AT316" s="240" t="s">
        <v>230</v>
      </c>
      <c r="AU316" s="240" t="s">
        <v>87</v>
      </c>
      <c r="AY316" s="18" t="s">
        <v>227</v>
      </c>
      <c r="BE316" s="241">
        <f>IF(N316="základní",J316,0)</f>
        <v>0</v>
      </c>
      <c r="BF316" s="241">
        <f>IF(N316="snížená",J316,0)</f>
        <v>0</v>
      </c>
      <c r="BG316" s="241">
        <f>IF(N316="zákl. přenesená",J316,0)</f>
        <v>0</v>
      </c>
      <c r="BH316" s="241">
        <f>IF(N316="sníž. přenesená",J316,0)</f>
        <v>0</v>
      </c>
      <c r="BI316" s="241">
        <f>IF(N316="nulová",J316,0)</f>
        <v>0</v>
      </c>
      <c r="BJ316" s="18" t="s">
        <v>87</v>
      </c>
      <c r="BK316" s="241">
        <f>ROUND(I316*H316,2)</f>
        <v>0</v>
      </c>
      <c r="BL316" s="18" t="s">
        <v>115</v>
      </c>
      <c r="BM316" s="240" t="s">
        <v>2207</v>
      </c>
    </row>
    <row r="317" s="2" customFormat="1" ht="16.5" customHeight="1">
      <c r="A317" s="40"/>
      <c r="B317" s="41"/>
      <c r="C317" s="229" t="s">
        <v>1344</v>
      </c>
      <c r="D317" s="229" t="s">
        <v>230</v>
      </c>
      <c r="E317" s="230" t="s">
        <v>4839</v>
      </c>
      <c r="F317" s="231" t="s">
        <v>4840</v>
      </c>
      <c r="G317" s="232" t="s">
        <v>1861</v>
      </c>
      <c r="H317" s="233">
        <v>1</v>
      </c>
      <c r="I317" s="234"/>
      <c r="J317" s="235">
        <f>ROUND(I317*H317,2)</f>
        <v>0</v>
      </c>
      <c r="K317" s="231" t="s">
        <v>251</v>
      </c>
      <c r="L317" s="46"/>
      <c r="M317" s="236" t="s">
        <v>1</v>
      </c>
      <c r="N317" s="237" t="s">
        <v>48</v>
      </c>
      <c r="O317" s="93"/>
      <c r="P317" s="238">
        <f>O317*H317</f>
        <v>0</v>
      </c>
      <c r="Q317" s="238">
        <v>0</v>
      </c>
      <c r="R317" s="238">
        <f>Q317*H317</f>
        <v>0</v>
      </c>
      <c r="S317" s="238">
        <v>0</v>
      </c>
      <c r="T317" s="239">
        <f>S317*H317</f>
        <v>0</v>
      </c>
      <c r="U317" s="40"/>
      <c r="V317" s="40"/>
      <c r="W317" s="40"/>
      <c r="X317" s="40"/>
      <c r="Y317" s="40"/>
      <c r="Z317" s="40"/>
      <c r="AA317" s="40"/>
      <c r="AB317" s="40"/>
      <c r="AC317" s="40"/>
      <c r="AD317" s="40"/>
      <c r="AE317" s="40"/>
      <c r="AR317" s="240" t="s">
        <v>115</v>
      </c>
      <c r="AT317" s="240" t="s">
        <v>230</v>
      </c>
      <c r="AU317" s="240" t="s">
        <v>87</v>
      </c>
      <c r="AY317" s="18" t="s">
        <v>227</v>
      </c>
      <c r="BE317" s="241">
        <f>IF(N317="základní",J317,0)</f>
        <v>0</v>
      </c>
      <c r="BF317" s="241">
        <f>IF(N317="snížená",J317,0)</f>
        <v>0</v>
      </c>
      <c r="BG317" s="241">
        <f>IF(N317="zákl. přenesená",J317,0)</f>
        <v>0</v>
      </c>
      <c r="BH317" s="241">
        <f>IF(N317="sníž. přenesená",J317,0)</f>
        <v>0</v>
      </c>
      <c r="BI317" s="241">
        <f>IF(N317="nulová",J317,0)</f>
        <v>0</v>
      </c>
      <c r="BJ317" s="18" t="s">
        <v>87</v>
      </c>
      <c r="BK317" s="241">
        <f>ROUND(I317*H317,2)</f>
        <v>0</v>
      </c>
      <c r="BL317" s="18" t="s">
        <v>115</v>
      </c>
      <c r="BM317" s="240" t="s">
        <v>2214</v>
      </c>
    </row>
    <row r="318" s="2" customFormat="1" ht="16.5" customHeight="1">
      <c r="A318" s="40"/>
      <c r="B318" s="41"/>
      <c r="C318" s="229" t="s">
        <v>1348</v>
      </c>
      <c r="D318" s="229" t="s">
        <v>230</v>
      </c>
      <c r="E318" s="230" t="s">
        <v>4841</v>
      </c>
      <c r="F318" s="231" t="s">
        <v>4842</v>
      </c>
      <c r="G318" s="232" t="s">
        <v>1861</v>
      </c>
      <c r="H318" s="233">
        <v>1</v>
      </c>
      <c r="I318" s="234"/>
      <c r="J318" s="235">
        <f>ROUND(I318*H318,2)</f>
        <v>0</v>
      </c>
      <c r="K318" s="231" t="s">
        <v>251</v>
      </c>
      <c r="L318" s="46"/>
      <c r="M318" s="236" t="s">
        <v>1</v>
      </c>
      <c r="N318" s="237" t="s">
        <v>48</v>
      </c>
      <c r="O318" s="93"/>
      <c r="P318" s="238">
        <f>O318*H318</f>
        <v>0</v>
      </c>
      <c r="Q318" s="238">
        <v>0</v>
      </c>
      <c r="R318" s="238">
        <f>Q318*H318</f>
        <v>0</v>
      </c>
      <c r="S318" s="238">
        <v>0</v>
      </c>
      <c r="T318" s="239">
        <f>S318*H318</f>
        <v>0</v>
      </c>
      <c r="U318" s="40"/>
      <c r="V318" s="40"/>
      <c r="W318" s="40"/>
      <c r="X318" s="40"/>
      <c r="Y318" s="40"/>
      <c r="Z318" s="40"/>
      <c r="AA318" s="40"/>
      <c r="AB318" s="40"/>
      <c r="AC318" s="40"/>
      <c r="AD318" s="40"/>
      <c r="AE318" s="40"/>
      <c r="AR318" s="240" t="s">
        <v>115</v>
      </c>
      <c r="AT318" s="240" t="s">
        <v>230</v>
      </c>
      <c r="AU318" s="240" t="s">
        <v>87</v>
      </c>
      <c r="AY318" s="18" t="s">
        <v>227</v>
      </c>
      <c r="BE318" s="241">
        <f>IF(N318="základní",J318,0)</f>
        <v>0</v>
      </c>
      <c r="BF318" s="241">
        <f>IF(N318="snížená",J318,0)</f>
        <v>0</v>
      </c>
      <c r="BG318" s="241">
        <f>IF(N318="zákl. přenesená",J318,0)</f>
        <v>0</v>
      </c>
      <c r="BH318" s="241">
        <f>IF(N318="sníž. přenesená",J318,0)</f>
        <v>0</v>
      </c>
      <c r="BI318" s="241">
        <f>IF(N318="nulová",J318,0)</f>
        <v>0</v>
      </c>
      <c r="BJ318" s="18" t="s">
        <v>87</v>
      </c>
      <c r="BK318" s="241">
        <f>ROUND(I318*H318,2)</f>
        <v>0</v>
      </c>
      <c r="BL318" s="18" t="s">
        <v>115</v>
      </c>
      <c r="BM318" s="240" t="s">
        <v>2221</v>
      </c>
    </row>
    <row r="319" s="2" customFormat="1" ht="16.5" customHeight="1">
      <c r="A319" s="40"/>
      <c r="B319" s="41"/>
      <c r="C319" s="229" t="s">
        <v>1352</v>
      </c>
      <c r="D319" s="229" t="s">
        <v>230</v>
      </c>
      <c r="E319" s="230" t="s">
        <v>4843</v>
      </c>
      <c r="F319" s="231" t="s">
        <v>4844</v>
      </c>
      <c r="G319" s="232" t="s">
        <v>1861</v>
      </c>
      <c r="H319" s="233">
        <v>1</v>
      </c>
      <c r="I319" s="234"/>
      <c r="J319" s="235">
        <f>ROUND(I319*H319,2)</f>
        <v>0</v>
      </c>
      <c r="K319" s="231" t="s">
        <v>251</v>
      </c>
      <c r="L319" s="46"/>
      <c r="M319" s="236" t="s">
        <v>1</v>
      </c>
      <c r="N319" s="237" t="s">
        <v>48</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115</v>
      </c>
      <c r="AT319" s="240" t="s">
        <v>230</v>
      </c>
      <c r="AU319" s="240" t="s">
        <v>87</v>
      </c>
      <c r="AY319" s="18" t="s">
        <v>227</v>
      </c>
      <c r="BE319" s="241">
        <f>IF(N319="základní",J319,0)</f>
        <v>0</v>
      </c>
      <c r="BF319" s="241">
        <f>IF(N319="snížená",J319,0)</f>
        <v>0</v>
      </c>
      <c r="BG319" s="241">
        <f>IF(N319="zákl. přenesená",J319,0)</f>
        <v>0</v>
      </c>
      <c r="BH319" s="241">
        <f>IF(N319="sníž. přenesená",J319,0)</f>
        <v>0</v>
      </c>
      <c r="BI319" s="241">
        <f>IF(N319="nulová",J319,0)</f>
        <v>0</v>
      </c>
      <c r="BJ319" s="18" t="s">
        <v>87</v>
      </c>
      <c r="BK319" s="241">
        <f>ROUND(I319*H319,2)</f>
        <v>0</v>
      </c>
      <c r="BL319" s="18" t="s">
        <v>115</v>
      </c>
      <c r="BM319" s="240" t="s">
        <v>2228</v>
      </c>
    </row>
    <row r="320" s="2" customFormat="1" ht="16.5" customHeight="1">
      <c r="A320" s="40"/>
      <c r="B320" s="41"/>
      <c r="C320" s="229" t="s">
        <v>1357</v>
      </c>
      <c r="D320" s="229" t="s">
        <v>230</v>
      </c>
      <c r="E320" s="230" t="s">
        <v>4845</v>
      </c>
      <c r="F320" s="231" t="s">
        <v>4846</v>
      </c>
      <c r="G320" s="232" t="s">
        <v>1861</v>
      </c>
      <c r="H320" s="233">
        <v>1</v>
      </c>
      <c r="I320" s="234"/>
      <c r="J320" s="235">
        <f>ROUND(I320*H320,2)</f>
        <v>0</v>
      </c>
      <c r="K320" s="231" t="s">
        <v>251</v>
      </c>
      <c r="L320" s="46"/>
      <c r="M320" s="236" t="s">
        <v>1</v>
      </c>
      <c r="N320" s="237" t="s">
        <v>48</v>
      </c>
      <c r="O320" s="93"/>
      <c r="P320" s="238">
        <f>O320*H320</f>
        <v>0</v>
      </c>
      <c r="Q320" s="238">
        <v>0</v>
      </c>
      <c r="R320" s="238">
        <f>Q320*H320</f>
        <v>0</v>
      </c>
      <c r="S320" s="238">
        <v>0</v>
      </c>
      <c r="T320" s="239">
        <f>S320*H320</f>
        <v>0</v>
      </c>
      <c r="U320" s="40"/>
      <c r="V320" s="40"/>
      <c r="W320" s="40"/>
      <c r="X320" s="40"/>
      <c r="Y320" s="40"/>
      <c r="Z320" s="40"/>
      <c r="AA320" s="40"/>
      <c r="AB320" s="40"/>
      <c r="AC320" s="40"/>
      <c r="AD320" s="40"/>
      <c r="AE320" s="40"/>
      <c r="AR320" s="240" t="s">
        <v>115</v>
      </c>
      <c r="AT320" s="240" t="s">
        <v>230</v>
      </c>
      <c r="AU320" s="240" t="s">
        <v>87</v>
      </c>
      <c r="AY320" s="18" t="s">
        <v>227</v>
      </c>
      <c r="BE320" s="241">
        <f>IF(N320="základní",J320,0)</f>
        <v>0</v>
      </c>
      <c r="BF320" s="241">
        <f>IF(N320="snížená",J320,0)</f>
        <v>0</v>
      </c>
      <c r="BG320" s="241">
        <f>IF(N320="zákl. přenesená",J320,0)</f>
        <v>0</v>
      </c>
      <c r="BH320" s="241">
        <f>IF(N320="sníž. přenesená",J320,0)</f>
        <v>0</v>
      </c>
      <c r="BI320" s="241">
        <f>IF(N320="nulová",J320,0)</f>
        <v>0</v>
      </c>
      <c r="BJ320" s="18" t="s">
        <v>87</v>
      </c>
      <c r="BK320" s="241">
        <f>ROUND(I320*H320,2)</f>
        <v>0</v>
      </c>
      <c r="BL320" s="18" t="s">
        <v>115</v>
      </c>
      <c r="BM320" s="240" t="s">
        <v>2235</v>
      </c>
    </row>
    <row r="321" s="2" customFormat="1" ht="16.5" customHeight="1">
      <c r="A321" s="40"/>
      <c r="B321" s="41"/>
      <c r="C321" s="229" t="s">
        <v>1362</v>
      </c>
      <c r="D321" s="229" t="s">
        <v>230</v>
      </c>
      <c r="E321" s="230" t="s">
        <v>4847</v>
      </c>
      <c r="F321" s="231" t="s">
        <v>4848</v>
      </c>
      <c r="G321" s="232" t="s">
        <v>1861</v>
      </c>
      <c r="H321" s="233">
        <v>5</v>
      </c>
      <c r="I321" s="234"/>
      <c r="J321" s="235">
        <f>ROUND(I321*H321,2)</f>
        <v>0</v>
      </c>
      <c r="K321" s="231" t="s">
        <v>251</v>
      </c>
      <c r="L321" s="46"/>
      <c r="M321" s="236" t="s">
        <v>1</v>
      </c>
      <c r="N321" s="237" t="s">
        <v>48</v>
      </c>
      <c r="O321" s="93"/>
      <c r="P321" s="238">
        <f>O321*H321</f>
        <v>0</v>
      </c>
      <c r="Q321" s="238">
        <v>0</v>
      </c>
      <c r="R321" s="238">
        <f>Q321*H321</f>
        <v>0</v>
      </c>
      <c r="S321" s="238">
        <v>0</v>
      </c>
      <c r="T321" s="239">
        <f>S321*H321</f>
        <v>0</v>
      </c>
      <c r="U321" s="40"/>
      <c r="V321" s="40"/>
      <c r="W321" s="40"/>
      <c r="X321" s="40"/>
      <c r="Y321" s="40"/>
      <c r="Z321" s="40"/>
      <c r="AA321" s="40"/>
      <c r="AB321" s="40"/>
      <c r="AC321" s="40"/>
      <c r="AD321" s="40"/>
      <c r="AE321" s="40"/>
      <c r="AR321" s="240" t="s">
        <v>115</v>
      </c>
      <c r="AT321" s="240" t="s">
        <v>230</v>
      </c>
      <c r="AU321" s="240" t="s">
        <v>87</v>
      </c>
      <c r="AY321" s="18" t="s">
        <v>227</v>
      </c>
      <c r="BE321" s="241">
        <f>IF(N321="základní",J321,0)</f>
        <v>0</v>
      </c>
      <c r="BF321" s="241">
        <f>IF(N321="snížená",J321,0)</f>
        <v>0</v>
      </c>
      <c r="BG321" s="241">
        <f>IF(N321="zákl. přenesená",J321,0)</f>
        <v>0</v>
      </c>
      <c r="BH321" s="241">
        <f>IF(N321="sníž. přenesená",J321,0)</f>
        <v>0</v>
      </c>
      <c r="BI321" s="241">
        <f>IF(N321="nulová",J321,0)</f>
        <v>0</v>
      </c>
      <c r="BJ321" s="18" t="s">
        <v>87</v>
      </c>
      <c r="BK321" s="241">
        <f>ROUND(I321*H321,2)</f>
        <v>0</v>
      </c>
      <c r="BL321" s="18" t="s">
        <v>115</v>
      </c>
      <c r="BM321" s="240" t="s">
        <v>2242</v>
      </c>
    </row>
    <row r="322" s="2" customFormat="1" ht="16.5" customHeight="1">
      <c r="A322" s="40"/>
      <c r="B322" s="41"/>
      <c r="C322" s="229" t="s">
        <v>1368</v>
      </c>
      <c r="D322" s="229" t="s">
        <v>230</v>
      </c>
      <c r="E322" s="230" t="s">
        <v>4849</v>
      </c>
      <c r="F322" s="231" t="s">
        <v>4850</v>
      </c>
      <c r="G322" s="232" t="s">
        <v>1861</v>
      </c>
      <c r="H322" s="233">
        <v>1</v>
      </c>
      <c r="I322" s="234"/>
      <c r="J322" s="235">
        <f>ROUND(I322*H322,2)</f>
        <v>0</v>
      </c>
      <c r="K322" s="231" t="s">
        <v>251</v>
      </c>
      <c r="L322" s="46"/>
      <c r="M322" s="236" t="s">
        <v>1</v>
      </c>
      <c r="N322" s="237" t="s">
        <v>48</v>
      </c>
      <c r="O322" s="93"/>
      <c r="P322" s="238">
        <f>O322*H322</f>
        <v>0</v>
      </c>
      <c r="Q322" s="238">
        <v>0</v>
      </c>
      <c r="R322" s="238">
        <f>Q322*H322</f>
        <v>0</v>
      </c>
      <c r="S322" s="238">
        <v>0</v>
      </c>
      <c r="T322" s="239">
        <f>S322*H322</f>
        <v>0</v>
      </c>
      <c r="U322" s="40"/>
      <c r="V322" s="40"/>
      <c r="W322" s="40"/>
      <c r="X322" s="40"/>
      <c r="Y322" s="40"/>
      <c r="Z322" s="40"/>
      <c r="AA322" s="40"/>
      <c r="AB322" s="40"/>
      <c r="AC322" s="40"/>
      <c r="AD322" s="40"/>
      <c r="AE322" s="40"/>
      <c r="AR322" s="240" t="s">
        <v>115</v>
      </c>
      <c r="AT322" s="240" t="s">
        <v>230</v>
      </c>
      <c r="AU322" s="240" t="s">
        <v>87</v>
      </c>
      <c r="AY322" s="18" t="s">
        <v>227</v>
      </c>
      <c r="BE322" s="241">
        <f>IF(N322="základní",J322,0)</f>
        <v>0</v>
      </c>
      <c r="BF322" s="241">
        <f>IF(N322="snížená",J322,0)</f>
        <v>0</v>
      </c>
      <c r="BG322" s="241">
        <f>IF(N322="zákl. přenesená",J322,0)</f>
        <v>0</v>
      </c>
      <c r="BH322" s="241">
        <f>IF(N322="sníž. přenesená",J322,0)</f>
        <v>0</v>
      </c>
      <c r="BI322" s="241">
        <f>IF(N322="nulová",J322,0)</f>
        <v>0</v>
      </c>
      <c r="BJ322" s="18" t="s">
        <v>87</v>
      </c>
      <c r="BK322" s="241">
        <f>ROUND(I322*H322,2)</f>
        <v>0</v>
      </c>
      <c r="BL322" s="18" t="s">
        <v>115</v>
      </c>
      <c r="BM322" s="240" t="s">
        <v>2250</v>
      </c>
    </row>
    <row r="323" s="2" customFormat="1" ht="16.5" customHeight="1">
      <c r="A323" s="40"/>
      <c r="B323" s="41"/>
      <c r="C323" s="229" t="s">
        <v>1378</v>
      </c>
      <c r="D323" s="229" t="s">
        <v>230</v>
      </c>
      <c r="E323" s="230" t="s">
        <v>4851</v>
      </c>
      <c r="F323" s="231" t="s">
        <v>4852</v>
      </c>
      <c r="G323" s="232" t="s">
        <v>1861</v>
      </c>
      <c r="H323" s="233">
        <v>1</v>
      </c>
      <c r="I323" s="234"/>
      <c r="J323" s="235">
        <f>ROUND(I323*H323,2)</f>
        <v>0</v>
      </c>
      <c r="K323" s="231" t="s">
        <v>251</v>
      </c>
      <c r="L323" s="46"/>
      <c r="M323" s="236" t="s">
        <v>1</v>
      </c>
      <c r="N323" s="237" t="s">
        <v>48</v>
      </c>
      <c r="O323" s="93"/>
      <c r="P323" s="238">
        <f>O323*H323</f>
        <v>0</v>
      </c>
      <c r="Q323" s="238">
        <v>0</v>
      </c>
      <c r="R323" s="238">
        <f>Q323*H323</f>
        <v>0</v>
      </c>
      <c r="S323" s="238">
        <v>0</v>
      </c>
      <c r="T323" s="239">
        <f>S323*H323</f>
        <v>0</v>
      </c>
      <c r="U323" s="40"/>
      <c r="V323" s="40"/>
      <c r="W323" s="40"/>
      <c r="X323" s="40"/>
      <c r="Y323" s="40"/>
      <c r="Z323" s="40"/>
      <c r="AA323" s="40"/>
      <c r="AB323" s="40"/>
      <c r="AC323" s="40"/>
      <c r="AD323" s="40"/>
      <c r="AE323" s="40"/>
      <c r="AR323" s="240" t="s">
        <v>115</v>
      </c>
      <c r="AT323" s="240" t="s">
        <v>230</v>
      </c>
      <c r="AU323" s="240" t="s">
        <v>87</v>
      </c>
      <c r="AY323" s="18" t="s">
        <v>227</v>
      </c>
      <c r="BE323" s="241">
        <f>IF(N323="základní",J323,0)</f>
        <v>0</v>
      </c>
      <c r="BF323" s="241">
        <f>IF(N323="snížená",J323,0)</f>
        <v>0</v>
      </c>
      <c r="BG323" s="241">
        <f>IF(N323="zákl. přenesená",J323,0)</f>
        <v>0</v>
      </c>
      <c r="BH323" s="241">
        <f>IF(N323="sníž. přenesená",J323,0)</f>
        <v>0</v>
      </c>
      <c r="BI323" s="241">
        <f>IF(N323="nulová",J323,0)</f>
        <v>0</v>
      </c>
      <c r="BJ323" s="18" t="s">
        <v>87</v>
      </c>
      <c r="BK323" s="241">
        <f>ROUND(I323*H323,2)</f>
        <v>0</v>
      </c>
      <c r="BL323" s="18" t="s">
        <v>115</v>
      </c>
      <c r="BM323" s="240" t="s">
        <v>2258</v>
      </c>
    </row>
    <row r="324" s="2" customFormat="1" ht="16.5" customHeight="1">
      <c r="A324" s="40"/>
      <c r="B324" s="41"/>
      <c r="C324" s="229" t="s">
        <v>1385</v>
      </c>
      <c r="D324" s="229" t="s">
        <v>230</v>
      </c>
      <c r="E324" s="230" t="s">
        <v>4853</v>
      </c>
      <c r="F324" s="231" t="s">
        <v>4854</v>
      </c>
      <c r="G324" s="232" t="s">
        <v>1861</v>
      </c>
      <c r="H324" s="233">
        <v>6</v>
      </c>
      <c r="I324" s="234"/>
      <c r="J324" s="235">
        <f>ROUND(I324*H324,2)</f>
        <v>0</v>
      </c>
      <c r="K324" s="231" t="s">
        <v>251</v>
      </c>
      <c r="L324" s="46"/>
      <c r="M324" s="236" t="s">
        <v>1</v>
      </c>
      <c r="N324" s="237" t="s">
        <v>48</v>
      </c>
      <c r="O324" s="93"/>
      <c r="P324" s="238">
        <f>O324*H324</f>
        <v>0</v>
      </c>
      <c r="Q324" s="238">
        <v>0</v>
      </c>
      <c r="R324" s="238">
        <f>Q324*H324</f>
        <v>0</v>
      </c>
      <c r="S324" s="238">
        <v>0</v>
      </c>
      <c r="T324" s="239">
        <f>S324*H324</f>
        <v>0</v>
      </c>
      <c r="U324" s="40"/>
      <c r="V324" s="40"/>
      <c r="W324" s="40"/>
      <c r="X324" s="40"/>
      <c r="Y324" s="40"/>
      <c r="Z324" s="40"/>
      <c r="AA324" s="40"/>
      <c r="AB324" s="40"/>
      <c r="AC324" s="40"/>
      <c r="AD324" s="40"/>
      <c r="AE324" s="40"/>
      <c r="AR324" s="240" t="s">
        <v>115</v>
      </c>
      <c r="AT324" s="240" t="s">
        <v>230</v>
      </c>
      <c r="AU324" s="240" t="s">
        <v>87</v>
      </c>
      <c r="AY324" s="18" t="s">
        <v>227</v>
      </c>
      <c r="BE324" s="241">
        <f>IF(N324="základní",J324,0)</f>
        <v>0</v>
      </c>
      <c r="BF324" s="241">
        <f>IF(N324="snížená",J324,0)</f>
        <v>0</v>
      </c>
      <c r="BG324" s="241">
        <f>IF(N324="zákl. přenesená",J324,0)</f>
        <v>0</v>
      </c>
      <c r="BH324" s="241">
        <f>IF(N324="sníž. přenesená",J324,0)</f>
        <v>0</v>
      </c>
      <c r="BI324" s="241">
        <f>IF(N324="nulová",J324,0)</f>
        <v>0</v>
      </c>
      <c r="BJ324" s="18" t="s">
        <v>87</v>
      </c>
      <c r="BK324" s="241">
        <f>ROUND(I324*H324,2)</f>
        <v>0</v>
      </c>
      <c r="BL324" s="18" t="s">
        <v>115</v>
      </c>
      <c r="BM324" s="240" t="s">
        <v>2265</v>
      </c>
    </row>
    <row r="325" s="2" customFormat="1" ht="16.5" customHeight="1">
      <c r="A325" s="40"/>
      <c r="B325" s="41"/>
      <c r="C325" s="229" t="s">
        <v>1395</v>
      </c>
      <c r="D325" s="229" t="s">
        <v>230</v>
      </c>
      <c r="E325" s="230" t="s">
        <v>4855</v>
      </c>
      <c r="F325" s="231" t="s">
        <v>4856</v>
      </c>
      <c r="G325" s="232" t="s">
        <v>1861</v>
      </c>
      <c r="H325" s="233">
        <v>2</v>
      </c>
      <c r="I325" s="234"/>
      <c r="J325" s="235">
        <f>ROUND(I325*H325,2)</f>
        <v>0</v>
      </c>
      <c r="K325" s="231" t="s">
        <v>251</v>
      </c>
      <c r="L325" s="46"/>
      <c r="M325" s="236" t="s">
        <v>1</v>
      </c>
      <c r="N325" s="237" t="s">
        <v>48</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115</v>
      </c>
      <c r="AT325" s="240" t="s">
        <v>230</v>
      </c>
      <c r="AU325" s="240" t="s">
        <v>87</v>
      </c>
      <c r="AY325" s="18" t="s">
        <v>227</v>
      </c>
      <c r="BE325" s="241">
        <f>IF(N325="základní",J325,0)</f>
        <v>0</v>
      </c>
      <c r="BF325" s="241">
        <f>IF(N325="snížená",J325,0)</f>
        <v>0</v>
      </c>
      <c r="BG325" s="241">
        <f>IF(N325="zákl. přenesená",J325,0)</f>
        <v>0</v>
      </c>
      <c r="BH325" s="241">
        <f>IF(N325="sníž. přenesená",J325,0)</f>
        <v>0</v>
      </c>
      <c r="BI325" s="241">
        <f>IF(N325="nulová",J325,0)</f>
        <v>0</v>
      </c>
      <c r="BJ325" s="18" t="s">
        <v>87</v>
      </c>
      <c r="BK325" s="241">
        <f>ROUND(I325*H325,2)</f>
        <v>0</v>
      </c>
      <c r="BL325" s="18" t="s">
        <v>115</v>
      </c>
      <c r="BM325" s="240" t="s">
        <v>2274</v>
      </c>
    </row>
    <row r="326" s="2" customFormat="1" ht="16.5" customHeight="1">
      <c r="A326" s="40"/>
      <c r="B326" s="41"/>
      <c r="C326" s="229" t="s">
        <v>1406</v>
      </c>
      <c r="D326" s="229" t="s">
        <v>230</v>
      </c>
      <c r="E326" s="230" t="s">
        <v>4857</v>
      </c>
      <c r="F326" s="231" t="s">
        <v>4858</v>
      </c>
      <c r="G326" s="232" t="s">
        <v>1861</v>
      </c>
      <c r="H326" s="233">
        <v>2</v>
      </c>
      <c r="I326" s="234"/>
      <c r="J326" s="235">
        <f>ROUND(I326*H326,2)</f>
        <v>0</v>
      </c>
      <c r="K326" s="231" t="s">
        <v>251</v>
      </c>
      <c r="L326" s="46"/>
      <c r="M326" s="236" t="s">
        <v>1</v>
      </c>
      <c r="N326" s="237" t="s">
        <v>48</v>
      </c>
      <c r="O326" s="93"/>
      <c r="P326" s="238">
        <f>O326*H326</f>
        <v>0</v>
      </c>
      <c r="Q326" s="238">
        <v>0</v>
      </c>
      <c r="R326" s="238">
        <f>Q326*H326</f>
        <v>0</v>
      </c>
      <c r="S326" s="238">
        <v>0</v>
      </c>
      <c r="T326" s="239">
        <f>S326*H326</f>
        <v>0</v>
      </c>
      <c r="U326" s="40"/>
      <c r="V326" s="40"/>
      <c r="W326" s="40"/>
      <c r="X326" s="40"/>
      <c r="Y326" s="40"/>
      <c r="Z326" s="40"/>
      <c r="AA326" s="40"/>
      <c r="AB326" s="40"/>
      <c r="AC326" s="40"/>
      <c r="AD326" s="40"/>
      <c r="AE326" s="40"/>
      <c r="AR326" s="240" t="s">
        <v>115</v>
      </c>
      <c r="AT326" s="240" t="s">
        <v>230</v>
      </c>
      <c r="AU326" s="240" t="s">
        <v>87</v>
      </c>
      <c r="AY326" s="18" t="s">
        <v>227</v>
      </c>
      <c r="BE326" s="241">
        <f>IF(N326="základní",J326,0)</f>
        <v>0</v>
      </c>
      <c r="BF326" s="241">
        <f>IF(N326="snížená",J326,0)</f>
        <v>0</v>
      </c>
      <c r="BG326" s="241">
        <f>IF(N326="zákl. přenesená",J326,0)</f>
        <v>0</v>
      </c>
      <c r="BH326" s="241">
        <f>IF(N326="sníž. přenesená",J326,0)</f>
        <v>0</v>
      </c>
      <c r="BI326" s="241">
        <f>IF(N326="nulová",J326,0)</f>
        <v>0</v>
      </c>
      <c r="BJ326" s="18" t="s">
        <v>87</v>
      </c>
      <c r="BK326" s="241">
        <f>ROUND(I326*H326,2)</f>
        <v>0</v>
      </c>
      <c r="BL326" s="18" t="s">
        <v>115</v>
      </c>
      <c r="BM326" s="240" t="s">
        <v>2282</v>
      </c>
    </row>
    <row r="327" s="2" customFormat="1" ht="16.5" customHeight="1">
      <c r="A327" s="40"/>
      <c r="B327" s="41"/>
      <c r="C327" s="229" t="s">
        <v>1415</v>
      </c>
      <c r="D327" s="229" t="s">
        <v>230</v>
      </c>
      <c r="E327" s="230" t="s">
        <v>4859</v>
      </c>
      <c r="F327" s="231" t="s">
        <v>4860</v>
      </c>
      <c r="G327" s="232" t="s">
        <v>1861</v>
      </c>
      <c r="H327" s="233">
        <v>3</v>
      </c>
      <c r="I327" s="234"/>
      <c r="J327" s="235">
        <f>ROUND(I327*H327,2)</f>
        <v>0</v>
      </c>
      <c r="K327" s="231" t="s">
        <v>251</v>
      </c>
      <c r="L327" s="46"/>
      <c r="M327" s="236" t="s">
        <v>1</v>
      </c>
      <c r="N327" s="237" t="s">
        <v>48</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115</v>
      </c>
      <c r="AT327" s="240" t="s">
        <v>230</v>
      </c>
      <c r="AU327" s="240" t="s">
        <v>87</v>
      </c>
      <c r="AY327" s="18" t="s">
        <v>227</v>
      </c>
      <c r="BE327" s="241">
        <f>IF(N327="základní",J327,0)</f>
        <v>0</v>
      </c>
      <c r="BF327" s="241">
        <f>IF(N327="snížená",J327,0)</f>
        <v>0</v>
      </c>
      <c r="BG327" s="241">
        <f>IF(N327="zákl. přenesená",J327,0)</f>
        <v>0</v>
      </c>
      <c r="BH327" s="241">
        <f>IF(N327="sníž. přenesená",J327,0)</f>
        <v>0</v>
      </c>
      <c r="BI327" s="241">
        <f>IF(N327="nulová",J327,0)</f>
        <v>0</v>
      </c>
      <c r="BJ327" s="18" t="s">
        <v>87</v>
      </c>
      <c r="BK327" s="241">
        <f>ROUND(I327*H327,2)</f>
        <v>0</v>
      </c>
      <c r="BL327" s="18" t="s">
        <v>115</v>
      </c>
      <c r="BM327" s="240" t="s">
        <v>2290</v>
      </c>
    </row>
    <row r="328" s="2" customFormat="1" ht="16.5" customHeight="1">
      <c r="A328" s="40"/>
      <c r="B328" s="41"/>
      <c r="C328" s="229" t="s">
        <v>1418</v>
      </c>
      <c r="D328" s="229" t="s">
        <v>230</v>
      </c>
      <c r="E328" s="230" t="s">
        <v>4861</v>
      </c>
      <c r="F328" s="231" t="s">
        <v>4862</v>
      </c>
      <c r="G328" s="232" t="s">
        <v>1861</v>
      </c>
      <c r="H328" s="233">
        <v>1</v>
      </c>
      <c r="I328" s="234"/>
      <c r="J328" s="235">
        <f>ROUND(I328*H328,2)</f>
        <v>0</v>
      </c>
      <c r="K328" s="231" t="s">
        <v>251</v>
      </c>
      <c r="L328" s="46"/>
      <c r="M328" s="236" t="s">
        <v>1</v>
      </c>
      <c r="N328" s="237" t="s">
        <v>48</v>
      </c>
      <c r="O328" s="93"/>
      <c r="P328" s="238">
        <f>O328*H328</f>
        <v>0</v>
      </c>
      <c r="Q328" s="238">
        <v>0</v>
      </c>
      <c r="R328" s="238">
        <f>Q328*H328</f>
        <v>0</v>
      </c>
      <c r="S328" s="238">
        <v>0</v>
      </c>
      <c r="T328" s="239">
        <f>S328*H328</f>
        <v>0</v>
      </c>
      <c r="U328" s="40"/>
      <c r="V328" s="40"/>
      <c r="W328" s="40"/>
      <c r="X328" s="40"/>
      <c r="Y328" s="40"/>
      <c r="Z328" s="40"/>
      <c r="AA328" s="40"/>
      <c r="AB328" s="40"/>
      <c r="AC328" s="40"/>
      <c r="AD328" s="40"/>
      <c r="AE328" s="40"/>
      <c r="AR328" s="240" t="s">
        <v>115</v>
      </c>
      <c r="AT328" s="240" t="s">
        <v>230</v>
      </c>
      <c r="AU328" s="240" t="s">
        <v>87</v>
      </c>
      <c r="AY328" s="18" t="s">
        <v>227</v>
      </c>
      <c r="BE328" s="241">
        <f>IF(N328="základní",J328,0)</f>
        <v>0</v>
      </c>
      <c r="BF328" s="241">
        <f>IF(N328="snížená",J328,0)</f>
        <v>0</v>
      </c>
      <c r="BG328" s="241">
        <f>IF(N328="zákl. přenesená",J328,0)</f>
        <v>0</v>
      </c>
      <c r="BH328" s="241">
        <f>IF(N328="sníž. přenesená",J328,0)</f>
        <v>0</v>
      </c>
      <c r="BI328" s="241">
        <f>IF(N328="nulová",J328,0)</f>
        <v>0</v>
      </c>
      <c r="BJ328" s="18" t="s">
        <v>87</v>
      </c>
      <c r="BK328" s="241">
        <f>ROUND(I328*H328,2)</f>
        <v>0</v>
      </c>
      <c r="BL328" s="18" t="s">
        <v>115</v>
      </c>
      <c r="BM328" s="240" t="s">
        <v>2298</v>
      </c>
    </row>
    <row r="329" s="2" customFormat="1" ht="16.5" customHeight="1">
      <c r="A329" s="40"/>
      <c r="B329" s="41"/>
      <c r="C329" s="229" t="s">
        <v>1424</v>
      </c>
      <c r="D329" s="229" t="s">
        <v>230</v>
      </c>
      <c r="E329" s="230" t="s">
        <v>4863</v>
      </c>
      <c r="F329" s="231" t="s">
        <v>4864</v>
      </c>
      <c r="G329" s="232" t="s">
        <v>1861</v>
      </c>
      <c r="H329" s="233">
        <v>1</v>
      </c>
      <c r="I329" s="234"/>
      <c r="J329" s="235">
        <f>ROUND(I329*H329,2)</f>
        <v>0</v>
      </c>
      <c r="K329" s="231" t="s">
        <v>251</v>
      </c>
      <c r="L329" s="46"/>
      <c r="M329" s="236" t="s">
        <v>1</v>
      </c>
      <c r="N329" s="237" t="s">
        <v>48</v>
      </c>
      <c r="O329" s="93"/>
      <c r="P329" s="238">
        <f>O329*H329</f>
        <v>0</v>
      </c>
      <c r="Q329" s="238">
        <v>0</v>
      </c>
      <c r="R329" s="238">
        <f>Q329*H329</f>
        <v>0</v>
      </c>
      <c r="S329" s="238">
        <v>0</v>
      </c>
      <c r="T329" s="239">
        <f>S329*H329</f>
        <v>0</v>
      </c>
      <c r="U329" s="40"/>
      <c r="V329" s="40"/>
      <c r="W329" s="40"/>
      <c r="X329" s="40"/>
      <c r="Y329" s="40"/>
      <c r="Z329" s="40"/>
      <c r="AA329" s="40"/>
      <c r="AB329" s="40"/>
      <c r="AC329" s="40"/>
      <c r="AD329" s="40"/>
      <c r="AE329" s="40"/>
      <c r="AR329" s="240" t="s">
        <v>115</v>
      </c>
      <c r="AT329" s="240" t="s">
        <v>230</v>
      </c>
      <c r="AU329" s="240" t="s">
        <v>87</v>
      </c>
      <c r="AY329" s="18" t="s">
        <v>227</v>
      </c>
      <c r="BE329" s="241">
        <f>IF(N329="základní",J329,0)</f>
        <v>0</v>
      </c>
      <c r="BF329" s="241">
        <f>IF(N329="snížená",J329,0)</f>
        <v>0</v>
      </c>
      <c r="BG329" s="241">
        <f>IF(N329="zákl. přenesená",J329,0)</f>
        <v>0</v>
      </c>
      <c r="BH329" s="241">
        <f>IF(N329="sníž. přenesená",J329,0)</f>
        <v>0</v>
      </c>
      <c r="BI329" s="241">
        <f>IF(N329="nulová",J329,0)</f>
        <v>0</v>
      </c>
      <c r="BJ329" s="18" t="s">
        <v>87</v>
      </c>
      <c r="BK329" s="241">
        <f>ROUND(I329*H329,2)</f>
        <v>0</v>
      </c>
      <c r="BL329" s="18" t="s">
        <v>115</v>
      </c>
      <c r="BM329" s="240" t="s">
        <v>2306</v>
      </c>
    </row>
    <row r="330" s="2" customFormat="1" ht="16.5" customHeight="1">
      <c r="A330" s="40"/>
      <c r="B330" s="41"/>
      <c r="C330" s="229" t="s">
        <v>1430</v>
      </c>
      <c r="D330" s="229" t="s">
        <v>230</v>
      </c>
      <c r="E330" s="230" t="s">
        <v>4865</v>
      </c>
      <c r="F330" s="231" t="s">
        <v>4866</v>
      </c>
      <c r="G330" s="232" t="s">
        <v>1861</v>
      </c>
      <c r="H330" s="233">
        <v>5</v>
      </c>
      <c r="I330" s="234"/>
      <c r="J330" s="235">
        <f>ROUND(I330*H330,2)</f>
        <v>0</v>
      </c>
      <c r="K330" s="231" t="s">
        <v>251</v>
      </c>
      <c r="L330" s="46"/>
      <c r="M330" s="236" t="s">
        <v>1</v>
      </c>
      <c r="N330" s="237" t="s">
        <v>48</v>
      </c>
      <c r="O330" s="93"/>
      <c r="P330" s="238">
        <f>O330*H330</f>
        <v>0</v>
      </c>
      <c r="Q330" s="238">
        <v>0</v>
      </c>
      <c r="R330" s="238">
        <f>Q330*H330</f>
        <v>0</v>
      </c>
      <c r="S330" s="238">
        <v>0</v>
      </c>
      <c r="T330" s="239">
        <f>S330*H330</f>
        <v>0</v>
      </c>
      <c r="U330" s="40"/>
      <c r="V330" s="40"/>
      <c r="W330" s="40"/>
      <c r="X330" s="40"/>
      <c r="Y330" s="40"/>
      <c r="Z330" s="40"/>
      <c r="AA330" s="40"/>
      <c r="AB330" s="40"/>
      <c r="AC330" s="40"/>
      <c r="AD330" s="40"/>
      <c r="AE330" s="40"/>
      <c r="AR330" s="240" t="s">
        <v>115</v>
      </c>
      <c r="AT330" s="240" t="s">
        <v>230</v>
      </c>
      <c r="AU330" s="240" t="s">
        <v>87</v>
      </c>
      <c r="AY330" s="18" t="s">
        <v>227</v>
      </c>
      <c r="BE330" s="241">
        <f>IF(N330="základní",J330,0)</f>
        <v>0</v>
      </c>
      <c r="BF330" s="241">
        <f>IF(N330="snížená",J330,0)</f>
        <v>0</v>
      </c>
      <c r="BG330" s="241">
        <f>IF(N330="zákl. přenesená",J330,0)</f>
        <v>0</v>
      </c>
      <c r="BH330" s="241">
        <f>IF(N330="sníž. přenesená",J330,0)</f>
        <v>0</v>
      </c>
      <c r="BI330" s="241">
        <f>IF(N330="nulová",J330,0)</f>
        <v>0</v>
      </c>
      <c r="BJ330" s="18" t="s">
        <v>87</v>
      </c>
      <c r="BK330" s="241">
        <f>ROUND(I330*H330,2)</f>
        <v>0</v>
      </c>
      <c r="BL330" s="18" t="s">
        <v>115</v>
      </c>
      <c r="BM330" s="240" t="s">
        <v>2314</v>
      </c>
    </row>
    <row r="331" s="2" customFormat="1" ht="16.5" customHeight="1">
      <c r="A331" s="40"/>
      <c r="B331" s="41"/>
      <c r="C331" s="229" t="s">
        <v>1434</v>
      </c>
      <c r="D331" s="229" t="s">
        <v>230</v>
      </c>
      <c r="E331" s="230" t="s">
        <v>4867</v>
      </c>
      <c r="F331" s="231" t="s">
        <v>4868</v>
      </c>
      <c r="G331" s="232" t="s">
        <v>1861</v>
      </c>
      <c r="H331" s="233">
        <v>2</v>
      </c>
      <c r="I331" s="234"/>
      <c r="J331" s="235">
        <f>ROUND(I331*H331,2)</f>
        <v>0</v>
      </c>
      <c r="K331" s="231" t="s">
        <v>251</v>
      </c>
      <c r="L331" s="46"/>
      <c r="M331" s="236" t="s">
        <v>1</v>
      </c>
      <c r="N331" s="237" t="s">
        <v>48</v>
      </c>
      <c r="O331" s="93"/>
      <c r="P331" s="238">
        <f>O331*H331</f>
        <v>0</v>
      </c>
      <c r="Q331" s="238">
        <v>0</v>
      </c>
      <c r="R331" s="238">
        <f>Q331*H331</f>
        <v>0</v>
      </c>
      <c r="S331" s="238">
        <v>0</v>
      </c>
      <c r="T331" s="239">
        <f>S331*H331</f>
        <v>0</v>
      </c>
      <c r="U331" s="40"/>
      <c r="V331" s="40"/>
      <c r="W331" s="40"/>
      <c r="X331" s="40"/>
      <c r="Y331" s="40"/>
      <c r="Z331" s="40"/>
      <c r="AA331" s="40"/>
      <c r="AB331" s="40"/>
      <c r="AC331" s="40"/>
      <c r="AD331" s="40"/>
      <c r="AE331" s="40"/>
      <c r="AR331" s="240" t="s">
        <v>115</v>
      </c>
      <c r="AT331" s="240" t="s">
        <v>230</v>
      </c>
      <c r="AU331" s="240" t="s">
        <v>87</v>
      </c>
      <c r="AY331" s="18" t="s">
        <v>227</v>
      </c>
      <c r="BE331" s="241">
        <f>IF(N331="základní",J331,0)</f>
        <v>0</v>
      </c>
      <c r="BF331" s="241">
        <f>IF(N331="snížená",J331,0)</f>
        <v>0</v>
      </c>
      <c r="BG331" s="241">
        <f>IF(N331="zákl. přenesená",J331,0)</f>
        <v>0</v>
      </c>
      <c r="BH331" s="241">
        <f>IF(N331="sníž. přenesená",J331,0)</f>
        <v>0</v>
      </c>
      <c r="BI331" s="241">
        <f>IF(N331="nulová",J331,0)</f>
        <v>0</v>
      </c>
      <c r="BJ331" s="18" t="s">
        <v>87</v>
      </c>
      <c r="BK331" s="241">
        <f>ROUND(I331*H331,2)</f>
        <v>0</v>
      </c>
      <c r="BL331" s="18" t="s">
        <v>115</v>
      </c>
      <c r="BM331" s="240" t="s">
        <v>2322</v>
      </c>
    </row>
    <row r="332" s="2" customFormat="1" ht="16.5" customHeight="1">
      <c r="A332" s="40"/>
      <c r="B332" s="41"/>
      <c r="C332" s="229" t="s">
        <v>1440</v>
      </c>
      <c r="D332" s="229" t="s">
        <v>230</v>
      </c>
      <c r="E332" s="230" t="s">
        <v>4869</v>
      </c>
      <c r="F332" s="231" t="s">
        <v>4870</v>
      </c>
      <c r="G332" s="232" t="s">
        <v>1861</v>
      </c>
      <c r="H332" s="233">
        <v>2</v>
      </c>
      <c r="I332" s="234"/>
      <c r="J332" s="235">
        <f>ROUND(I332*H332,2)</f>
        <v>0</v>
      </c>
      <c r="K332" s="231" t="s">
        <v>251</v>
      </c>
      <c r="L332" s="46"/>
      <c r="M332" s="236" t="s">
        <v>1</v>
      </c>
      <c r="N332" s="237" t="s">
        <v>48</v>
      </c>
      <c r="O332" s="93"/>
      <c r="P332" s="238">
        <f>O332*H332</f>
        <v>0</v>
      </c>
      <c r="Q332" s="238">
        <v>0</v>
      </c>
      <c r="R332" s="238">
        <f>Q332*H332</f>
        <v>0</v>
      </c>
      <c r="S332" s="238">
        <v>0</v>
      </c>
      <c r="T332" s="239">
        <f>S332*H332</f>
        <v>0</v>
      </c>
      <c r="U332" s="40"/>
      <c r="V332" s="40"/>
      <c r="W332" s="40"/>
      <c r="X332" s="40"/>
      <c r="Y332" s="40"/>
      <c r="Z332" s="40"/>
      <c r="AA332" s="40"/>
      <c r="AB332" s="40"/>
      <c r="AC332" s="40"/>
      <c r="AD332" s="40"/>
      <c r="AE332" s="40"/>
      <c r="AR332" s="240" t="s">
        <v>115</v>
      </c>
      <c r="AT332" s="240" t="s">
        <v>230</v>
      </c>
      <c r="AU332" s="240" t="s">
        <v>87</v>
      </c>
      <c r="AY332" s="18" t="s">
        <v>227</v>
      </c>
      <c r="BE332" s="241">
        <f>IF(N332="základní",J332,0)</f>
        <v>0</v>
      </c>
      <c r="BF332" s="241">
        <f>IF(N332="snížená",J332,0)</f>
        <v>0</v>
      </c>
      <c r="BG332" s="241">
        <f>IF(N332="zákl. přenesená",J332,0)</f>
        <v>0</v>
      </c>
      <c r="BH332" s="241">
        <f>IF(N332="sníž. přenesená",J332,0)</f>
        <v>0</v>
      </c>
      <c r="BI332" s="241">
        <f>IF(N332="nulová",J332,0)</f>
        <v>0</v>
      </c>
      <c r="BJ332" s="18" t="s">
        <v>87</v>
      </c>
      <c r="BK332" s="241">
        <f>ROUND(I332*H332,2)</f>
        <v>0</v>
      </c>
      <c r="BL332" s="18" t="s">
        <v>115</v>
      </c>
      <c r="BM332" s="240" t="s">
        <v>2330</v>
      </c>
    </row>
    <row r="333" s="2" customFormat="1" ht="16.5" customHeight="1">
      <c r="A333" s="40"/>
      <c r="B333" s="41"/>
      <c r="C333" s="229" t="s">
        <v>1442</v>
      </c>
      <c r="D333" s="229" t="s">
        <v>230</v>
      </c>
      <c r="E333" s="230" t="s">
        <v>4871</v>
      </c>
      <c r="F333" s="231" t="s">
        <v>4872</v>
      </c>
      <c r="G333" s="232" t="s">
        <v>1861</v>
      </c>
      <c r="H333" s="233">
        <v>3</v>
      </c>
      <c r="I333" s="234"/>
      <c r="J333" s="235">
        <f>ROUND(I333*H333,2)</f>
        <v>0</v>
      </c>
      <c r="K333" s="231" t="s">
        <v>251</v>
      </c>
      <c r="L333" s="46"/>
      <c r="M333" s="236" t="s">
        <v>1</v>
      </c>
      <c r="N333" s="237" t="s">
        <v>48</v>
      </c>
      <c r="O333" s="93"/>
      <c r="P333" s="238">
        <f>O333*H333</f>
        <v>0</v>
      </c>
      <c r="Q333" s="238">
        <v>0</v>
      </c>
      <c r="R333" s="238">
        <f>Q333*H333</f>
        <v>0</v>
      </c>
      <c r="S333" s="238">
        <v>0</v>
      </c>
      <c r="T333" s="239">
        <f>S333*H333</f>
        <v>0</v>
      </c>
      <c r="U333" s="40"/>
      <c r="V333" s="40"/>
      <c r="W333" s="40"/>
      <c r="X333" s="40"/>
      <c r="Y333" s="40"/>
      <c r="Z333" s="40"/>
      <c r="AA333" s="40"/>
      <c r="AB333" s="40"/>
      <c r="AC333" s="40"/>
      <c r="AD333" s="40"/>
      <c r="AE333" s="40"/>
      <c r="AR333" s="240" t="s">
        <v>115</v>
      </c>
      <c r="AT333" s="240" t="s">
        <v>230</v>
      </c>
      <c r="AU333" s="240" t="s">
        <v>87</v>
      </c>
      <c r="AY333" s="18" t="s">
        <v>227</v>
      </c>
      <c r="BE333" s="241">
        <f>IF(N333="základní",J333,0)</f>
        <v>0</v>
      </c>
      <c r="BF333" s="241">
        <f>IF(N333="snížená",J333,0)</f>
        <v>0</v>
      </c>
      <c r="BG333" s="241">
        <f>IF(N333="zákl. přenesená",J333,0)</f>
        <v>0</v>
      </c>
      <c r="BH333" s="241">
        <f>IF(N333="sníž. přenesená",J333,0)</f>
        <v>0</v>
      </c>
      <c r="BI333" s="241">
        <f>IF(N333="nulová",J333,0)</f>
        <v>0</v>
      </c>
      <c r="BJ333" s="18" t="s">
        <v>87</v>
      </c>
      <c r="BK333" s="241">
        <f>ROUND(I333*H333,2)</f>
        <v>0</v>
      </c>
      <c r="BL333" s="18" t="s">
        <v>115</v>
      </c>
      <c r="BM333" s="240" t="s">
        <v>2338</v>
      </c>
    </row>
    <row r="334" s="2" customFormat="1" ht="16.5" customHeight="1">
      <c r="A334" s="40"/>
      <c r="B334" s="41"/>
      <c r="C334" s="229" t="s">
        <v>1448</v>
      </c>
      <c r="D334" s="229" t="s">
        <v>230</v>
      </c>
      <c r="E334" s="230" t="s">
        <v>4873</v>
      </c>
      <c r="F334" s="231" t="s">
        <v>4874</v>
      </c>
      <c r="G334" s="232" t="s">
        <v>1861</v>
      </c>
      <c r="H334" s="233">
        <v>1</v>
      </c>
      <c r="I334" s="234"/>
      <c r="J334" s="235">
        <f>ROUND(I334*H334,2)</f>
        <v>0</v>
      </c>
      <c r="K334" s="231" t="s">
        <v>251</v>
      </c>
      <c r="L334" s="46"/>
      <c r="M334" s="236" t="s">
        <v>1</v>
      </c>
      <c r="N334" s="237" t="s">
        <v>48</v>
      </c>
      <c r="O334" s="93"/>
      <c r="P334" s="238">
        <f>O334*H334</f>
        <v>0</v>
      </c>
      <c r="Q334" s="238">
        <v>0</v>
      </c>
      <c r="R334" s="238">
        <f>Q334*H334</f>
        <v>0</v>
      </c>
      <c r="S334" s="238">
        <v>0</v>
      </c>
      <c r="T334" s="239">
        <f>S334*H334</f>
        <v>0</v>
      </c>
      <c r="U334" s="40"/>
      <c r="V334" s="40"/>
      <c r="W334" s="40"/>
      <c r="X334" s="40"/>
      <c r="Y334" s="40"/>
      <c r="Z334" s="40"/>
      <c r="AA334" s="40"/>
      <c r="AB334" s="40"/>
      <c r="AC334" s="40"/>
      <c r="AD334" s="40"/>
      <c r="AE334" s="40"/>
      <c r="AR334" s="240" t="s">
        <v>115</v>
      </c>
      <c r="AT334" s="240" t="s">
        <v>230</v>
      </c>
      <c r="AU334" s="240" t="s">
        <v>87</v>
      </c>
      <c r="AY334" s="18" t="s">
        <v>227</v>
      </c>
      <c r="BE334" s="241">
        <f>IF(N334="základní",J334,0)</f>
        <v>0</v>
      </c>
      <c r="BF334" s="241">
        <f>IF(N334="snížená",J334,0)</f>
        <v>0</v>
      </c>
      <c r="BG334" s="241">
        <f>IF(N334="zákl. přenesená",J334,0)</f>
        <v>0</v>
      </c>
      <c r="BH334" s="241">
        <f>IF(N334="sníž. přenesená",J334,0)</f>
        <v>0</v>
      </c>
      <c r="BI334" s="241">
        <f>IF(N334="nulová",J334,0)</f>
        <v>0</v>
      </c>
      <c r="BJ334" s="18" t="s">
        <v>87</v>
      </c>
      <c r="BK334" s="241">
        <f>ROUND(I334*H334,2)</f>
        <v>0</v>
      </c>
      <c r="BL334" s="18" t="s">
        <v>115</v>
      </c>
      <c r="BM334" s="240" t="s">
        <v>2346</v>
      </c>
    </row>
    <row r="335" s="2" customFormat="1" ht="16.5" customHeight="1">
      <c r="A335" s="40"/>
      <c r="B335" s="41"/>
      <c r="C335" s="229" t="s">
        <v>1450</v>
      </c>
      <c r="D335" s="229" t="s">
        <v>230</v>
      </c>
      <c r="E335" s="230" t="s">
        <v>4875</v>
      </c>
      <c r="F335" s="231" t="s">
        <v>4876</v>
      </c>
      <c r="G335" s="232" t="s">
        <v>1861</v>
      </c>
      <c r="H335" s="233">
        <v>1</v>
      </c>
      <c r="I335" s="234"/>
      <c r="J335" s="235">
        <f>ROUND(I335*H335,2)</f>
        <v>0</v>
      </c>
      <c r="K335" s="231" t="s">
        <v>251</v>
      </c>
      <c r="L335" s="46"/>
      <c r="M335" s="236" t="s">
        <v>1</v>
      </c>
      <c r="N335" s="237" t="s">
        <v>48</v>
      </c>
      <c r="O335" s="93"/>
      <c r="P335" s="238">
        <f>O335*H335</f>
        <v>0</v>
      </c>
      <c r="Q335" s="238">
        <v>0</v>
      </c>
      <c r="R335" s="238">
        <f>Q335*H335</f>
        <v>0</v>
      </c>
      <c r="S335" s="238">
        <v>0</v>
      </c>
      <c r="T335" s="239">
        <f>S335*H335</f>
        <v>0</v>
      </c>
      <c r="U335" s="40"/>
      <c r="V335" s="40"/>
      <c r="W335" s="40"/>
      <c r="X335" s="40"/>
      <c r="Y335" s="40"/>
      <c r="Z335" s="40"/>
      <c r="AA335" s="40"/>
      <c r="AB335" s="40"/>
      <c r="AC335" s="40"/>
      <c r="AD335" s="40"/>
      <c r="AE335" s="40"/>
      <c r="AR335" s="240" t="s">
        <v>115</v>
      </c>
      <c r="AT335" s="240" t="s">
        <v>230</v>
      </c>
      <c r="AU335" s="240" t="s">
        <v>87</v>
      </c>
      <c r="AY335" s="18" t="s">
        <v>227</v>
      </c>
      <c r="BE335" s="241">
        <f>IF(N335="základní",J335,0)</f>
        <v>0</v>
      </c>
      <c r="BF335" s="241">
        <f>IF(N335="snížená",J335,0)</f>
        <v>0</v>
      </c>
      <c r="BG335" s="241">
        <f>IF(N335="zákl. přenesená",J335,0)</f>
        <v>0</v>
      </c>
      <c r="BH335" s="241">
        <f>IF(N335="sníž. přenesená",J335,0)</f>
        <v>0</v>
      </c>
      <c r="BI335" s="241">
        <f>IF(N335="nulová",J335,0)</f>
        <v>0</v>
      </c>
      <c r="BJ335" s="18" t="s">
        <v>87</v>
      </c>
      <c r="BK335" s="241">
        <f>ROUND(I335*H335,2)</f>
        <v>0</v>
      </c>
      <c r="BL335" s="18" t="s">
        <v>115</v>
      </c>
      <c r="BM335" s="240" t="s">
        <v>2354</v>
      </c>
    </row>
    <row r="336" s="2" customFormat="1" ht="16.5" customHeight="1">
      <c r="A336" s="40"/>
      <c r="B336" s="41"/>
      <c r="C336" s="229" t="s">
        <v>1456</v>
      </c>
      <c r="D336" s="229" t="s">
        <v>230</v>
      </c>
      <c r="E336" s="230" t="s">
        <v>4877</v>
      </c>
      <c r="F336" s="231" t="s">
        <v>4878</v>
      </c>
      <c r="G336" s="232" t="s">
        <v>1861</v>
      </c>
      <c r="H336" s="233">
        <v>1</v>
      </c>
      <c r="I336" s="234"/>
      <c r="J336" s="235">
        <f>ROUND(I336*H336,2)</f>
        <v>0</v>
      </c>
      <c r="K336" s="231" t="s">
        <v>251</v>
      </c>
      <c r="L336" s="46"/>
      <c r="M336" s="236" t="s">
        <v>1</v>
      </c>
      <c r="N336" s="237" t="s">
        <v>48</v>
      </c>
      <c r="O336" s="93"/>
      <c r="P336" s="238">
        <f>O336*H336</f>
        <v>0</v>
      </c>
      <c r="Q336" s="238">
        <v>0</v>
      </c>
      <c r="R336" s="238">
        <f>Q336*H336</f>
        <v>0</v>
      </c>
      <c r="S336" s="238">
        <v>0</v>
      </c>
      <c r="T336" s="239">
        <f>S336*H336</f>
        <v>0</v>
      </c>
      <c r="U336" s="40"/>
      <c r="V336" s="40"/>
      <c r="W336" s="40"/>
      <c r="X336" s="40"/>
      <c r="Y336" s="40"/>
      <c r="Z336" s="40"/>
      <c r="AA336" s="40"/>
      <c r="AB336" s="40"/>
      <c r="AC336" s="40"/>
      <c r="AD336" s="40"/>
      <c r="AE336" s="40"/>
      <c r="AR336" s="240" t="s">
        <v>115</v>
      </c>
      <c r="AT336" s="240" t="s">
        <v>230</v>
      </c>
      <c r="AU336" s="240" t="s">
        <v>87</v>
      </c>
      <c r="AY336" s="18" t="s">
        <v>227</v>
      </c>
      <c r="BE336" s="241">
        <f>IF(N336="základní",J336,0)</f>
        <v>0</v>
      </c>
      <c r="BF336" s="241">
        <f>IF(N336="snížená",J336,0)</f>
        <v>0</v>
      </c>
      <c r="BG336" s="241">
        <f>IF(N336="zákl. přenesená",J336,0)</f>
        <v>0</v>
      </c>
      <c r="BH336" s="241">
        <f>IF(N336="sníž. přenesená",J336,0)</f>
        <v>0</v>
      </c>
      <c r="BI336" s="241">
        <f>IF(N336="nulová",J336,0)</f>
        <v>0</v>
      </c>
      <c r="BJ336" s="18" t="s">
        <v>87</v>
      </c>
      <c r="BK336" s="241">
        <f>ROUND(I336*H336,2)</f>
        <v>0</v>
      </c>
      <c r="BL336" s="18" t="s">
        <v>115</v>
      </c>
      <c r="BM336" s="240" t="s">
        <v>2362</v>
      </c>
    </row>
    <row r="337" s="2" customFormat="1" ht="16.5" customHeight="1">
      <c r="A337" s="40"/>
      <c r="B337" s="41"/>
      <c r="C337" s="229" t="s">
        <v>1460</v>
      </c>
      <c r="D337" s="229" t="s">
        <v>230</v>
      </c>
      <c r="E337" s="230" t="s">
        <v>4879</v>
      </c>
      <c r="F337" s="231" t="s">
        <v>4880</v>
      </c>
      <c r="G337" s="232" t="s">
        <v>1861</v>
      </c>
      <c r="H337" s="233">
        <v>2</v>
      </c>
      <c r="I337" s="234"/>
      <c r="J337" s="235">
        <f>ROUND(I337*H337,2)</f>
        <v>0</v>
      </c>
      <c r="K337" s="231" t="s">
        <v>251</v>
      </c>
      <c r="L337" s="46"/>
      <c r="M337" s="236" t="s">
        <v>1</v>
      </c>
      <c r="N337" s="237" t="s">
        <v>48</v>
      </c>
      <c r="O337" s="93"/>
      <c r="P337" s="238">
        <f>O337*H337</f>
        <v>0</v>
      </c>
      <c r="Q337" s="238">
        <v>0</v>
      </c>
      <c r="R337" s="238">
        <f>Q337*H337</f>
        <v>0</v>
      </c>
      <c r="S337" s="238">
        <v>0</v>
      </c>
      <c r="T337" s="239">
        <f>S337*H337</f>
        <v>0</v>
      </c>
      <c r="U337" s="40"/>
      <c r="V337" s="40"/>
      <c r="W337" s="40"/>
      <c r="X337" s="40"/>
      <c r="Y337" s="40"/>
      <c r="Z337" s="40"/>
      <c r="AA337" s="40"/>
      <c r="AB337" s="40"/>
      <c r="AC337" s="40"/>
      <c r="AD337" s="40"/>
      <c r="AE337" s="40"/>
      <c r="AR337" s="240" t="s">
        <v>115</v>
      </c>
      <c r="AT337" s="240" t="s">
        <v>230</v>
      </c>
      <c r="AU337" s="240" t="s">
        <v>87</v>
      </c>
      <c r="AY337" s="18" t="s">
        <v>227</v>
      </c>
      <c r="BE337" s="241">
        <f>IF(N337="základní",J337,0)</f>
        <v>0</v>
      </c>
      <c r="BF337" s="241">
        <f>IF(N337="snížená",J337,0)</f>
        <v>0</v>
      </c>
      <c r="BG337" s="241">
        <f>IF(N337="zákl. přenesená",J337,0)</f>
        <v>0</v>
      </c>
      <c r="BH337" s="241">
        <f>IF(N337="sníž. přenesená",J337,0)</f>
        <v>0</v>
      </c>
      <c r="BI337" s="241">
        <f>IF(N337="nulová",J337,0)</f>
        <v>0</v>
      </c>
      <c r="BJ337" s="18" t="s">
        <v>87</v>
      </c>
      <c r="BK337" s="241">
        <f>ROUND(I337*H337,2)</f>
        <v>0</v>
      </c>
      <c r="BL337" s="18" t="s">
        <v>115</v>
      </c>
      <c r="BM337" s="240" t="s">
        <v>2370</v>
      </c>
    </row>
    <row r="338" s="2" customFormat="1" ht="16.5" customHeight="1">
      <c r="A338" s="40"/>
      <c r="B338" s="41"/>
      <c r="C338" s="229" t="s">
        <v>1465</v>
      </c>
      <c r="D338" s="229" t="s">
        <v>230</v>
      </c>
      <c r="E338" s="230" t="s">
        <v>4881</v>
      </c>
      <c r="F338" s="231" t="s">
        <v>4882</v>
      </c>
      <c r="G338" s="232" t="s">
        <v>544</v>
      </c>
      <c r="H338" s="233">
        <v>48</v>
      </c>
      <c r="I338" s="234"/>
      <c r="J338" s="235">
        <f>ROUND(I338*H338,2)</f>
        <v>0</v>
      </c>
      <c r="K338" s="231" t="s">
        <v>251</v>
      </c>
      <c r="L338" s="46"/>
      <c r="M338" s="236" t="s">
        <v>1</v>
      </c>
      <c r="N338" s="237" t="s">
        <v>48</v>
      </c>
      <c r="O338" s="93"/>
      <c r="P338" s="238">
        <f>O338*H338</f>
        <v>0</v>
      </c>
      <c r="Q338" s="238">
        <v>0</v>
      </c>
      <c r="R338" s="238">
        <f>Q338*H338</f>
        <v>0</v>
      </c>
      <c r="S338" s="238">
        <v>0</v>
      </c>
      <c r="T338" s="239">
        <f>S338*H338</f>
        <v>0</v>
      </c>
      <c r="U338" s="40"/>
      <c r="V338" s="40"/>
      <c r="W338" s="40"/>
      <c r="X338" s="40"/>
      <c r="Y338" s="40"/>
      <c r="Z338" s="40"/>
      <c r="AA338" s="40"/>
      <c r="AB338" s="40"/>
      <c r="AC338" s="40"/>
      <c r="AD338" s="40"/>
      <c r="AE338" s="40"/>
      <c r="AR338" s="240" t="s">
        <v>115</v>
      </c>
      <c r="AT338" s="240" t="s">
        <v>230</v>
      </c>
      <c r="AU338" s="240" t="s">
        <v>87</v>
      </c>
      <c r="AY338" s="18" t="s">
        <v>227</v>
      </c>
      <c r="BE338" s="241">
        <f>IF(N338="základní",J338,0)</f>
        <v>0</v>
      </c>
      <c r="BF338" s="241">
        <f>IF(N338="snížená",J338,0)</f>
        <v>0</v>
      </c>
      <c r="BG338" s="241">
        <f>IF(N338="zákl. přenesená",J338,0)</f>
        <v>0</v>
      </c>
      <c r="BH338" s="241">
        <f>IF(N338="sníž. přenesená",J338,0)</f>
        <v>0</v>
      </c>
      <c r="BI338" s="241">
        <f>IF(N338="nulová",J338,0)</f>
        <v>0</v>
      </c>
      <c r="BJ338" s="18" t="s">
        <v>87</v>
      </c>
      <c r="BK338" s="241">
        <f>ROUND(I338*H338,2)</f>
        <v>0</v>
      </c>
      <c r="BL338" s="18" t="s">
        <v>115</v>
      </c>
      <c r="BM338" s="240" t="s">
        <v>2378</v>
      </c>
    </row>
    <row r="339" s="2" customFormat="1" ht="16.5" customHeight="1">
      <c r="A339" s="40"/>
      <c r="B339" s="41"/>
      <c r="C339" s="229" t="s">
        <v>1469</v>
      </c>
      <c r="D339" s="229" t="s">
        <v>230</v>
      </c>
      <c r="E339" s="230" t="s">
        <v>4883</v>
      </c>
      <c r="F339" s="231" t="s">
        <v>4884</v>
      </c>
      <c r="G339" s="232" t="s">
        <v>544</v>
      </c>
      <c r="H339" s="233">
        <v>9</v>
      </c>
      <c r="I339" s="234"/>
      <c r="J339" s="235">
        <f>ROUND(I339*H339,2)</f>
        <v>0</v>
      </c>
      <c r="K339" s="231" t="s">
        <v>251</v>
      </c>
      <c r="L339" s="46"/>
      <c r="M339" s="236" t="s">
        <v>1</v>
      </c>
      <c r="N339" s="237" t="s">
        <v>48</v>
      </c>
      <c r="O339" s="93"/>
      <c r="P339" s="238">
        <f>O339*H339</f>
        <v>0</v>
      </c>
      <c r="Q339" s="238">
        <v>0</v>
      </c>
      <c r="R339" s="238">
        <f>Q339*H339</f>
        <v>0</v>
      </c>
      <c r="S339" s="238">
        <v>0</v>
      </c>
      <c r="T339" s="239">
        <f>S339*H339</f>
        <v>0</v>
      </c>
      <c r="U339" s="40"/>
      <c r="V339" s="40"/>
      <c r="W339" s="40"/>
      <c r="X339" s="40"/>
      <c r="Y339" s="40"/>
      <c r="Z339" s="40"/>
      <c r="AA339" s="40"/>
      <c r="AB339" s="40"/>
      <c r="AC339" s="40"/>
      <c r="AD339" s="40"/>
      <c r="AE339" s="40"/>
      <c r="AR339" s="240" t="s">
        <v>115</v>
      </c>
      <c r="AT339" s="240" t="s">
        <v>230</v>
      </c>
      <c r="AU339" s="240" t="s">
        <v>87</v>
      </c>
      <c r="AY339" s="18" t="s">
        <v>227</v>
      </c>
      <c r="BE339" s="241">
        <f>IF(N339="základní",J339,0)</f>
        <v>0</v>
      </c>
      <c r="BF339" s="241">
        <f>IF(N339="snížená",J339,0)</f>
        <v>0</v>
      </c>
      <c r="BG339" s="241">
        <f>IF(N339="zákl. přenesená",J339,0)</f>
        <v>0</v>
      </c>
      <c r="BH339" s="241">
        <f>IF(N339="sníž. přenesená",J339,0)</f>
        <v>0</v>
      </c>
      <c r="BI339" s="241">
        <f>IF(N339="nulová",J339,0)</f>
        <v>0</v>
      </c>
      <c r="BJ339" s="18" t="s">
        <v>87</v>
      </c>
      <c r="BK339" s="241">
        <f>ROUND(I339*H339,2)</f>
        <v>0</v>
      </c>
      <c r="BL339" s="18" t="s">
        <v>115</v>
      </c>
      <c r="BM339" s="240" t="s">
        <v>2386</v>
      </c>
    </row>
    <row r="340" s="2" customFormat="1" ht="16.5" customHeight="1">
      <c r="A340" s="40"/>
      <c r="B340" s="41"/>
      <c r="C340" s="229" t="s">
        <v>1471</v>
      </c>
      <c r="D340" s="229" t="s">
        <v>230</v>
      </c>
      <c r="E340" s="230" t="s">
        <v>4885</v>
      </c>
      <c r="F340" s="231" t="s">
        <v>4886</v>
      </c>
      <c r="G340" s="232" t="s">
        <v>544</v>
      </c>
      <c r="H340" s="233">
        <v>24</v>
      </c>
      <c r="I340" s="234"/>
      <c r="J340" s="235">
        <f>ROUND(I340*H340,2)</f>
        <v>0</v>
      </c>
      <c r="K340" s="231" t="s">
        <v>251</v>
      </c>
      <c r="L340" s="46"/>
      <c r="M340" s="236" t="s">
        <v>1</v>
      </c>
      <c r="N340" s="237" t="s">
        <v>48</v>
      </c>
      <c r="O340" s="93"/>
      <c r="P340" s="238">
        <f>O340*H340</f>
        <v>0</v>
      </c>
      <c r="Q340" s="238">
        <v>0</v>
      </c>
      <c r="R340" s="238">
        <f>Q340*H340</f>
        <v>0</v>
      </c>
      <c r="S340" s="238">
        <v>0</v>
      </c>
      <c r="T340" s="239">
        <f>S340*H340</f>
        <v>0</v>
      </c>
      <c r="U340" s="40"/>
      <c r="V340" s="40"/>
      <c r="W340" s="40"/>
      <c r="X340" s="40"/>
      <c r="Y340" s="40"/>
      <c r="Z340" s="40"/>
      <c r="AA340" s="40"/>
      <c r="AB340" s="40"/>
      <c r="AC340" s="40"/>
      <c r="AD340" s="40"/>
      <c r="AE340" s="40"/>
      <c r="AR340" s="240" t="s">
        <v>115</v>
      </c>
      <c r="AT340" s="240" t="s">
        <v>230</v>
      </c>
      <c r="AU340" s="240" t="s">
        <v>87</v>
      </c>
      <c r="AY340" s="18" t="s">
        <v>227</v>
      </c>
      <c r="BE340" s="241">
        <f>IF(N340="základní",J340,0)</f>
        <v>0</v>
      </c>
      <c r="BF340" s="241">
        <f>IF(N340="snížená",J340,0)</f>
        <v>0</v>
      </c>
      <c r="BG340" s="241">
        <f>IF(N340="zákl. přenesená",J340,0)</f>
        <v>0</v>
      </c>
      <c r="BH340" s="241">
        <f>IF(N340="sníž. přenesená",J340,0)</f>
        <v>0</v>
      </c>
      <c r="BI340" s="241">
        <f>IF(N340="nulová",J340,0)</f>
        <v>0</v>
      </c>
      <c r="BJ340" s="18" t="s">
        <v>87</v>
      </c>
      <c r="BK340" s="241">
        <f>ROUND(I340*H340,2)</f>
        <v>0</v>
      </c>
      <c r="BL340" s="18" t="s">
        <v>115</v>
      </c>
      <c r="BM340" s="240" t="s">
        <v>2394</v>
      </c>
    </row>
    <row r="341" s="2" customFormat="1" ht="16.5" customHeight="1">
      <c r="A341" s="40"/>
      <c r="B341" s="41"/>
      <c r="C341" s="229" t="s">
        <v>1475</v>
      </c>
      <c r="D341" s="229" t="s">
        <v>230</v>
      </c>
      <c r="E341" s="230" t="s">
        <v>4887</v>
      </c>
      <c r="F341" s="231" t="s">
        <v>4888</v>
      </c>
      <c r="G341" s="232" t="s">
        <v>1861</v>
      </c>
      <c r="H341" s="233">
        <v>41</v>
      </c>
      <c r="I341" s="234"/>
      <c r="J341" s="235">
        <f>ROUND(I341*H341,2)</f>
        <v>0</v>
      </c>
      <c r="K341" s="231" t="s">
        <v>251</v>
      </c>
      <c r="L341" s="46"/>
      <c r="M341" s="236" t="s">
        <v>1</v>
      </c>
      <c r="N341" s="237" t="s">
        <v>48</v>
      </c>
      <c r="O341" s="93"/>
      <c r="P341" s="238">
        <f>O341*H341</f>
        <v>0</v>
      </c>
      <c r="Q341" s="238">
        <v>0</v>
      </c>
      <c r="R341" s="238">
        <f>Q341*H341</f>
        <v>0</v>
      </c>
      <c r="S341" s="238">
        <v>0</v>
      </c>
      <c r="T341" s="239">
        <f>S341*H341</f>
        <v>0</v>
      </c>
      <c r="U341" s="40"/>
      <c r="V341" s="40"/>
      <c r="W341" s="40"/>
      <c r="X341" s="40"/>
      <c r="Y341" s="40"/>
      <c r="Z341" s="40"/>
      <c r="AA341" s="40"/>
      <c r="AB341" s="40"/>
      <c r="AC341" s="40"/>
      <c r="AD341" s="40"/>
      <c r="AE341" s="40"/>
      <c r="AR341" s="240" t="s">
        <v>115</v>
      </c>
      <c r="AT341" s="240" t="s">
        <v>230</v>
      </c>
      <c r="AU341" s="240" t="s">
        <v>87</v>
      </c>
      <c r="AY341" s="18" t="s">
        <v>227</v>
      </c>
      <c r="BE341" s="241">
        <f>IF(N341="základní",J341,0)</f>
        <v>0</v>
      </c>
      <c r="BF341" s="241">
        <f>IF(N341="snížená",J341,0)</f>
        <v>0</v>
      </c>
      <c r="BG341" s="241">
        <f>IF(N341="zákl. přenesená",J341,0)</f>
        <v>0</v>
      </c>
      <c r="BH341" s="241">
        <f>IF(N341="sníž. přenesená",J341,0)</f>
        <v>0</v>
      </c>
      <c r="BI341" s="241">
        <f>IF(N341="nulová",J341,0)</f>
        <v>0</v>
      </c>
      <c r="BJ341" s="18" t="s">
        <v>87</v>
      </c>
      <c r="BK341" s="241">
        <f>ROUND(I341*H341,2)</f>
        <v>0</v>
      </c>
      <c r="BL341" s="18" t="s">
        <v>115</v>
      </c>
      <c r="BM341" s="240" t="s">
        <v>2402</v>
      </c>
    </row>
    <row r="342" s="2" customFormat="1" ht="16.5" customHeight="1">
      <c r="A342" s="40"/>
      <c r="B342" s="41"/>
      <c r="C342" s="229" t="s">
        <v>1480</v>
      </c>
      <c r="D342" s="229" t="s">
        <v>230</v>
      </c>
      <c r="E342" s="230" t="s">
        <v>4889</v>
      </c>
      <c r="F342" s="231" t="s">
        <v>4890</v>
      </c>
      <c r="G342" s="232" t="s">
        <v>1861</v>
      </c>
      <c r="H342" s="233">
        <v>8</v>
      </c>
      <c r="I342" s="234"/>
      <c r="J342" s="235">
        <f>ROUND(I342*H342,2)</f>
        <v>0</v>
      </c>
      <c r="K342" s="231" t="s">
        <v>251</v>
      </c>
      <c r="L342" s="46"/>
      <c r="M342" s="236" t="s">
        <v>1</v>
      </c>
      <c r="N342" s="237" t="s">
        <v>48</v>
      </c>
      <c r="O342" s="93"/>
      <c r="P342" s="238">
        <f>O342*H342</f>
        <v>0</v>
      </c>
      <c r="Q342" s="238">
        <v>0</v>
      </c>
      <c r="R342" s="238">
        <f>Q342*H342</f>
        <v>0</v>
      </c>
      <c r="S342" s="238">
        <v>0</v>
      </c>
      <c r="T342" s="239">
        <f>S342*H342</f>
        <v>0</v>
      </c>
      <c r="U342" s="40"/>
      <c r="V342" s="40"/>
      <c r="W342" s="40"/>
      <c r="X342" s="40"/>
      <c r="Y342" s="40"/>
      <c r="Z342" s="40"/>
      <c r="AA342" s="40"/>
      <c r="AB342" s="40"/>
      <c r="AC342" s="40"/>
      <c r="AD342" s="40"/>
      <c r="AE342" s="40"/>
      <c r="AR342" s="240" t="s">
        <v>115</v>
      </c>
      <c r="AT342" s="240" t="s">
        <v>230</v>
      </c>
      <c r="AU342" s="240" t="s">
        <v>87</v>
      </c>
      <c r="AY342" s="18" t="s">
        <v>227</v>
      </c>
      <c r="BE342" s="241">
        <f>IF(N342="základní",J342,0)</f>
        <v>0</v>
      </c>
      <c r="BF342" s="241">
        <f>IF(N342="snížená",J342,0)</f>
        <v>0</v>
      </c>
      <c r="BG342" s="241">
        <f>IF(N342="zákl. přenesená",J342,0)</f>
        <v>0</v>
      </c>
      <c r="BH342" s="241">
        <f>IF(N342="sníž. přenesená",J342,0)</f>
        <v>0</v>
      </c>
      <c r="BI342" s="241">
        <f>IF(N342="nulová",J342,0)</f>
        <v>0</v>
      </c>
      <c r="BJ342" s="18" t="s">
        <v>87</v>
      </c>
      <c r="BK342" s="241">
        <f>ROUND(I342*H342,2)</f>
        <v>0</v>
      </c>
      <c r="BL342" s="18" t="s">
        <v>115</v>
      </c>
      <c r="BM342" s="240" t="s">
        <v>2410</v>
      </c>
    </row>
    <row r="343" s="2" customFormat="1" ht="16.5" customHeight="1">
      <c r="A343" s="40"/>
      <c r="B343" s="41"/>
      <c r="C343" s="229" t="s">
        <v>1485</v>
      </c>
      <c r="D343" s="229" t="s">
        <v>230</v>
      </c>
      <c r="E343" s="230" t="s">
        <v>4891</v>
      </c>
      <c r="F343" s="231" t="s">
        <v>4892</v>
      </c>
      <c r="G343" s="232" t="s">
        <v>1861</v>
      </c>
      <c r="H343" s="233">
        <v>24</v>
      </c>
      <c r="I343" s="234"/>
      <c r="J343" s="235">
        <f>ROUND(I343*H343,2)</f>
        <v>0</v>
      </c>
      <c r="K343" s="231" t="s">
        <v>251</v>
      </c>
      <c r="L343" s="46"/>
      <c r="M343" s="236" t="s">
        <v>1</v>
      </c>
      <c r="N343" s="237" t="s">
        <v>48</v>
      </c>
      <c r="O343" s="93"/>
      <c r="P343" s="238">
        <f>O343*H343</f>
        <v>0</v>
      </c>
      <c r="Q343" s="238">
        <v>0</v>
      </c>
      <c r="R343" s="238">
        <f>Q343*H343</f>
        <v>0</v>
      </c>
      <c r="S343" s="238">
        <v>0</v>
      </c>
      <c r="T343" s="239">
        <f>S343*H343</f>
        <v>0</v>
      </c>
      <c r="U343" s="40"/>
      <c r="V343" s="40"/>
      <c r="W343" s="40"/>
      <c r="X343" s="40"/>
      <c r="Y343" s="40"/>
      <c r="Z343" s="40"/>
      <c r="AA343" s="40"/>
      <c r="AB343" s="40"/>
      <c r="AC343" s="40"/>
      <c r="AD343" s="40"/>
      <c r="AE343" s="40"/>
      <c r="AR343" s="240" t="s">
        <v>115</v>
      </c>
      <c r="AT343" s="240" t="s">
        <v>230</v>
      </c>
      <c r="AU343" s="240" t="s">
        <v>87</v>
      </c>
      <c r="AY343" s="18" t="s">
        <v>227</v>
      </c>
      <c r="BE343" s="241">
        <f>IF(N343="základní",J343,0)</f>
        <v>0</v>
      </c>
      <c r="BF343" s="241">
        <f>IF(N343="snížená",J343,0)</f>
        <v>0</v>
      </c>
      <c r="BG343" s="241">
        <f>IF(N343="zákl. přenesená",J343,0)</f>
        <v>0</v>
      </c>
      <c r="BH343" s="241">
        <f>IF(N343="sníž. přenesená",J343,0)</f>
        <v>0</v>
      </c>
      <c r="BI343" s="241">
        <f>IF(N343="nulová",J343,0)</f>
        <v>0</v>
      </c>
      <c r="BJ343" s="18" t="s">
        <v>87</v>
      </c>
      <c r="BK343" s="241">
        <f>ROUND(I343*H343,2)</f>
        <v>0</v>
      </c>
      <c r="BL343" s="18" t="s">
        <v>115</v>
      </c>
      <c r="BM343" s="240" t="s">
        <v>2418</v>
      </c>
    </row>
    <row r="344" s="2" customFormat="1" ht="16.5" customHeight="1">
      <c r="A344" s="40"/>
      <c r="B344" s="41"/>
      <c r="C344" s="229" t="s">
        <v>1488</v>
      </c>
      <c r="D344" s="229" t="s">
        <v>230</v>
      </c>
      <c r="E344" s="230" t="s">
        <v>4681</v>
      </c>
      <c r="F344" s="231" t="s">
        <v>4682</v>
      </c>
      <c r="G344" s="232" t="s">
        <v>2139</v>
      </c>
      <c r="H344" s="233">
        <v>60</v>
      </c>
      <c r="I344" s="234"/>
      <c r="J344" s="235">
        <f>ROUND(I344*H344,2)</f>
        <v>0</v>
      </c>
      <c r="K344" s="231" t="s">
        <v>251</v>
      </c>
      <c r="L344" s="46"/>
      <c r="M344" s="236" t="s">
        <v>1</v>
      </c>
      <c r="N344" s="237" t="s">
        <v>48</v>
      </c>
      <c r="O344" s="93"/>
      <c r="P344" s="238">
        <f>O344*H344</f>
        <v>0</v>
      </c>
      <c r="Q344" s="238">
        <v>0</v>
      </c>
      <c r="R344" s="238">
        <f>Q344*H344</f>
        <v>0</v>
      </c>
      <c r="S344" s="238">
        <v>0</v>
      </c>
      <c r="T344" s="239">
        <f>S344*H344</f>
        <v>0</v>
      </c>
      <c r="U344" s="40"/>
      <c r="V344" s="40"/>
      <c r="W344" s="40"/>
      <c r="X344" s="40"/>
      <c r="Y344" s="40"/>
      <c r="Z344" s="40"/>
      <c r="AA344" s="40"/>
      <c r="AB344" s="40"/>
      <c r="AC344" s="40"/>
      <c r="AD344" s="40"/>
      <c r="AE344" s="40"/>
      <c r="AR344" s="240" t="s">
        <v>115</v>
      </c>
      <c r="AT344" s="240" t="s">
        <v>230</v>
      </c>
      <c r="AU344" s="240" t="s">
        <v>87</v>
      </c>
      <c r="AY344" s="18" t="s">
        <v>227</v>
      </c>
      <c r="BE344" s="241">
        <f>IF(N344="základní",J344,0)</f>
        <v>0</v>
      </c>
      <c r="BF344" s="241">
        <f>IF(N344="snížená",J344,0)</f>
        <v>0</v>
      </c>
      <c r="BG344" s="241">
        <f>IF(N344="zákl. přenesená",J344,0)</f>
        <v>0</v>
      </c>
      <c r="BH344" s="241">
        <f>IF(N344="sníž. přenesená",J344,0)</f>
        <v>0</v>
      </c>
      <c r="BI344" s="241">
        <f>IF(N344="nulová",J344,0)</f>
        <v>0</v>
      </c>
      <c r="BJ344" s="18" t="s">
        <v>87</v>
      </c>
      <c r="BK344" s="241">
        <f>ROUND(I344*H344,2)</f>
        <v>0</v>
      </c>
      <c r="BL344" s="18" t="s">
        <v>115</v>
      </c>
      <c r="BM344" s="240" t="s">
        <v>2426</v>
      </c>
    </row>
    <row r="345" s="2" customFormat="1" ht="16.5" customHeight="1">
      <c r="A345" s="40"/>
      <c r="B345" s="41"/>
      <c r="C345" s="229" t="s">
        <v>1499</v>
      </c>
      <c r="D345" s="229" t="s">
        <v>230</v>
      </c>
      <c r="E345" s="230" t="s">
        <v>4683</v>
      </c>
      <c r="F345" s="231" t="s">
        <v>4684</v>
      </c>
      <c r="G345" s="232" t="s">
        <v>2139</v>
      </c>
      <c r="H345" s="233">
        <v>60</v>
      </c>
      <c r="I345" s="234"/>
      <c r="J345" s="235">
        <f>ROUND(I345*H345,2)</f>
        <v>0</v>
      </c>
      <c r="K345" s="231" t="s">
        <v>251</v>
      </c>
      <c r="L345" s="46"/>
      <c r="M345" s="236" t="s">
        <v>1</v>
      </c>
      <c r="N345" s="237" t="s">
        <v>48</v>
      </c>
      <c r="O345" s="93"/>
      <c r="P345" s="238">
        <f>O345*H345</f>
        <v>0</v>
      </c>
      <c r="Q345" s="238">
        <v>0</v>
      </c>
      <c r="R345" s="238">
        <f>Q345*H345</f>
        <v>0</v>
      </c>
      <c r="S345" s="238">
        <v>0</v>
      </c>
      <c r="T345" s="239">
        <f>S345*H345</f>
        <v>0</v>
      </c>
      <c r="U345" s="40"/>
      <c r="V345" s="40"/>
      <c r="W345" s="40"/>
      <c r="X345" s="40"/>
      <c r="Y345" s="40"/>
      <c r="Z345" s="40"/>
      <c r="AA345" s="40"/>
      <c r="AB345" s="40"/>
      <c r="AC345" s="40"/>
      <c r="AD345" s="40"/>
      <c r="AE345" s="40"/>
      <c r="AR345" s="240" t="s">
        <v>115</v>
      </c>
      <c r="AT345" s="240" t="s">
        <v>230</v>
      </c>
      <c r="AU345" s="240" t="s">
        <v>87</v>
      </c>
      <c r="AY345" s="18" t="s">
        <v>227</v>
      </c>
      <c r="BE345" s="241">
        <f>IF(N345="základní",J345,0)</f>
        <v>0</v>
      </c>
      <c r="BF345" s="241">
        <f>IF(N345="snížená",J345,0)</f>
        <v>0</v>
      </c>
      <c r="BG345" s="241">
        <f>IF(N345="zákl. přenesená",J345,0)</f>
        <v>0</v>
      </c>
      <c r="BH345" s="241">
        <f>IF(N345="sníž. přenesená",J345,0)</f>
        <v>0</v>
      </c>
      <c r="BI345" s="241">
        <f>IF(N345="nulová",J345,0)</f>
        <v>0</v>
      </c>
      <c r="BJ345" s="18" t="s">
        <v>87</v>
      </c>
      <c r="BK345" s="241">
        <f>ROUND(I345*H345,2)</f>
        <v>0</v>
      </c>
      <c r="BL345" s="18" t="s">
        <v>115</v>
      </c>
      <c r="BM345" s="240" t="s">
        <v>2434</v>
      </c>
    </row>
    <row r="346" s="2" customFormat="1" ht="24.15" customHeight="1">
      <c r="A346" s="40"/>
      <c r="B346" s="41"/>
      <c r="C346" s="229" t="s">
        <v>1503</v>
      </c>
      <c r="D346" s="229" t="s">
        <v>230</v>
      </c>
      <c r="E346" s="230" t="s">
        <v>4685</v>
      </c>
      <c r="F346" s="231" t="s">
        <v>4686</v>
      </c>
      <c r="G346" s="232" t="s">
        <v>2792</v>
      </c>
      <c r="H346" s="233">
        <v>1</v>
      </c>
      <c r="I346" s="234"/>
      <c r="J346" s="235">
        <f>ROUND(I346*H346,2)</f>
        <v>0</v>
      </c>
      <c r="K346" s="231" t="s">
        <v>251</v>
      </c>
      <c r="L346" s="46"/>
      <c r="M346" s="236" t="s">
        <v>1</v>
      </c>
      <c r="N346" s="237" t="s">
        <v>48</v>
      </c>
      <c r="O346" s="93"/>
      <c r="P346" s="238">
        <f>O346*H346</f>
        <v>0</v>
      </c>
      <c r="Q346" s="238">
        <v>0</v>
      </c>
      <c r="R346" s="238">
        <f>Q346*H346</f>
        <v>0</v>
      </c>
      <c r="S346" s="238">
        <v>0</v>
      </c>
      <c r="T346" s="239">
        <f>S346*H346</f>
        <v>0</v>
      </c>
      <c r="U346" s="40"/>
      <c r="V346" s="40"/>
      <c r="W346" s="40"/>
      <c r="X346" s="40"/>
      <c r="Y346" s="40"/>
      <c r="Z346" s="40"/>
      <c r="AA346" s="40"/>
      <c r="AB346" s="40"/>
      <c r="AC346" s="40"/>
      <c r="AD346" s="40"/>
      <c r="AE346" s="40"/>
      <c r="AR346" s="240" t="s">
        <v>115</v>
      </c>
      <c r="AT346" s="240" t="s">
        <v>230</v>
      </c>
      <c r="AU346" s="240" t="s">
        <v>87</v>
      </c>
      <c r="AY346" s="18" t="s">
        <v>227</v>
      </c>
      <c r="BE346" s="241">
        <f>IF(N346="základní",J346,0)</f>
        <v>0</v>
      </c>
      <c r="BF346" s="241">
        <f>IF(N346="snížená",J346,0)</f>
        <v>0</v>
      </c>
      <c r="BG346" s="241">
        <f>IF(N346="zákl. přenesená",J346,0)</f>
        <v>0</v>
      </c>
      <c r="BH346" s="241">
        <f>IF(N346="sníž. přenesená",J346,0)</f>
        <v>0</v>
      </c>
      <c r="BI346" s="241">
        <f>IF(N346="nulová",J346,0)</f>
        <v>0</v>
      </c>
      <c r="BJ346" s="18" t="s">
        <v>87</v>
      </c>
      <c r="BK346" s="241">
        <f>ROUND(I346*H346,2)</f>
        <v>0</v>
      </c>
      <c r="BL346" s="18" t="s">
        <v>115</v>
      </c>
      <c r="BM346" s="240" t="s">
        <v>2443</v>
      </c>
    </row>
    <row r="347" s="2" customFormat="1" ht="16.5" customHeight="1">
      <c r="A347" s="40"/>
      <c r="B347" s="41"/>
      <c r="C347" s="229" t="s">
        <v>1506</v>
      </c>
      <c r="D347" s="229" t="s">
        <v>230</v>
      </c>
      <c r="E347" s="230" t="s">
        <v>4893</v>
      </c>
      <c r="F347" s="231" t="s">
        <v>4894</v>
      </c>
      <c r="G347" s="232" t="s">
        <v>415</v>
      </c>
      <c r="H347" s="233">
        <v>9</v>
      </c>
      <c r="I347" s="234"/>
      <c r="J347" s="235">
        <f>ROUND(I347*H347,2)</f>
        <v>0</v>
      </c>
      <c r="K347" s="231" t="s">
        <v>251</v>
      </c>
      <c r="L347" s="46"/>
      <c r="M347" s="236" t="s">
        <v>1</v>
      </c>
      <c r="N347" s="237" t="s">
        <v>48</v>
      </c>
      <c r="O347" s="93"/>
      <c r="P347" s="238">
        <f>O347*H347</f>
        <v>0</v>
      </c>
      <c r="Q347" s="238">
        <v>0</v>
      </c>
      <c r="R347" s="238">
        <f>Q347*H347</f>
        <v>0</v>
      </c>
      <c r="S347" s="238">
        <v>0</v>
      </c>
      <c r="T347" s="239">
        <f>S347*H347</f>
        <v>0</v>
      </c>
      <c r="U347" s="40"/>
      <c r="V347" s="40"/>
      <c r="W347" s="40"/>
      <c r="X347" s="40"/>
      <c r="Y347" s="40"/>
      <c r="Z347" s="40"/>
      <c r="AA347" s="40"/>
      <c r="AB347" s="40"/>
      <c r="AC347" s="40"/>
      <c r="AD347" s="40"/>
      <c r="AE347" s="40"/>
      <c r="AR347" s="240" t="s">
        <v>115</v>
      </c>
      <c r="AT347" s="240" t="s">
        <v>230</v>
      </c>
      <c r="AU347" s="240" t="s">
        <v>87</v>
      </c>
      <c r="AY347" s="18" t="s">
        <v>227</v>
      </c>
      <c r="BE347" s="241">
        <f>IF(N347="základní",J347,0)</f>
        <v>0</v>
      </c>
      <c r="BF347" s="241">
        <f>IF(N347="snížená",J347,0)</f>
        <v>0</v>
      </c>
      <c r="BG347" s="241">
        <f>IF(N347="zákl. přenesená",J347,0)</f>
        <v>0</v>
      </c>
      <c r="BH347" s="241">
        <f>IF(N347="sníž. přenesená",J347,0)</f>
        <v>0</v>
      </c>
      <c r="BI347" s="241">
        <f>IF(N347="nulová",J347,0)</f>
        <v>0</v>
      </c>
      <c r="BJ347" s="18" t="s">
        <v>87</v>
      </c>
      <c r="BK347" s="241">
        <f>ROUND(I347*H347,2)</f>
        <v>0</v>
      </c>
      <c r="BL347" s="18" t="s">
        <v>115</v>
      </c>
      <c r="BM347" s="240" t="s">
        <v>2451</v>
      </c>
    </row>
    <row r="348" s="2" customFormat="1">
      <c r="A348" s="40"/>
      <c r="B348" s="41"/>
      <c r="C348" s="42"/>
      <c r="D348" s="242" t="s">
        <v>237</v>
      </c>
      <c r="E348" s="42"/>
      <c r="F348" s="243" t="s">
        <v>4895</v>
      </c>
      <c r="G348" s="42"/>
      <c r="H348" s="42"/>
      <c r="I348" s="244"/>
      <c r="J348" s="42"/>
      <c r="K348" s="42"/>
      <c r="L348" s="46"/>
      <c r="M348" s="245"/>
      <c r="N348" s="246"/>
      <c r="O348" s="93"/>
      <c r="P348" s="93"/>
      <c r="Q348" s="93"/>
      <c r="R348" s="93"/>
      <c r="S348" s="93"/>
      <c r="T348" s="94"/>
      <c r="U348" s="40"/>
      <c r="V348" s="40"/>
      <c r="W348" s="40"/>
      <c r="X348" s="40"/>
      <c r="Y348" s="40"/>
      <c r="Z348" s="40"/>
      <c r="AA348" s="40"/>
      <c r="AB348" s="40"/>
      <c r="AC348" s="40"/>
      <c r="AD348" s="40"/>
      <c r="AE348" s="40"/>
      <c r="AT348" s="18" t="s">
        <v>237</v>
      </c>
      <c r="AU348" s="18" t="s">
        <v>87</v>
      </c>
    </row>
    <row r="349" s="2" customFormat="1">
      <c r="A349" s="40"/>
      <c r="B349" s="41"/>
      <c r="C349" s="229" t="s">
        <v>1511</v>
      </c>
      <c r="D349" s="229" t="s">
        <v>230</v>
      </c>
      <c r="E349" s="230" t="s">
        <v>4896</v>
      </c>
      <c r="F349" s="231" t="s">
        <v>4897</v>
      </c>
      <c r="G349" s="232" t="s">
        <v>2792</v>
      </c>
      <c r="H349" s="233">
        <v>1</v>
      </c>
      <c r="I349" s="234"/>
      <c r="J349" s="235">
        <f>ROUND(I349*H349,2)</f>
        <v>0</v>
      </c>
      <c r="K349" s="231" t="s">
        <v>251</v>
      </c>
      <c r="L349" s="46"/>
      <c r="M349" s="236" t="s">
        <v>1</v>
      </c>
      <c r="N349" s="237" t="s">
        <v>48</v>
      </c>
      <c r="O349" s="93"/>
      <c r="P349" s="238">
        <f>O349*H349</f>
        <v>0</v>
      </c>
      <c r="Q349" s="238">
        <v>0</v>
      </c>
      <c r="R349" s="238">
        <f>Q349*H349</f>
        <v>0</v>
      </c>
      <c r="S349" s="238">
        <v>0</v>
      </c>
      <c r="T349" s="239">
        <f>S349*H349</f>
        <v>0</v>
      </c>
      <c r="U349" s="40"/>
      <c r="V349" s="40"/>
      <c r="W349" s="40"/>
      <c r="X349" s="40"/>
      <c r="Y349" s="40"/>
      <c r="Z349" s="40"/>
      <c r="AA349" s="40"/>
      <c r="AB349" s="40"/>
      <c r="AC349" s="40"/>
      <c r="AD349" s="40"/>
      <c r="AE349" s="40"/>
      <c r="AR349" s="240" t="s">
        <v>115</v>
      </c>
      <c r="AT349" s="240" t="s">
        <v>230</v>
      </c>
      <c r="AU349" s="240" t="s">
        <v>87</v>
      </c>
      <c r="AY349" s="18" t="s">
        <v>227</v>
      </c>
      <c r="BE349" s="241">
        <f>IF(N349="základní",J349,0)</f>
        <v>0</v>
      </c>
      <c r="BF349" s="241">
        <f>IF(N349="snížená",J349,0)</f>
        <v>0</v>
      </c>
      <c r="BG349" s="241">
        <f>IF(N349="zákl. přenesená",J349,0)</f>
        <v>0</v>
      </c>
      <c r="BH349" s="241">
        <f>IF(N349="sníž. přenesená",J349,0)</f>
        <v>0</v>
      </c>
      <c r="BI349" s="241">
        <f>IF(N349="nulová",J349,0)</f>
        <v>0</v>
      </c>
      <c r="BJ349" s="18" t="s">
        <v>87</v>
      </c>
      <c r="BK349" s="241">
        <f>ROUND(I349*H349,2)</f>
        <v>0</v>
      </c>
      <c r="BL349" s="18" t="s">
        <v>115</v>
      </c>
      <c r="BM349" s="240" t="s">
        <v>2459</v>
      </c>
    </row>
    <row r="350" s="2" customFormat="1" ht="16.5" customHeight="1">
      <c r="A350" s="40"/>
      <c r="B350" s="41"/>
      <c r="C350" s="229" t="s">
        <v>1514</v>
      </c>
      <c r="D350" s="229" t="s">
        <v>230</v>
      </c>
      <c r="E350" s="230" t="s">
        <v>4898</v>
      </c>
      <c r="F350" s="231" t="s">
        <v>4899</v>
      </c>
      <c r="G350" s="232" t="s">
        <v>415</v>
      </c>
      <c r="H350" s="233">
        <v>9</v>
      </c>
      <c r="I350" s="234"/>
      <c r="J350" s="235">
        <f>ROUND(I350*H350,2)</f>
        <v>0</v>
      </c>
      <c r="K350" s="231" t="s">
        <v>251</v>
      </c>
      <c r="L350" s="46"/>
      <c r="M350" s="236" t="s">
        <v>1</v>
      </c>
      <c r="N350" s="237" t="s">
        <v>48</v>
      </c>
      <c r="O350" s="93"/>
      <c r="P350" s="238">
        <f>O350*H350</f>
        <v>0</v>
      </c>
      <c r="Q350" s="238">
        <v>0</v>
      </c>
      <c r="R350" s="238">
        <f>Q350*H350</f>
        <v>0</v>
      </c>
      <c r="S350" s="238">
        <v>0</v>
      </c>
      <c r="T350" s="239">
        <f>S350*H350</f>
        <v>0</v>
      </c>
      <c r="U350" s="40"/>
      <c r="V350" s="40"/>
      <c r="W350" s="40"/>
      <c r="X350" s="40"/>
      <c r="Y350" s="40"/>
      <c r="Z350" s="40"/>
      <c r="AA350" s="40"/>
      <c r="AB350" s="40"/>
      <c r="AC350" s="40"/>
      <c r="AD350" s="40"/>
      <c r="AE350" s="40"/>
      <c r="AR350" s="240" t="s">
        <v>115</v>
      </c>
      <c r="AT350" s="240" t="s">
        <v>230</v>
      </c>
      <c r="AU350" s="240" t="s">
        <v>87</v>
      </c>
      <c r="AY350" s="18" t="s">
        <v>227</v>
      </c>
      <c r="BE350" s="241">
        <f>IF(N350="základní",J350,0)</f>
        <v>0</v>
      </c>
      <c r="BF350" s="241">
        <f>IF(N350="snížená",J350,0)</f>
        <v>0</v>
      </c>
      <c r="BG350" s="241">
        <f>IF(N350="zákl. přenesená",J350,0)</f>
        <v>0</v>
      </c>
      <c r="BH350" s="241">
        <f>IF(N350="sníž. přenesená",J350,0)</f>
        <v>0</v>
      </c>
      <c r="BI350" s="241">
        <f>IF(N350="nulová",J350,0)</f>
        <v>0</v>
      </c>
      <c r="BJ350" s="18" t="s">
        <v>87</v>
      </c>
      <c r="BK350" s="241">
        <f>ROUND(I350*H350,2)</f>
        <v>0</v>
      </c>
      <c r="BL350" s="18" t="s">
        <v>115</v>
      </c>
      <c r="BM350" s="240" t="s">
        <v>2467</v>
      </c>
    </row>
    <row r="351" s="2" customFormat="1" ht="16.5" customHeight="1">
      <c r="A351" s="40"/>
      <c r="B351" s="41"/>
      <c r="C351" s="229" t="s">
        <v>1520</v>
      </c>
      <c r="D351" s="229" t="s">
        <v>230</v>
      </c>
      <c r="E351" s="230" t="s">
        <v>4900</v>
      </c>
      <c r="F351" s="231" t="s">
        <v>4901</v>
      </c>
      <c r="G351" s="232" t="s">
        <v>415</v>
      </c>
      <c r="H351" s="233">
        <v>9</v>
      </c>
      <c r="I351" s="234"/>
      <c r="J351" s="235">
        <f>ROUND(I351*H351,2)</f>
        <v>0</v>
      </c>
      <c r="K351" s="231" t="s">
        <v>251</v>
      </c>
      <c r="L351" s="46"/>
      <c r="M351" s="236" t="s">
        <v>1</v>
      </c>
      <c r="N351" s="237" t="s">
        <v>48</v>
      </c>
      <c r="O351" s="93"/>
      <c r="P351" s="238">
        <f>O351*H351</f>
        <v>0</v>
      </c>
      <c r="Q351" s="238">
        <v>0</v>
      </c>
      <c r="R351" s="238">
        <f>Q351*H351</f>
        <v>0</v>
      </c>
      <c r="S351" s="238">
        <v>0</v>
      </c>
      <c r="T351" s="239">
        <f>S351*H351</f>
        <v>0</v>
      </c>
      <c r="U351" s="40"/>
      <c r="V351" s="40"/>
      <c r="W351" s="40"/>
      <c r="X351" s="40"/>
      <c r="Y351" s="40"/>
      <c r="Z351" s="40"/>
      <c r="AA351" s="40"/>
      <c r="AB351" s="40"/>
      <c r="AC351" s="40"/>
      <c r="AD351" s="40"/>
      <c r="AE351" s="40"/>
      <c r="AR351" s="240" t="s">
        <v>115</v>
      </c>
      <c r="AT351" s="240" t="s">
        <v>230</v>
      </c>
      <c r="AU351" s="240" t="s">
        <v>87</v>
      </c>
      <c r="AY351" s="18" t="s">
        <v>227</v>
      </c>
      <c r="BE351" s="241">
        <f>IF(N351="základní",J351,0)</f>
        <v>0</v>
      </c>
      <c r="BF351" s="241">
        <f>IF(N351="snížená",J351,0)</f>
        <v>0</v>
      </c>
      <c r="BG351" s="241">
        <f>IF(N351="zákl. přenesená",J351,0)</f>
        <v>0</v>
      </c>
      <c r="BH351" s="241">
        <f>IF(N351="sníž. přenesená",J351,0)</f>
        <v>0</v>
      </c>
      <c r="BI351" s="241">
        <f>IF(N351="nulová",J351,0)</f>
        <v>0</v>
      </c>
      <c r="BJ351" s="18" t="s">
        <v>87</v>
      </c>
      <c r="BK351" s="241">
        <f>ROUND(I351*H351,2)</f>
        <v>0</v>
      </c>
      <c r="BL351" s="18" t="s">
        <v>115</v>
      </c>
      <c r="BM351" s="240" t="s">
        <v>2475</v>
      </c>
    </row>
    <row r="352" s="2" customFormat="1">
      <c r="A352" s="40"/>
      <c r="B352" s="41"/>
      <c r="C352" s="229" t="s">
        <v>1524</v>
      </c>
      <c r="D352" s="229" t="s">
        <v>230</v>
      </c>
      <c r="E352" s="230" t="s">
        <v>4687</v>
      </c>
      <c r="F352" s="231" t="s">
        <v>4688</v>
      </c>
      <c r="G352" s="232" t="s">
        <v>1861</v>
      </c>
      <c r="H352" s="233">
        <v>1</v>
      </c>
      <c r="I352" s="234"/>
      <c r="J352" s="235">
        <f>ROUND(I352*H352,2)</f>
        <v>0</v>
      </c>
      <c r="K352" s="231" t="s">
        <v>251</v>
      </c>
      <c r="L352" s="46"/>
      <c r="M352" s="236" t="s">
        <v>1</v>
      </c>
      <c r="N352" s="237" t="s">
        <v>48</v>
      </c>
      <c r="O352" s="93"/>
      <c r="P352" s="238">
        <f>O352*H352</f>
        <v>0</v>
      </c>
      <c r="Q352" s="238">
        <v>0</v>
      </c>
      <c r="R352" s="238">
        <f>Q352*H352</f>
        <v>0</v>
      </c>
      <c r="S352" s="238">
        <v>0</v>
      </c>
      <c r="T352" s="239">
        <f>S352*H352</f>
        <v>0</v>
      </c>
      <c r="U352" s="40"/>
      <c r="V352" s="40"/>
      <c r="W352" s="40"/>
      <c r="X352" s="40"/>
      <c r="Y352" s="40"/>
      <c r="Z352" s="40"/>
      <c r="AA352" s="40"/>
      <c r="AB352" s="40"/>
      <c r="AC352" s="40"/>
      <c r="AD352" s="40"/>
      <c r="AE352" s="40"/>
      <c r="AR352" s="240" t="s">
        <v>115</v>
      </c>
      <c r="AT352" s="240" t="s">
        <v>230</v>
      </c>
      <c r="AU352" s="240" t="s">
        <v>87</v>
      </c>
      <c r="AY352" s="18" t="s">
        <v>227</v>
      </c>
      <c r="BE352" s="241">
        <f>IF(N352="základní",J352,0)</f>
        <v>0</v>
      </c>
      <c r="BF352" s="241">
        <f>IF(N352="snížená",J352,0)</f>
        <v>0</v>
      </c>
      <c r="BG352" s="241">
        <f>IF(N352="zákl. přenesená",J352,0)</f>
        <v>0</v>
      </c>
      <c r="BH352" s="241">
        <f>IF(N352="sníž. přenesená",J352,0)</f>
        <v>0</v>
      </c>
      <c r="BI352" s="241">
        <f>IF(N352="nulová",J352,0)</f>
        <v>0</v>
      </c>
      <c r="BJ352" s="18" t="s">
        <v>87</v>
      </c>
      <c r="BK352" s="241">
        <f>ROUND(I352*H352,2)</f>
        <v>0</v>
      </c>
      <c r="BL352" s="18" t="s">
        <v>115</v>
      </c>
      <c r="BM352" s="240" t="s">
        <v>2483</v>
      </c>
    </row>
    <row r="353" s="2" customFormat="1" ht="16.5" customHeight="1">
      <c r="A353" s="40"/>
      <c r="B353" s="41"/>
      <c r="C353" s="229" t="s">
        <v>1529</v>
      </c>
      <c r="D353" s="229" t="s">
        <v>230</v>
      </c>
      <c r="E353" s="230" t="s">
        <v>4689</v>
      </c>
      <c r="F353" s="231" t="s">
        <v>4690</v>
      </c>
      <c r="G353" s="232" t="s">
        <v>367</v>
      </c>
      <c r="H353" s="233">
        <v>8</v>
      </c>
      <c r="I353" s="234"/>
      <c r="J353" s="235">
        <f>ROUND(I353*H353,2)</f>
        <v>0</v>
      </c>
      <c r="K353" s="231" t="s">
        <v>251</v>
      </c>
      <c r="L353" s="46"/>
      <c r="M353" s="236" t="s">
        <v>1</v>
      </c>
      <c r="N353" s="237" t="s">
        <v>48</v>
      </c>
      <c r="O353" s="93"/>
      <c r="P353" s="238">
        <f>O353*H353</f>
        <v>0</v>
      </c>
      <c r="Q353" s="238">
        <v>0</v>
      </c>
      <c r="R353" s="238">
        <f>Q353*H353</f>
        <v>0</v>
      </c>
      <c r="S353" s="238">
        <v>0</v>
      </c>
      <c r="T353" s="239">
        <f>S353*H353</f>
        <v>0</v>
      </c>
      <c r="U353" s="40"/>
      <c r="V353" s="40"/>
      <c r="W353" s="40"/>
      <c r="X353" s="40"/>
      <c r="Y353" s="40"/>
      <c r="Z353" s="40"/>
      <c r="AA353" s="40"/>
      <c r="AB353" s="40"/>
      <c r="AC353" s="40"/>
      <c r="AD353" s="40"/>
      <c r="AE353" s="40"/>
      <c r="AR353" s="240" t="s">
        <v>115</v>
      </c>
      <c r="AT353" s="240" t="s">
        <v>230</v>
      </c>
      <c r="AU353" s="240" t="s">
        <v>87</v>
      </c>
      <c r="AY353" s="18" t="s">
        <v>227</v>
      </c>
      <c r="BE353" s="241">
        <f>IF(N353="základní",J353,0)</f>
        <v>0</v>
      </c>
      <c r="BF353" s="241">
        <f>IF(N353="snížená",J353,0)</f>
        <v>0</v>
      </c>
      <c r="BG353" s="241">
        <f>IF(N353="zákl. přenesená",J353,0)</f>
        <v>0</v>
      </c>
      <c r="BH353" s="241">
        <f>IF(N353="sníž. přenesená",J353,0)</f>
        <v>0</v>
      </c>
      <c r="BI353" s="241">
        <f>IF(N353="nulová",J353,0)</f>
        <v>0</v>
      </c>
      <c r="BJ353" s="18" t="s">
        <v>87</v>
      </c>
      <c r="BK353" s="241">
        <f>ROUND(I353*H353,2)</f>
        <v>0</v>
      </c>
      <c r="BL353" s="18" t="s">
        <v>115</v>
      </c>
      <c r="BM353" s="240" t="s">
        <v>2491</v>
      </c>
    </row>
    <row r="354" s="2" customFormat="1" ht="16.5" customHeight="1">
      <c r="A354" s="40"/>
      <c r="B354" s="41"/>
      <c r="C354" s="229" t="s">
        <v>1533</v>
      </c>
      <c r="D354" s="229" t="s">
        <v>230</v>
      </c>
      <c r="E354" s="230" t="s">
        <v>4693</v>
      </c>
      <c r="F354" s="231" t="s">
        <v>4694</v>
      </c>
      <c r="G354" s="232" t="s">
        <v>398</v>
      </c>
      <c r="H354" s="233">
        <v>0.5</v>
      </c>
      <c r="I354" s="234"/>
      <c r="J354" s="235">
        <f>ROUND(I354*H354,2)</f>
        <v>0</v>
      </c>
      <c r="K354" s="231" t="s">
        <v>251</v>
      </c>
      <c r="L354" s="46"/>
      <c r="M354" s="236" t="s">
        <v>1</v>
      </c>
      <c r="N354" s="237" t="s">
        <v>48</v>
      </c>
      <c r="O354" s="93"/>
      <c r="P354" s="238">
        <f>O354*H354</f>
        <v>0</v>
      </c>
      <c r="Q354" s="238">
        <v>0</v>
      </c>
      <c r="R354" s="238">
        <f>Q354*H354</f>
        <v>0</v>
      </c>
      <c r="S354" s="238">
        <v>0</v>
      </c>
      <c r="T354" s="239">
        <f>S354*H354</f>
        <v>0</v>
      </c>
      <c r="U354" s="40"/>
      <c r="V354" s="40"/>
      <c r="W354" s="40"/>
      <c r="X354" s="40"/>
      <c r="Y354" s="40"/>
      <c r="Z354" s="40"/>
      <c r="AA354" s="40"/>
      <c r="AB354" s="40"/>
      <c r="AC354" s="40"/>
      <c r="AD354" s="40"/>
      <c r="AE354" s="40"/>
      <c r="AR354" s="240" t="s">
        <v>115</v>
      </c>
      <c r="AT354" s="240" t="s">
        <v>230</v>
      </c>
      <c r="AU354" s="240" t="s">
        <v>87</v>
      </c>
      <c r="AY354" s="18" t="s">
        <v>227</v>
      </c>
      <c r="BE354" s="241">
        <f>IF(N354="základní",J354,0)</f>
        <v>0</v>
      </c>
      <c r="BF354" s="241">
        <f>IF(N354="snížená",J354,0)</f>
        <v>0</v>
      </c>
      <c r="BG354" s="241">
        <f>IF(N354="zákl. přenesená",J354,0)</f>
        <v>0</v>
      </c>
      <c r="BH354" s="241">
        <f>IF(N354="sníž. přenesená",J354,0)</f>
        <v>0</v>
      </c>
      <c r="BI354" s="241">
        <f>IF(N354="nulová",J354,0)</f>
        <v>0</v>
      </c>
      <c r="BJ354" s="18" t="s">
        <v>87</v>
      </c>
      <c r="BK354" s="241">
        <f>ROUND(I354*H354,2)</f>
        <v>0</v>
      </c>
      <c r="BL354" s="18" t="s">
        <v>115</v>
      </c>
      <c r="BM354" s="240" t="s">
        <v>2499</v>
      </c>
    </row>
    <row r="355" s="2" customFormat="1" ht="16.5" customHeight="1">
      <c r="A355" s="40"/>
      <c r="B355" s="41"/>
      <c r="C355" s="229" t="s">
        <v>1538</v>
      </c>
      <c r="D355" s="229" t="s">
        <v>230</v>
      </c>
      <c r="E355" s="230" t="s">
        <v>4695</v>
      </c>
      <c r="F355" s="231" t="s">
        <v>4696</v>
      </c>
      <c r="G355" s="232" t="s">
        <v>398</v>
      </c>
      <c r="H355" s="233">
        <v>0.5</v>
      </c>
      <c r="I355" s="234"/>
      <c r="J355" s="235">
        <f>ROUND(I355*H355,2)</f>
        <v>0</v>
      </c>
      <c r="K355" s="231" t="s">
        <v>251</v>
      </c>
      <c r="L355" s="46"/>
      <c r="M355" s="236" t="s">
        <v>1</v>
      </c>
      <c r="N355" s="237" t="s">
        <v>48</v>
      </c>
      <c r="O355" s="93"/>
      <c r="P355" s="238">
        <f>O355*H355</f>
        <v>0</v>
      </c>
      <c r="Q355" s="238">
        <v>0</v>
      </c>
      <c r="R355" s="238">
        <f>Q355*H355</f>
        <v>0</v>
      </c>
      <c r="S355" s="238">
        <v>0</v>
      </c>
      <c r="T355" s="239">
        <f>S355*H355</f>
        <v>0</v>
      </c>
      <c r="U355" s="40"/>
      <c r="V355" s="40"/>
      <c r="W355" s="40"/>
      <c r="X355" s="40"/>
      <c r="Y355" s="40"/>
      <c r="Z355" s="40"/>
      <c r="AA355" s="40"/>
      <c r="AB355" s="40"/>
      <c r="AC355" s="40"/>
      <c r="AD355" s="40"/>
      <c r="AE355" s="40"/>
      <c r="AR355" s="240" t="s">
        <v>115</v>
      </c>
      <c r="AT355" s="240" t="s">
        <v>230</v>
      </c>
      <c r="AU355" s="240" t="s">
        <v>87</v>
      </c>
      <c r="AY355" s="18" t="s">
        <v>227</v>
      </c>
      <c r="BE355" s="241">
        <f>IF(N355="základní",J355,0)</f>
        <v>0</v>
      </c>
      <c r="BF355" s="241">
        <f>IF(N355="snížená",J355,0)</f>
        <v>0</v>
      </c>
      <c r="BG355" s="241">
        <f>IF(N355="zákl. přenesená",J355,0)</f>
        <v>0</v>
      </c>
      <c r="BH355" s="241">
        <f>IF(N355="sníž. přenesená",J355,0)</f>
        <v>0</v>
      </c>
      <c r="BI355" s="241">
        <f>IF(N355="nulová",J355,0)</f>
        <v>0</v>
      </c>
      <c r="BJ355" s="18" t="s">
        <v>87</v>
      </c>
      <c r="BK355" s="241">
        <f>ROUND(I355*H355,2)</f>
        <v>0</v>
      </c>
      <c r="BL355" s="18" t="s">
        <v>115</v>
      </c>
      <c r="BM355" s="240" t="s">
        <v>2507</v>
      </c>
    </row>
    <row r="356" s="2" customFormat="1" ht="16.5" customHeight="1">
      <c r="A356" s="40"/>
      <c r="B356" s="41"/>
      <c r="C356" s="229" t="s">
        <v>1541</v>
      </c>
      <c r="D356" s="229" t="s">
        <v>230</v>
      </c>
      <c r="E356" s="230" t="s">
        <v>4902</v>
      </c>
      <c r="F356" s="231" t="s">
        <v>4698</v>
      </c>
      <c r="G356" s="232" t="s">
        <v>2792</v>
      </c>
      <c r="H356" s="233">
        <v>1</v>
      </c>
      <c r="I356" s="234"/>
      <c r="J356" s="235">
        <f>ROUND(I356*H356,2)</f>
        <v>0</v>
      </c>
      <c r="K356" s="231" t="s">
        <v>251</v>
      </c>
      <c r="L356" s="46"/>
      <c r="M356" s="236" t="s">
        <v>1</v>
      </c>
      <c r="N356" s="237" t="s">
        <v>48</v>
      </c>
      <c r="O356" s="93"/>
      <c r="P356" s="238">
        <f>O356*H356</f>
        <v>0</v>
      </c>
      <c r="Q356" s="238">
        <v>0</v>
      </c>
      <c r="R356" s="238">
        <f>Q356*H356</f>
        <v>0</v>
      </c>
      <c r="S356" s="238">
        <v>0</v>
      </c>
      <c r="T356" s="239">
        <f>S356*H356</f>
        <v>0</v>
      </c>
      <c r="U356" s="40"/>
      <c r="V356" s="40"/>
      <c r="W356" s="40"/>
      <c r="X356" s="40"/>
      <c r="Y356" s="40"/>
      <c r="Z356" s="40"/>
      <c r="AA356" s="40"/>
      <c r="AB356" s="40"/>
      <c r="AC356" s="40"/>
      <c r="AD356" s="40"/>
      <c r="AE356" s="40"/>
      <c r="AR356" s="240" t="s">
        <v>115</v>
      </c>
      <c r="AT356" s="240" t="s">
        <v>230</v>
      </c>
      <c r="AU356" s="240" t="s">
        <v>87</v>
      </c>
      <c r="AY356" s="18" t="s">
        <v>227</v>
      </c>
      <c r="BE356" s="241">
        <f>IF(N356="základní",J356,0)</f>
        <v>0</v>
      </c>
      <c r="BF356" s="241">
        <f>IF(N356="snížená",J356,0)</f>
        <v>0</v>
      </c>
      <c r="BG356" s="241">
        <f>IF(N356="zákl. přenesená",J356,0)</f>
        <v>0</v>
      </c>
      <c r="BH356" s="241">
        <f>IF(N356="sníž. přenesená",J356,0)</f>
        <v>0</v>
      </c>
      <c r="BI356" s="241">
        <f>IF(N356="nulová",J356,0)</f>
        <v>0</v>
      </c>
      <c r="BJ356" s="18" t="s">
        <v>87</v>
      </c>
      <c r="BK356" s="241">
        <f>ROUND(I356*H356,2)</f>
        <v>0</v>
      </c>
      <c r="BL356" s="18" t="s">
        <v>115</v>
      </c>
      <c r="BM356" s="240" t="s">
        <v>2515</v>
      </c>
    </row>
    <row r="357" s="12" customFormat="1" ht="25.92" customHeight="1">
      <c r="A357" s="12"/>
      <c r="B357" s="213"/>
      <c r="C357" s="214"/>
      <c r="D357" s="215" t="s">
        <v>82</v>
      </c>
      <c r="E357" s="216" t="s">
        <v>102</v>
      </c>
      <c r="F357" s="216" t="s">
        <v>4903</v>
      </c>
      <c r="G357" s="214"/>
      <c r="H357" s="214"/>
      <c r="I357" s="217"/>
      <c r="J357" s="218">
        <f>BK357</f>
        <v>0</v>
      </c>
      <c r="K357" s="214"/>
      <c r="L357" s="219"/>
      <c r="M357" s="220"/>
      <c r="N357" s="221"/>
      <c r="O357" s="221"/>
      <c r="P357" s="222">
        <f>SUM(P358:P467)</f>
        <v>0</v>
      </c>
      <c r="Q357" s="221"/>
      <c r="R357" s="222">
        <f>SUM(R358:R467)</f>
        <v>0</v>
      </c>
      <c r="S357" s="221"/>
      <c r="T357" s="223">
        <f>SUM(T358:T467)</f>
        <v>0</v>
      </c>
      <c r="U357" s="12"/>
      <c r="V357" s="12"/>
      <c r="W357" s="12"/>
      <c r="X357" s="12"/>
      <c r="Y357" s="12"/>
      <c r="Z357" s="12"/>
      <c r="AA357" s="12"/>
      <c r="AB357" s="12"/>
      <c r="AC357" s="12"/>
      <c r="AD357" s="12"/>
      <c r="AE357" s="12"/>
      <c r="AR357" s="224" t="s">
        <v>87</v>
      </c>
      <c r="AT357" s="225" t="s">
        <v>82</v>
      </c>
      <c r="AU357" s="225" t="s">
        <v>83</v>
      </c>
      <c r="AY357" s="224" t="s">
        <v>227</v>
      </c>
      <c r="BK357" s="226">
        <f>SUM(BK358:BK467)</f>
        <v>0</v>
      </c>
    </row>
    <row r="358" s="2" customFormat="1" ht="21.75" customHeight="1">
      <c r="A358" s="40"/>
      <c r="B358" s="41"/>
      <c r="C358" s="229" t="s">
        <v>1546</v>
      </c>
      <c r="D358" s="229" t="s">
        <v>230</v>
      </c>
      <c r="E358" s="230" t="s">
        <v>4904</v>
      </c>
      <c r="F358" s="231" t="s">
        <v>4905</v>
      </c>
      <c r="G358" s="232" t="s">
        <v>1861</v>
      </c>
      <c r="H358" s="233">
        <v>1</v>
      </c>
      <c r="I358" s="234"/>
      <c r="J358" s="235">
        <f>ROUND(I358*H358,2)</f>
        <v>0</v>
      </c>
      <c r="K358" s="231" t="s">
        <v>251</v>
      </c>
      <c r="L358" s="46"/>
      <c r="M358" s="236" t="s">
        <v>1</v>
      </c>
      <c r="N358" s="237" t="s">
        <v>48</v>
      </c>
      <c r="O358" s="93"/>
      <c r="P358" s="238">
        <f>O358*H358</f>
        <v>0</v>
      </c>
      <c r="Q358" s="238">
        <v>0</v>
      </c>
      <c r="R358" s="238">
        <f>Q358*H358</f>
        <v>0</v>
      </c>
      <c r="S358" s="238">
        <v>0</v>
      </c>
      <c r="T358" s="239">
        <f>S358*H358</f>
        <v>0</v>
      </c>
      <c r="U358" s="40"/>
      <c r="V358" s="40"/>
      <c r="W358" s="40"/>
      <c r="X358" s="40"/>
      <c r="Y358" s="40"/>
      <c r="Z358" s="40"/>
      <c r="AA358" s="40"/>
      <c r="AB358" s="40"/>
      <c r="AC358" s="40"/>
      <c r="AD358" s="40"/>
      <c r="AE358" s="40"/>
      <c r="AR358" s="240" t="s">
        <v>115</v>
      </c>
      <c r="AT358" s="240" t="s">
        <v>230</v>
      </c>
      <c r="AU358" s="240" t="s">
        <v>87</v>
      </c>
      <c r="AY358" s="18" t="s">
        <v>227</v>
      </c>
      <c r="BE358" s="241">
        <f>IF(N358="základní",J358,0)</f>
        <v>0</v>
      </c>
      <c r="BF358" s="241">
        <f>IF(N358="snížená",J358,0)</f>
        <v>0</v>
      </c>
      <c r="BG358" s="241">
        <f>IF(N358="zákl. přenesená",J358,0)</f>
        <v>0</v>
      </c>
      <c r="BH358" s="241">
        <f>IF(N358="sníž. přenesená",J358,0)</f>
        <v>0</v>
      </c>
      <c r="BI358" s="241">
        <f>IF(N358="nulová",J358,0)</f>
        <v>0</v>
      </c>
      <c r="BJ358" s="18" t="s">
        <v>87</v>
      </c>
      <c r="BK358" s="241">
        <f>ROUND(I358*H358,2)</f>
        <v>0</v>
      </c>
      <c r="BL358" s="18" t="s">
        <v>115</v>
      </c>
      <c r="BM358" s="240" t="s">
        <v>2525</v>
      </c>
    </row>
    <row r="359" s="2" customFormat="1" ht="21.75" customHeight="1">
      <c r="A359" s="40"/>
      <c r="B359" s="41"/>
      <c r="C359" s="229" t="s">
        <v>1551</v>
      </c>
      <c r="D359" s="229" t="s">
        <v>230</v>
      </c>
      <c r="E359" s="230" t="s">
        <v>4906</v>
      </c>
      <c r="F359" s="231" t="s">
        <v>4907</v>
      </c>
      <c r="G359" s="232" t="s">
        <v>1861</v>
      </c>
      <c r="H359" s="233">
        <v>1</v>
      </c>
      <c r="I359" s="234"/>
      <c r="J359" s="235">
        <f>ROUND(I359*H359,2)</f>
        <v>0</v>
      </c>
      <c r="K359" s="231" t="s">
        <v>251</v>
      </c>
      <c r="L359" s="46"/>
      <c r="M359" s="236" t="s">
        <v>1</v>
      </c>
      <c r="N359" s="237" t="s">
        <v>48</v>
      </c>
      <c r="O359" s="93"/>
      <c r="P359" s="238">
        <f>O359*H359</f>
        <v>0</v>
      </c>
      <c r="Q359" s="238">
        <v>0</v>
      </c>
      <c r="R359" s="238">
        <f>Q359*H359</f>
        <v>0</v>
      </c>
      <c r="S359" s="238">
        <v>0</v>
      </c>
      <c r="T359" s="239">
        <f>S359*H359</f>
        <v>0</v>
      </c>
      <c r="U359" s="40"/>
      <c r="V359" s="40"/>
      <c r="W359" s="40"/>
      <c r="X359" s="40"/>
      <c r="Y359" s="40"/>
      <c r="Z359" s="40"/>
      <c r="AA359" s="40"/>
      <c r="AB359" s="40"/>
      <c r="AC359" s="40"/>
      <c r="AD359" s="40"/>
      <c r="AE359" s="40"/>
      <c r="AR359" s="240" t="s">
        <v>115</v>
      </c>
      <c r="AT359" s="240" t="s">
        <v>230</v>
      </c>
      <c r="AU359" s="240" t="s">
        <v>87</v>
      </c>
      <c r="AY359" s="18" t="s">
        <v>227</v>
      </c>
      <c r="BE359" s="241">
        <f>IF(N359="základní",J359,0)</f>
        <v>0</v>
      </c>
      <c r="BF359" s="241">
        <f>IF(N359="snížená",J359,0)</f>
        <v>0</v>
      </c>
      <c r="BG359" s="241">
        <f>IF(N359="zákl. přenesená",J359,0)</f>
        <v>0</v>
      </c>
      <c r="BH359" s="241">
        <f>IF(N359="sníž. přenesená",J359,0)</f>
        <v>0</v>
      </c>
      <c r="BI359" s="241">
        <f>IF(N359="nulová",J359,0)</f>
        <v>0</v>
      </c>
      <c r="BJ359" s="18" t="s">
        <v>87</v>
      </c>
      <c r="BK359" s="241">
        <f>ROUND(I359*H359,2)</f>
        <v>0</v>
      </c>
      <c r="BL359" s="18" t="s">
        <v>115</v>
      </c>
      <c r="BM359" s="240" t="s">
        <v>2536</v>
      </c>
    </row>
    <row r="360" s="2" customFormat="1" ht="16.5" customHeight="1">
      <c r="A360" s="40"/>
      <c r="B360" s="41"/>
      <c r="C360" s="229" t="s">
        <v>1556</v>
      </c>
      <c r="D360" s="229" t="s">
        <v>230</v>
      </c>
      <c r="E360" s="230" t="s">
        <v>4908</v>
      </c>
      <c r="F360" s="231" t="s">
        <v>4909</v>
      </c>
      <c r="G360" s="232" t="s">
        <v>1861</v>
      </c>
      <c r="H360" s="233">
        <v>2</v>
      </c>
      <c r="I360" s="234"/>
      <c r="J360" s="235">
        <f>ROUND(I360*H360,2)</f>
        <v>0</v>
      </c>
      <c r="K360" s="231" t="s">
        <v>251</v>
      </c>
      <c r="L360" s="46"/>
      <c r="M360" s="236" t="s">
        <v>1</v>
      </c>
      <c r="N360" s="237" t="s">
        <v>48</v>
      </c>
      <c r="O360" s="93"/>
      <c r="P360" s="238">
        <f>O360*H360</f>
        <v>0</v>
      </c>
      <c r="Q360" s="238">
        <v>0</v>
      </c>
      <c r="R360" s="238">
        <f>Q360*H360</f>
        <v>0</v>
      </c>
      <c r="S360" s="238">
        <v>0</v>
      </c>
      <c r="T360" s="239">
        <f>S360*H360</f>
        <v>0</v>
      </c>
      <c r="U360" s="40"/>
      <c r="V360" s="40"/>
      <c r="W360" s="40"/>
      <c r="X360" s="40"/>
      <c r="Y360" s="40"/>
      <c r="Z360" s="40"/>
      <c r="AA360" s="40"/>
      <c r="AB360" s="40"/>
      <c r="AC360" s="40"/>
      <c r="AD360" s="40"/>
      <c r="AE360" s="40"/>
      <c r="AR360" s="240" t="s">
        <v>115</v>
      </c>
      <c r="AT360" s="240" t="s">
        <v>230</v>
      </c>
      <c r="AU360" s="240" t="s">
        <v>87</v>
      </c>
      <c r="AY360" s="18" t="s">
        <v>227</v>
      </c>
      <c r="BE360" s="241">
        <f>IF(N360="základní",J360,0)</f>
        <v>0</v>
      </c>
      <c r="BF360" s="241">
        <f>IF(N360="snížená",J360,0)</f>
        <v>0</v>
      </c>
      <c r="BG360" s="241">
        <f>IF(N360="zákl. přenesená",J360,0)</f>
        <v>0</v>
      </c>
      <c r="BH360" s="241">
        <f>IF(N360="sníž. přenesená",J360,0)</f>
        <v>0</v>
      </c>
      <c r="BI360" s="241">
        <f>IF(N360="nulová",J360,0)</f>
        <v>0</v>
      </c>
      <c r="BJ360" s="18" t="s">
        <v>87</v>
      </c>
      <c r="BK360" s="241">
        <f>ROUND(I360*H360,2)</f>
        <v>0</v>
      </c>
      <c r="BL360" s="18" t="s">
        <v>115</v>
      </c>
      <c r="BM360" s="240" t="s">
        <v>2546</v>
      </c>
    </row>
    <row r="361" s="2" customFormat="1" ht="16.5" customHeight="1">
      <c r="A361" s="40"/>
      <c r="B361" s="41"/>
      <c r="C361" s="229" t="s">
        <v>1565</v>
      </c>
      <c r="D361" s="229" t="s">
        <v>230</v>
      </c>
      <c r="E361" s="230" t="s">
        <v>4910</v>
      </c>
      <c r="F361" s="231" t="s">
        <v>4911</v>
      </c>
      <c r="G361" s="232" t="s">
        <v>1861</v>
      </c>
      <c r="H361" s="233">
        <v>1</v>
      </c>
      <c r="I361" s="234"/>
      <c r="J361" s="235">
        <f>ROUND(I361*H361,2)</f>
        <v>0</v>
      </c>
      <c r="K361" s="231" t="s">
        <v>251</v>
      </c>
      <c r="L361" s="46"/>
      <c r="M361" s="236" t="s">
        <v>1</v>
      </c>
      <c r="N361" s="237" t="s">
        <v>48</v>
      </c>
      <c r="O361" s="93"/>
      <c r="P361" s="238">
        <f>O361*H361</f>
        <v>0</v>
      </c>
      <c r="Q361" s="238">
        <v>0</v>
      </c>
      <c r="R361" s="238">
        <f>Q361*H361</f>
        <v>0</v>
      </c>
      <c r="S361" s="238">
        <v>0</v>
      </c>
      <c r="T361" s="239">
        <f>S361*H361</f>
        <v>0</v>
      </c>
      <c r="U361" s="40"/>
      <c r="V361" s="40"/>
      <c r="W361" s="40"/>
      <c r="X361" s="40"/>
      <c r="Y361" s="40"/>
      <c r="Z361" s="40"/>
      <c r="AA361" s="40"/>
      <c r="AB361" s="40"/>
      <c r="AC361" s="40"/>
      <c r="AD361" s="40"/>
      <c r="AE361" s="40"/>
      <c r="AR361" s="240" t="s">
        <v>115</v>
      </c>
      <c r="AT361" s="240" t="s">
        <v>230</v>
      </c>
      <c r="AU361" s="240" t="s">
        <v>87</v>
      </c>
      <c r="AY361" s="18" t="s">
        <v>227</v>
      </c>
      <c r="BE361" s="241">
        <f>IF(N361="základní",J361,0)</f>
        <v>0</v>
      </c>
      <c r="BF361" s="241">
        <f>IF(N361="snížená",J361,0)</f>
        <v>0</v>
      </c>
      <c r="BG361" s="241">
        <f>IF(N361="zákl. přenesená",J361,0)</f>
        <v>0</v>
      </c>
      <c r="BH361" s="241">
        <f>IF(N361="sníž. přenesená",J361,0)</f>
        <v>0</v>
      </c>
      <c r="BI361" s="241">
        <f>IF(N361="nulová",J361,0)</f>
        <v>0</v>
      </c>
      <c r="BJ361" s="18" t="s">
        <v>87</v>
      </c>
      <c r="BK361" s="241">
        <f>ROUND(I361*H361,2)</f>
        <v>0</v>
      </c>
      <c r="BL361" s="18" t="s">
        <v>115</v>
      </c>
      <c r="BM361" s="240" t="s">
        <v>2558</v>
      </c>
    </row>
    <row r="362" s="2" customFormat="1">
      <c r="A362" s="40"/>
      <c r="B362" s="41"/>
      <c r="C362" s="42"/>
      <c r="D362" s="242" t="s">
        <v>237</v>
      </c>
      <c r="E362" s="42"/>
      <c r="F362" s="243" t="s">
        <v>4912</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8" t="s">
        <v>237</v>
      </c>
      <c r="AU362" s="18" t="s">
        <v>87</v>
      </c>
    </row>
    <row r="363" s="2" customFormat="1">
      <c r="A363" s="40"/>
      <c r="B363" s="41"/>
      <c r="C363" s="229" t="s">
        <v>1571</v>
      </c>
      <c r="D363" s="229" t="s">
        <v>230</v>
      </c>
      <c r="E363" s="230" t="s">
        <v>4913</v>
      </c>
      <c r="F363" s="231" t="s">
        <v>4914</v>
      </c>
      <c r="G363" s="232" t="s">
        <v>1861</v>
      </c>
      <c r="H363" s="233">
        <v>1</v>
      </c>
      <c r="I363" s="234"/>
      <c r="J363" s="235">
        <f>ROUND(I363*H363,2)</f>
        <v>0</v>
      </c>
      <c r="K363" s="231" t="s">
        <v>251</v>
      </c>
      <c r="L363" s="46"/>
      <c r="M363" s="236" t="s">
        <v>1</v>
      </c>
      <c r="N363" s="237" t="s">
        <v>48</v>
      </c>
      <c r="O363" s="93"/>
      <c r="P363" s="238">
        <f>O363*H363</f>
        <v>0</v>
      </c>
      <c r="Q363" s="238">
        <v>0</v>
      </c>
      <c r="R363" s="238">
        <f>Q363*H363</f>
        <v>0</v>
      </c>
      <c r="S363" s="238">
        <v>0</v>
      </c>
      <c r="T363" s="239">
        <f>S363*H363</f>
        <v>0</v>
      </c>
      <c r="U363" s="40"/>
      <c r="V363" s="40"/>
      <c r="W363" s="40"/>
      <c r="X363" s="40"/>
      <c r="Y363" s="40"/>
      <c r="Z363" s="40"/>
      <c r="AA363" s="40"/>
      <c r="AB363" s="40"/>
      <c r="AC363" s="40"/>
      <c r="AD363" s="40"/>
      <c r="AE363" s="40"/>
      <c r="AR363" s="240" t="s">
        <v>115</v>
      </c>
      <c r="AT363" s="240" t="s">
        <v>230</v>
      </c>
      <c r="AU363" s="240" t="s">
        <v>87</v>
      </c>
      <c r="AY363" s="18" t="s">
        <v>227</v>
      </c>
      <c r="BE363" s="241">
        <f>IF(N363="základní",J363,0)</f>
        <v>0</v>
      </c>
      <c r="BF363" s="241">
        <f>IF(N363="snížená",J363,0)</f>
        <v>0</v>
      </c>
      <c r="BG363" s="241">
        <f>IF(N363="zákl. přenesená",J363,0)</f>
        <v>0</v>
      </c>
      <c r="BH363" s="241">
        <f>IF(N363="sníž. přenesená",J363,0)</f>
        <v>0</v>
      </c>
      <c r="BI363" s="241">
        <f>IF(N363="nulová",J363,0)</f>
        <v>0</v>
      </c>
      <c r="BJ363" s="18" t="s">
        <v>87</v>
      </c>
      <c r="BK363" s="241">
        <f>ROUND(I363*H363,2)</f>
        <v>0</v>
      </c>
      <c r="BL363" s="18" t="s">
        <v>115</v>
      </c>
      <c r="BM363" s="240" t="s">
        <v>2568</v>
      </c>
    </row>
    <row r="364" s="2" customFormat="1" ht="16.5" customHeight="1">
      <c r="A364" s="40"/>
      <c r="B364" s="41"/>
      <c r="C364" s="229" t="s">
        <v>1575</v>
      </c>
      <c r="D364" s="229" t="s">
        <v>230</v>
      </c>
      <c r="E364" s="230" t="s">
        <v>4915</v>
      </c>
      <c r="F364" s="231" t="s">
        <v>4916</v>
      </c>
      <c r="G364" s="232" t="s">
        <v>1861</v>
      </c>
      <c r="H364" s="233">
        <v>2</v>
      </c>
      <c r="I364" s="234"/>
      <c r="J364" s="235">
        <f>ROUND(I364*H364,2)</f>
        <v>0</v>
      </c>
      <c r="K364" s="231" t="s">
        <v>251</v>
      </c>
      <c r="L364" s="46"/>
      <c r="M364" s="236" t="s">
        <v>1</v>
      </c>
      <c r="N364" s="237" t="s">
        <v>48</v>
      </c>
      <c r="O364" s="93"/>
      <c r="P364" s="238">
        <f>O364*H364</f>
        <v>0</v>
      </c>
      <c r="Q364" s="238">
        <v>0</v>
      </c>
      <c r="R364" s="238">
        <f>Q364*H364</f>
        <v>0</v>
      </c>
      <c r="S364" s="238">
        <v>0</v>
      </c>
      <c r="T364" s="239">
        <f>S364*H364</f>
        <v>0</v>
      </c>
      <c r="U364" s="40"/>
      <c r="V364" s="40"/>
      <c r="W364" s="40"/>
      <c r="X364" s="40"/>
      <c r="Y364" s="40"/>
      <c r="Z364" s="40"/>
      <c r="AA364" s="40"/>
      <c r="AB364" s="40"/>
      <c r="AC364" s="40"/>
      <c r="AD364" s="40"/>
      <c r="AE364" s="40"/>
      <c r="AR364" s="240" t="s">
        <v>115</v>
      </c>
      <c r="AT364" s="240" t="s">
        <v>230</v>
      </c>
      <c r="AU364" s="240" t="s">
        <v>87</v>
      </c>
      <c r="AY364" s="18" t="s">
        <v>227</v>
      </c>
      <c r="BE364" s="241">
        <f>IF(N364="základní",J364,0)</f>
        <v>0</v>
      </c>
      <c r="BF364" s="241">
        <f>IF(N364="snížená",J364,0)</f>
        <v>0</v>
      </c>
      <c r="BG364" s="241">
        <f>IF(N364="zákl. přenesená",J364,0)</f>
        <v>0</v>
      </c>
      <c r="BH364" s="241">
        <f>IF(N364="sníž. přenesená",J364,0)</f>
        <v>0</v>
      </c>
      <c r="BI364" s="241">
        <f>IF(N364="nulová",J364,0)</f>
        <v>0</v>
      </c>
      <c r="BJ364" s="18" t="s">
        <v>87</v>
      </c>
      <c r="BK364" s="241">
        <f>ROUND(I364*H364,2)</f>
        <v>0</v>
      </c>
      <c r="BL364" s="18" t="s">
        <v>115</v>
      </c>
      <c r="BM364" s="240" t="s">
        <v>2583</v>
      </c>
    </row>
    <row r="365" s="2" customFormat="1" ht="16.5" customHeight="1">
      <c r="A365" s="40"/>
      <c r="B365" s="41"/>
      <c r="C365" s="229" t="s">
        <v>1580</v>
      </c>
      <c r="D365" s="229" t="s">
        <v>230</v>
      </c>
      <c r="E365" s="230" t="s">
        <v>4917</v>
      </c>
      <c r="F365" s="231" t="s">
        <v>4918</v>
      </c>
      <c r="G365" s="232" t="s">
        <v>1861</v>
      </c>
      <c r="H365" s="233">
        <v>2</v>
      </c>
      <c r="I365" s="234"/>
      <c r="J365" s="235">
        <f>ROUND(I365*H365,2)</f>
        <v>0</v>
      </c>
      <c r="K365" s="231" t="s">
        <v>251</v>
      </c>
      <c r="L365" s="46"/>
      <c r="M365" s="236" t="s">
        <v>1</v>
      </c>
      <c r="N365" s="237" t="s">
        <v>48</v>
      </c>
      <c r="O365" s="93"/>
      <c r="P365" s="238">
        <f>O365*H365</f>
        <v>0</v>
      </c>
      <c r="Q365" s="238">
        <v>0</v>
      </c>
      <c r="R365" s="238">
        <f>Q365*H365</f>
        <v>0</v>
      </c>
      <c r="S365" s="238">
        <v>0</v>
      </c>
      <c r="T365" s="239">
        <f>S365*H365</f>
        <v>0</v>
      </c>
      <c r="U365" s="40"/>
      <c r="V365" s="40"/>
      <c r="W365" s="40"/>
      <c r="X365" s="40"/>
      <c r="Y365" s="40"/>
      <c r="Z365" s="40"/>
      <c r="AA365" s="40"/>
      <c r="AB365" s="40"/>
      <c r="AC365" s="40"/>
      <c r="AD365" s="40"/>
      <c r="AE365" s="40"/>
      <c r="AR365" s="240" t="s">
        <v>115</v>
      </c>
      <c r="AT365" s="240" t="s">
        <v>230</v>
      </c>
      <c r="AU365" s="240" t="s">
        <v>87</v>
      </c>
      <c r="AY365" s="18" t="s">
        <v>227</v>
      </c>
      <c r="BE365" s="241">
        <f>IF(N365="základní",J365,0)</f>
        <v>0</v>
      </c>
      <c r="BF365" s="241">
        <f>IF(N365="snížená",J365,0)</f>
        <v>0</v>
      </c>
      <c r="BG365" s="241">
        <f>IF(N365="zákl. přenesená",J365,0)</f>
        <v>0</v>
      </c>
      <c r="BH365" s="241">
        <f>IF(N365="sníž. přenesená",J365,0)</f>
        <v>0</v>
      </c>
      <c r="BI365" s="241">
        <f>IF(N365="nulová",J365,0)</f>
        <v>0</v>
      </c>
      <c r="BJ365" s="18" t="s">
        <v>87</v>
      </c>
      <c r="BK365" s="241">
        <f>ROUND(I365*H365,2)</f>
        <v>0</v>
      </c>
      <c r="BL365" s="18" t="s">
        <v>115</v>
      </c>
      <c r="BM365" s="240" t="s">
        <v>2591</v>
      </c>
    </row>
    <row r="366" s="2" customFormat="1" ht="16.5" customHeight="1">
      <c r="A366" s="40"/>
      <c r="B366" s="41"/>
      <c r="C366" s="229" t="s">
        <v>1583</v>
      </c>
      <c r="D366" s="229" t="s">
        <v>230</v>
      </c>
      <c r="E366" s="230" t="s">
        <v>4919</v>
      </c>
      <c r="F366" s="231" t="s">
        <v>4920</v>
      </c>
      <c r="G366" s="232" t="s">
        <v>1861</v>
      </c>
      <c r="H366" s="233">
        <v>2</v>
      </c>
      <c r="I366" s="234"/>
      <c r="J366" s="235">
        <f>ROUND(I366*H366,2)</f>
        <v>0</v>
      </c>
      <c r="K366" s="231" t="s">
        <v>251</v>
      </c>
      <c r="L366" s="46"/>
      <c r="M366" s="236" t="s">
        <v>1</v>
      </c>
      <c r="N366" s="237" t="s">
        <v>48</v>
      </c>
      <c r="O366" s="93"/>
      <c r="P366" s="238">
        <f>O366*H366</f>
        <v>0</v>
      </c>
      <c r="Q366" s="238">
        <v>0</v>
      </c>
      <c r="R366" s="238">
        <f>Q366*H366</f>
        <v>0</v>
      </c>
      <c r="S366" s="238">
        <v>0</v>
      </c>
      <c r="T366" s="239">
        <f>S366*H366</f>
        <v>0</v>
      </c>
      <c r="U366" s="40"/>
      <c r="V366" s="40"/>
      <c r="W366" s="40"/>
      <c r="X366" s="40"/>
      <c r="Y366" s="40"/>
      <c r="Z366" s="40"/>
      <c r="AA366" s="40"/>
      <c r="AB366" s="40"/>
      <c r="AC366" s="40"/>
      <c r="AD366" s="40"/>
      <c r="AE366" s="40"/>
      <c r="AR366" s="240" t="s">
        <v>115</v>
      </c>
      <c r="AT366" s="240" t="s">
        <v>230</v>
      </c>
      <c r="AU366" s="240" t="s">
        <v>87</v>
      </c>
      <c r="AY366" s="18" t="s">
        <v>227</v>
      </c>
      <c r="BE366" s="241">
        <f>IF(N366="základní",J366,0)</f>
        <v>0</v>
      </c>
      <c r="BF366" s="241">
        <f>IF(N366="snížená",J366,0)</f>
        <v>0</v>
      </c>
      <c r="BG366" s="241">
        <f>IF(N366="zákl. přenesená",J366,0)</f>
        <v>0</v>
      </c>
      <c r="BH366" s="241">
        <f>IF(N366="sníž. přenesená",J366,0)</f>
        <v>0</v>
      </c>
      <c r="BI366" s="241">
        <f>IF(N366="nulová",J366,0)</f>
        <v>0</v>
      </c>
      <c r="BJ366" s="18" t="s">
        <v>87</v>
      </c>
      <c r="BK366" s="241">
        <f>ROUND(I366*H366,2)</f>
        <v>0</v>
      </c>
      <c r="BL366" s="18" t="s">
        <v>115</v>
      </c>
      <c r="BM366" s="240" t="s">
        <v>2599</v>
      </c>
    </row>
    <row r="367" s="2" customFormat="1" ht="16.5" customHeight="1">
      <c r="A367" s="40"/>
      <c r="B367" s="41"/>
      <c r="C367" s="229" t="s">
        <v>1588</v>
      </c>
      <c r="D367" s="229" t="s">
        <v>230</v>
      </c>
      <c r="E367" s="230" t="s">
        <v>4921</v>
      </c>
      <c r="F367" s="231" t="s">
        <v>4922</v>
      </c>
      <c r="G367" s="232" t="s">
        <v>1861</v>
      </c>
      <c r="H367" s="233">
        <v>2</v>
      </c>
      <c r="I367" s="234"/>
      <c r="J367" s="235">
        <f>ROUND(I367*H367,2)</f>
        <v>0</v>
      </c>
      <c r="K367" s="231" t="s">
        <v>251</v>
      </c>
      <c r="L367" s="46"/>
      <c r="M367" s="236" t="s">
        <v>1</v>
      </c>
      <c r="N367" s="237" t="s">
        <v>48</v>
      </c>
      <c r="O367" s="93"/>
      <c r="P367" s="238">
        <f>O367*H367</f>
        <v>0</v>
      </c>
      <c r="Q367" s="238">
        <v>0</v>
      </c>
      <c r="R367" s="238">
        <f>Q367*H367</f>
        <v>0</v>
      </c>
      <c r="S367" s="238">
        <v>0</v>
      </c>
      <c r="T367" s="239">
        <f>S367*H367</f>
        <v>0</v>
      </c>
      <c r="U367" s="40"/>
      <c r="V367" s="40"/>
      <c r="W367" s="40"/>
      <c r="X367" s="40"/>
      <c r="Y367" s="40"/>
      <c r="Z367" s="40"/>
      <c r="AA367" s="40"/>
      <c r="AB367" s="40"/>
      <c r="AC367" s="40"/>
      <c r="AD367" s="40"/>
      <c r="AE367" s="40"/>
      <c r="AR367" s="240" t="s">
        <v>115</v>
      </c>
      <c r="AT367" s="240" t="s">
        <v>230</v>
      </c>
      <c r="AU367" s="240" t="s">
        <v>87</v>
      </c>
      <c r="AY367" s="18" t="s">
        <v>227</v>
      </c>
      <c r="BE367" s="241">
        <f>IF(N367="základní",J367,0)</f>
        <v>0</v>
      </c>
      <c r="BF367" s="241">
        <f>IF(N367="snížená",J367,0)</f>
        <v>0</v>
      </c>
      <c r="BG367" s="241">
        <f>IF(N367="zákl. přenesená",J367,0)</f>
        <v>0</v>
      </c>
      <c r="BH367" s="241">
        <f>IF(N367="sníž. přenesená",J367,0)</f>
        <v>0</v>
      </c>
      <c r="BI367" s="241">
        <f>IF(N367="nulová",J367,0)</f>
        <v>0</v>
      </c>
      <c r="BJ367" s="18" t="s">
        <v>87</v>
      </c>
      <c r="BK367" s="241">
        <f>ROUND(I367*H367,2)</f>
        <v>0</v>
      </c>
      <c r="BL367" s="18" t="s">
        <v>115</v>
      </c>
      <c r="BM367" s="240" t="s">
        <v>2609</v>
      </c>
    </row>
    <row r="368" s="2" customFormat="1" ht="16.5" customHeight="1">
      <c r="A368" s="40"/>
      <c r="B368" s="41"/>
      <c r="C368" s="229" t="s">
        <v>1591</v>
      </c>
      <c r="D368" s="229" t="s">
        <v>230</v>
      </c>
      <c r="E368" s="230" t="s">
        <v>4923</v>
      </c>
      <c r="F368" s="231" t="s">
        <v>4924</v>
      </c>
      <c r="G368" s="232" t="s">
        <v>1861</v>
      </c>
      <c r="H368" s="233">
        <v>3</v>
      </c>
      <c r="I368" s="234"/>
      <c r="J368" s="235">
        <f>ROUND(I368*H368,2)</f>
        <v>0</v>
      </c>
      <c r="K368" s="231" t="s">
        <v>251</v>
      </c>
      <c r="L368" s="46"/>
      <c r="M368" s="236" t="s">
        <v>1</v>
      </c>
      <c r="N368" s="237" t="s">
        <v>48</v>
      </c>
      <c r="O368" s="93"/>
      <c r="P368" s="238">
        <f>O368*H368</f>
        <v>0</v>
      </c>
      <c r="Q368" s="238">
        <v>0</v>
      </c>
      <c r="R368" s="238">
        <f>Q368*H368</f>
        <v>0</v>
      </c>
      <c r="S368" s="238">
        <v>0</v>
      </c>
      <c r="T368" s="239">
        <f>S368*H368</f>
        <v>0</v>
      </c>
      <c r="U368" s="40"/>
      <c r="V368" s="40"/>
      <c r="W368" s="40"/>
      <c r="X368" s="40"/>
      <c r="Y368" s="40"/>
      <c r="Z368" s="40"/>
      <c r="AA368" s="40"/>
      <c r="AB368" s="40"/>
      <c r="AC368" s="40"/>
      <c r="AD368" s="40"/>
      <c r="AE368" s="40"/>
      <c r="AR368" s="240" t="s">
        <v>115</v>
      </c>
      <c r="AT368" s="240" t="s">
        <v>230</v>
      </c>
      <c r="AU368" s="240" t="s">
        <v>87</v>
      </c>
      <c r="AY368" s="18" t="s">
        <v>227</v>
      </c>
      <c r="BE368" s="241">
        <f>IF(N368="základní",J368,0)</f>
        <v>0</v>
      </c>
      <c r="BF368" s="241">
        <f>IF(N368="snížená",J368,0)</f>
        <v>0</v>
      </c>
      <c r="BG368" s="241">
        <f>IF(N368="zákl. přenesená",J368,0)</f>
        <v>0</v>
      </c>
      <c r="BH368" s="241">
        <f>IF(N368="sníž. přenesená",J368,0)</f>
        <v>0</v>
      </c>
      <c r="BI368" s="241">
        <f>IF(N368="nulová",J368,0)</f>
        <v>0</v>
      </c>
      <c r="BJ368" s="18" t="s">
        <v>87</v>
      </c>
      <c r="BK368" s="241">
        <f>ROUND(I368*H368,2)</f>
        <v>0</v>
      </c>
      <c r="BL368" s="18" t="s">
        <v>115</v>
      </c>
      <c r="BM368" s="240" t="s">
        <v>2618</v>
      </c>
    </row>
    <row r="369" s="2" customFormat="1" ht="21.75" customHeight="1">
      <c r="A369" s="40"/>
      <c r="B369" s="41"/>
      <c r="C369" s="229" t="s">
        <v>1596</v>
      </c>
      <c r="D369" s="229" t="s">
        <v>230</v>
      </c>
      <c r="E369" s="230" t="s">
        <v>4925</v>
      </c>
      <c r="F369" s="231" t="s">
        <v>4926</v>
      </c>
      <c r="G369" s="232" t="s">
        <v>1861</v>
      </c>
      <c r="H369" s="233">
        <v>12</v>
      </c>
      <c r="I369" s="234"/>
      <c r="J369" s="235">
        <f>ROUND(I369*H369,2)</f>
        <v>0</v>
      </c>
      <c r="K369" s="231" t="s">
        <v>251</v>
      </c>
      <c r="L369" s="46"/>
      <c r="M369" s="236" t="s">
        <v>1</v>
      </c>
      <c r="N369" s="237" t="s">
        <v>48</v>
      </c>
      <c r="O369" s="93"/>
      <c r="P369" s="238">
        <f>O369*H369</f>
        <v>0</v>
      </c>
      <c r="Q369" s="238">
        <v>0</v>
      </c>
      <c r="R369" s="238">
        <f>Q369*H369</f>
        <v>0</v>
      </c>
      <c r="S369" s="238">
        <v>0</v>
      </c>
      <c r="T369" s="239">
        <f>S369*H369</f>
        <v>0</v>
      </c>
      <c r="U369" s="40"/>
      <c r="V369" s="40"/>
      <c r="W369" s="40"/>
      <c r="X369" s="40"/>
      <c r="Y369" s="40"/>
      <c r="Z369" s="40"/>
      <c r="AA369" s="40"/>
      <c r="AB369" s="40"/>
      <c r="AC369" s="40"/>
      <c r="AD369" s="40"/>
      <c r="AE369" s="40"/>
      <c r="AR369" s="240" t="s">
        <v>115</v>
      </c>
      <c r="AT369" s="240" t="s">
        <v>230</v>
      </c>
      <c r="AU369" s="240" t="s">
        <v>87</v>
      </c>
      <c r="AY369" s="18" t="s">
        <v>227</v>
      </c>
      <c r="BE369" s="241">
        <f>IF(N369="základní",J369,0)</f>
        <v>0</v>
      </c>
      <c r="BF369" s="241">
        <f>IF(N369="snížená",J369,0)</f>
        <v>0</v>
      </c>
      <c r="BG369" s="241">
        <f>IF(N369="zákl. přenesená",J369,0)</f>
        <v>0</v>
      </c>
      <c r="BH369" s="241">
        <f>IF(N369="sníž. přenesená",J369,0)</f>
        <v>0</v>
      </c>
      <c r="BI369" s="241">
        <f>IF(N369="nulová",J369,0)</f>
        <v>0</v>
      </c>
      <c r="BJ369" s="18" t="s">
        <v>87</v>
      </c>
      <c r="BK369" s="241">
        <f>ROUND(I369*H369,2)</f>
        <v>0</v>
      </c>
      <c r="BL369" s="18" t="s">
        <v>115</v>
      </c>
      <c r="BM369" s="240" t="s">
        <v>2628</v>
      </c>
    </row>
    <row r="370" s="2" customFormat="1" ht="16.5" customHeight="1">
      <c r="A370" s="40"/>
      <c r="B370" s="41"/>
      <c r="C370" s="229" t="s">
        <v>1600</v>
      </c>
      <c r="D370" s="229" t="s">
        <v>230</v>
      </c>
      <c r="E370" s="230" t="s">
        <v>4927</v>
      </c>
      <c r="F370" s="231" t="s">
        <v>4928</v>
      </c>
      <c r="G370" s="232" t="s">
        <v>1861</v>
      </c>
      <c r="H370" s="233">
        <v>12</v>
      </c>
      <c r="I370" s="234"/>
      <c r="J370" s="235">
        <f>ROUND(I370*H370,2)</f>
        <v>0</v>
      </c>
      <c r="K370" s="231" t="s">
        <v>251</v>
      </c>
      <c r="L370" s="46"/>
      <c r="M370" s="236" t="s">
        <v>1</v>
      </c>
      <c r="N370" s="237" t="s">
        <v>48</v>
      </c>
      <c r="O370" s="93"/>
      <c r="P370" s="238">
        <f>O370*H370</f>
        <v>0</v>
      </c>
      <c r="Q370" s="238">
        <v>0</v>
      </c>
      <c r="R370" s="238">
        <f>Q370*H370</f>
        <v>0</v>
      </c>
      <c r="S370" s="238">
        <v>0</v>
      </c>
      <c r="T370" s="239">
        <f>S370*H370</f>
        <v>0</v>
      </c>
      <c r="U370" s="40"/>
      <c r="V370" s="40"/>
      <c r="W370" s="40"/>
      <c r="X370" s="40"/>
      <c r="Y370" s="40"/>
      <c r="Z370" s="40"/>
      <c r="AA370" s="40"/>
      <c r="AB370" s="40"/>
      <c r="AC370" s="40"/>
      <c r="AD370" s="40"/>
      <c r="AE370" s="40"/>
      <c r="AR370" s="240" t="s">
        <v>115</v>
      </c>
      <c r="AT370" s="240" t="s">
        <v>230</v>
      </c>
      <c r="AU370" s="240" t="s">
        <v>87</v>
      </c>
      <c r="AY370" s="18" t="s">
        <v>227</v>
      </c>
      <c r="BE370" s="241">
        <f>IF(N370="základní",J370,0)</f>
        <v>0</v>
      </c>
      <c r="BF370" s="241">
        <f>IF(N370="snížená",J370,0)</f>
        <v>0</v>
      </c>
      <c r="BG370" s="241">
        <f>IF(N370="zákl. přenesená",J370,0)</f>
        <v>0</v>
      </c>
      <c r="BH370" s="241">
        <f>IF(N370="sníž. přenesená",J370,0)</f>
        <v>0</v>
      </c>
      <c r="BI370" s="241">
        <f>IF(N370="nulová",J370,0)</f>
        <v>0</v>
      </c>
      <c r="BJ370" s="18" t="s">
        <v>87</v>
      </c>
      <c r="BK370" s="241">
        <f>ROUND(I370*H370,2)</f>
        <v>0</v>
      </c>
      <c r="BL370" s="18" t="s">
        <v>115</v>
      </c>
      <c r="BM370" s="240" t="s">
        <v>2641</v>
      </c>
    </row>
    <row r="371" s="2" customFormat="1" ht="16.5" customHeight="1">
      <c r="A371" s="40"/>
      <c r="B371" s="41"/>
      <c r="C371" s="229" t="s">
        <v>1604</v>
      </c>
      <c r="D371" s="229" t="s">
        <v>230</v>
      </c>
      <c r="E371" s="230" t="s">
        <v>4929</v>
      </c>
      <c r="F371" s="231" t="s">
        <v>4930</v>
      </c>
      <c r="G371" s="232" t="s">
        <v>1861</v>
      </c>
      <c r="H371" s="233">
        <v>17</v>
      </c>
      <c r="I371" s="234"/>
      <c r="J371" s="235">
        <f>ROUND(I371*H371,2)</f>
        <v>0</v>
      </c>
      <c r="K371" s="231" t="s">
        <v>251</v>
      </c>
      <c r="L371" s="46"/>
      <c r="M371" s="236" t="s">
        <v>1</v>
      </c>
      <c r="N371" s="237" t="s">
        <v>48</v>
      </c>
      <c r="O371" s="93"/>
      <c r="P371" s="238">
        <f>O371*H371</f>
        <v>0</v>
      </c>
      <c r="Q371" s="238">
        <v>0</v>
      </c>
      <c r="R371" s="238">
        <f>Q371*H371</f>
        <v>0</v>
      </c>
      <c r="S371" s="238">
        <v>0</v>
      </c>
      <c r="T371" s="239">
        <f>S371*H371</f>
        <v>0</v>
      </c>
      <c r="U371" s="40"/>
      <c r="V371" s="40"/>
      <c r="W371" s="40"/>
      <c r="X371" s="40"/>
      <c r="Y371" s="40"/>
      <c r="Z371" s="40"/>
      <c r="AA371" s="40"/>
      <c r="AB371" s="40"/>
      <c r="AC371" s="40"/>
      <c r="AD371" s="40"/>
      <c r="AE371" s="40"/>
      <c r="AR371" s="240" t="s">
        <v>115</v>
      </c>
      <c r="AT371" s="240" t="s">
        <v>230</v>
      </c>
      <c r="AU371" s="240" t="s">
        <v>87</v>
      </c>
      <c r="AY371" s="18" t="s">
        <v>227</v>
      </c>
      <c r="BE371" s="241">
        <f>IF(N371="základní",J371,0)</f>
        <v>0</v>
      </c>
      <c r="BF371" s="241">
        <f>IF(N371="snížená",J371,0)</f>
        <v>0</v>
      </c>
      <c r="BG371" s="241">
        <f>IF(N371="zákl. přenesená",J371,0)</f>
        <v>0</v>
      </c>
      <c r="BH371" s="241">
        <f>IF(N371="sníž. přenesená",J371,0)</f>
        <v>0</v>
      </c>
      <c r="BI371" s="241">
        <f>IF(N371="nulová",J371,0)</f>
        <v>0</v>
      </c>
      <c r="BJ371" s="18" t="s">
        <v>87</v>
      </c>
      <c r="BK371" s="241">
        <f>ROUND(I371*H371,2)</f>
        <v>0</v>
      </c>
      <c r="BL371" s="18" t="s">
        <v>115</v>
      </c>
      <c r="BM371" s="240" t="s">
        <v>2653</v>
      </c>
    </row>
    <row r="372" s="2" customFormat="1" ht="16.5" customHeight="1">
      <c r="A372" s="40"/>
      <c r="B372" s="41"/>
      <c r="C372" s="229" t="s">
        <v>1611</v>
      </c>
      <c r="D372" s="229" t="s">
        <v>230</v>
      </c>
      <c r="E372" s="230" t="s">
        <v>4931</v>
      </c>
      <c r="F372" s="231" t="s">
        <v>4932</v>
      </c>
      <c r="G372" s="232" t="s">
        <v>1861</v>
      </c>
      <c r="H372" s="233">
        <v>17</v>
      </c>
      <c r="I372" s="234"/>
      <c r="J372" s="235">
        <f>ROUND(I372*H372,2)</f>
        <v>0</v>
      </c>
      <c r="K372" s="231" t="s">
        <v>251</v>
      </c>
      <c r="L372" s="46"/>
      <c r="M372" s="236" t="s">
        <v>1</v>
      </c>
      <c r="N372" s="237" t="s">
        <v>48</v>
      </c>
      <c r="O372" s="93"/>
      <c r="P372" s="238">
        <f>O372*H372</f>
        <v>0</v>
      </c>
      <c r="Q372" s="238">
        <v>0</v>
      </c>
      <c r="R372" s="238">
        <f>Q372*H372</f>
        <v>0</v>
      </c>
      <c r="S372" s="238">
        <v>0</v>
      </c>
      <c r="T372" s="239">
        <f>S372*H372</f>
        <v>0</v>
      </c>
      <c r="U372" s="40"/>
      <c r="V372" s="40"/>
      <c r="W372" s="40"/>
      <c r="X372" s="40"/>
      <c r="Y372" s="40"/>
      <c r="Z372" s="40"/>
      <c r="AA372" s="40"/>
      <c r="AB372" s="40"/>
      <c r="AC372" s="40"/>
      <c r="AD372" s="40"/>
      <c r="AE372" s="40"/>
      <c r="AR372" s="240" t="s">
        <v>115</v>
      </c>
      <c r="AT372" s="240" t="s">
        <v>230</v>
      </c>
      <c r="AU372" s="240" t="s">
        <v>87</v>
      </c>
      <c r="AY372" s="18" t="s">
        <v>227</v>
      </c>
      <c r="BE372" s="241">
        <f>IF(N372="základní",J372,0)</f>
        <v>0</v>
      </c>
      <c r="BF372" s="241">
        <f>IF(N372="snížená",J372,0)</f>
        <v>0</v>
      </c>
      <c r="BG372" s="241">
        <f>IF(N372="zákl. přenesená",J372,0)</f>
        <v>0</v>
      </c>
      <c r="BH372" s="241">
        <f>IF(N372="sníž. přenesená",J372,0)</f>
        <v>0</v>
      </c>
      <c r="BI372" s="241">
        <f>IF(N372="nulová",J372,0)</f>
        <v>0</v>
      </c>
      <c r="BJ372" s="18" t="s">
        <v>87</v>
      </c>
      <c r="BK372" s="241">
        <f>ROUND(I372*H372,2)</f>
        <v>0</v>
      </c>
      <c r="BL372" s="18" t="s">
        <v>115</v>
      </c>
      <c r="BM372" s="240" t="s">
        <v>2665</v>
      </c>
    </row>
    <row r="373" s="2" customFormat="1" ht="21.75" customHeight="1">
      <c r="A373" s="40"/>
      <c r="B373" s="41"/>
      <c r="C373" s="229" t="s">
        <v>1613</v>
      </c>
      <c r="D373" s="229" t="s">
        <v>230</v>
      </c>
      <c r="E373" s="230" t="s">
        <v>4933</v>
      </c>
      <c r="F373" s="231" t="s">
        <v>4934</v>
      </c>
      <c r="G373" s="232" t="s">
        <v>1861</v>
      </c>
      <c r="H373" s="233">
        <v>2</v>
      </c>
      <c r="I373" s="234"/>
      <c r="J373" s="235">
        <f>ROUND(I373*H373,2)</f>
        <v>0</v>
      </c>
      <c r="K373" s="231" t="s">
        <v>251</v>
      </c>
      <c r="L373" s="46"/>
      <c r="M373" s="236" t="s">
        <v>1</v>
      </c>
      <c r="N373" s="237" t="s">
        <v>48</v>
      </c>
      <c r="O373" s="93"/>
      <c r="P373" s="238">
        <f>O373*H373</f>
        <v>0</v>
      </c>
      <c r="Q373" s="238">
        <v>0</v>
      </c>
      <c r="R373" s="238">
        <f>Q373*H373</f>
        <v>0</v>
      </c>
      <c r="S373" s="238">
        <v>0</v>
      </c>
      <c r="T373" s="239">
        <f>S373*H373</f>
        <v>0</v>
      </c>
      <c r="U373" s="40"/>
      <c r="V373" s="40"/>
      <c r="W373" s="40"/>
      <c r="X373" s="40"/>
      <c r="Y373" s="40"/>
      <c r="Z373" s="40"/>
      <c r="AA373" s="40"/>
      <c r="AB373" s="40"/>
      <c r="AC373" s="40"/>
      <c r="AD373" s="40"/>
      <c r="AE373" s="40"/>
      <c r="AR373" s="240" t="s">
        <v>115</v>
      </c>
      <c r="AT373" s="240" t="s">
        <v>230</v>
      </c>
      <c r="AU373" s="240" t="s">
        <v>87</v>
      </c>
      <c r="AY373" s="18" t="s">
        <v>227</v>
      </c>
      <c r="BE373" s="241">
        <f>IF(N373="základní",J373,0)</f>
        <v>0</v>
      </c>
      <c r="BF373" s="241">
        <f>IF(N373="snížená",J373,0)</f>
        <v>0</v>
      </c>
      <c r="BG373" s="241">
        <f>IF(N373="zákl. přenesená",J373,0)</f>
        <v>0</v>
      </c>
      <c r="BH373" s="241">
        <f>IF(N373="sníž. přenesená",J373,0)</f>
        <v>0</v>
      </c>
      <c r="BI373" s="241">
        <f>IF(N373="nulová",J373,0)</f>
        <v>0</v>
      </c>
      <c r="BJ373" s="18" t="s">
        <v>87</v>
      </c>
      <c r="BK373" s="241">
        <f>ROUND(I373*H373,2)</f>
        <v>0</v>
      </c>
      <c r="BL373" s="18" t="s">
        <v>115</v>
      </c>
      <c r="BM373" s="240" t="s">
        <v>2679</v>
      </c>
    </row>
    <row r="374" s="2" customFormat="1" ht="21.75" customHeight="1">
      <c r="A374" s="40"/>
      <c r="B374" s="41"/>
      <c r="C374" s="229" t="s">
        <v>1617</v>
      </c>
      <c r="D374" s="229" t="s">
        <v>230</v>
      </c>
      <c r="E374" s="230" t="s">
        <v>4906</v>
      </c>
      <c r="F374" s="231" t="s">
        <v>4907</v>
      </c>
      <c r="G374" s="232" t="s">
        <v>1861</v>
      </c>
      <c r="H374" s="233">
        <v>2</v>
      </c>
      <c r="I374" s="234"/>
      <c r="J374" s="235">
        <f>ROUND(I374*H374,2)</f>
        <v>0</v>
      </c>
      <c r="K374" s="231" t="s">
        <v>251</v>
      </c>
      <c r="L374" s="46"/>
      <c r="M374" s="236" t="s">
        <v>1</v>
      </c>
      <c r="N374" s="237" t="s">
        <v>48</v>
      </c>
      <c r="O374" s="93"/>
      <c r="P374" s="238">
        <f>O374*H374</f>
        <v>0</v>
      </c>
      <c r="Q374" s="238">
        <v>0</v>
      </c>
      <c r="R374" s="238">
        <f>Q374*H374</f>
        <v>0</v>
      </c>
      <c r="S374" s="238">
        <v>0</v>
      </c>
      <c r="T374" s="239">
        <f>S374*H374</f>
        <v>0</v>
      </c>
      <c r="U374" s="40"/>
      <c r="V374" s="40"/>
      <c r="W374" s="40"/>
      <c r="X374" s="40"/>
      <c r="Y374" s="40"/>
      <c r="Z374" s="40"/>
      <c r="AA374" s="40"/>
      <c r="AB374" s="40"/>
      <c r="AC374" s="40"/>
      <c r="AD374" s="40"/>
      <c r="AE374" s="40"/>
      <c r="AR374" s="240" t="s">
        <v>115</v>
      </c>
      <c r="AT374" s="240" t="s">
        <v>230</v>
      </c>
      <c r="AU374" s="240" t="s">
        <v>87</v>
      </c>
      <c r="AY374" s="18" t="s">
        <v>227</v>
      </c>
      <c r="BE374" s="241">
        <f>IF(N374="základní",J374,0)</f>
        <v>0</v>
      </c>
      <c r="BF374" s="241">
        <f>IF(N374="snížená",J374,0)</f>
        <v>0</v>
      </c>
      <c r="BG374" s="241">
        <f>IF(N374="zákl. přenesená",J374,0)</f>
        <v>0</v>
      </c>
      <c r="BH374" s="241">
        <f>IF(N374="sníž. přenesená",J374,0)</f>
        <v>0</v>
      </c>
      <c r="BI374" s="241">
        <f>IF(N374="nulová",J374,0)</f>
        <v>0</v>
      </c>
      <c r="BJ374" s="18" t="s">
        <v>87</v>
      </c>
      <c r="BK374" s="241">
        <f>ROUND(I374*H374,2)</f>
        <v>0</v>
      </c>
      <c r="BL374" s="18" t="s">
        <v>115</v>
      </c>
      <c r="BM374" s="240" t="s">
        <v>2689</v>
      </c>
    </row>
    <row r="375" s="2" customFormat="1" ht="16.5" customHeight="1">
      <c r="A375" s="40"/>
      <c r="B375" s="41"/>
      <c r="C375" s="229" t="s">
        <v>1621</v>
      </c>
      <c r="D375" s="229" t="s">
        <v>230</v>
      </c>
      <c r="E375" s="230" t="s">
        <v>4908</v>
      </c>
      <c r="F375" s="231" t="s">
        <v>4909</v>
      </c>
      <c r="G375" s="232" t="s">
        <v>1861</v>
      </c>
      <c r="H375" s="233">
        <v>4</v>
      </c>
      <c r="I375" s="234"/>
      <c r="J375" s="235">
        <f>ROUND(I375*H375,2)</f>
        <v>0</v>
      </c>
      <c r="K375" s="231" t="s">
        <v>251</v>
      </c>
      <c r="L375" s="46"/>
      <c r="M375" s="236" t="s">
        <v>1</v>
      </c>
      <c r="N375" s="237" t="s">
        <v>48</v>
      </c>
      <c r="O375" s="93"/>
      <c r="P375" s="238">
        <f>O375*H375</f>
        <v>0</v>
      </c>
      <c r="Q375" s="238">
        <v>0</v>
      </c>
      <c r="R375" s="238">
        <f>Q375*H375</f>
        <v>0</v>
      </c>
      <c r="S375" s="238">
        <v>0</v>
      </c>
      <c r="T375" s="239">
        <f>S375*H375</f>
        <v>0</v>
      </c>
      <c r="U375" s="40"/>
      <c r="V375" s="40"/>
      <c r="W375" s="40"/>
      <c r="X375" s="40"/>
      <c r="Y375" s="40"/>
      <c r="Z375" s="40"/>
      <c r="AA375" s="40"/>
      <c r="AB375" s="40"/>
      <c r="AC375" s="40"/>
      <c r="AD375" s="40"/>
      <c r="AE375" s="40"/>
      <c r="AR375" s="240" t="s">
        <v>115</v>
      </c>
      <c r="AT375" s="240" t="s">
        <v>230</v>
      </c>
      <c r="AU375" s="240" t="s">
        <v>87</v>
      </c>
      <c r="AY375" s="18" t="s">
        <v>227</v>
      </c>
      <c r="BE375" s="241">
        <f>IF(N375="základní",J375,0)</f>
        <v>0</v>
      </c>
      <c r="BF375" s="241">
        <f>IF(N375="snížená",J375,0)</f>
        <v>0</v>
      </c>
      <c r="BG375" s="241">
        <f>IF(N375="zákl. přenesená",J375,0)</f>
        <v>0</v>
      </c>
      <c r="BH375" s="241">
        <f>IF(N375="sníž. přenesená",J375,0)</f>
        <v>0</v>
      </c>
      <c r="BI375" s="241">
        <f>IF(N375="nulová",J375,0)</f>
        <v>0</v>
      </c>
      <c r="BJ375" s="18" t="s">
        <v>87</v>
      </c>
      <c r="BK375" s="241">
        <f>ROUND(I375*H375,2)</f>
        <v>0</v>
      </c>
      <c r="BL375" s="18" t="s">
        <v>115</v>
      </c>
      <c r="BM375" s="240" t="s">
        <v>2702</v>
      </c>
    </row>
    <row r="376" s="2" customFormat="1">
      <c r="A376" s="40"/>
      <c r="B376" s="41"/>
      <c r="C376" s="229" t="s">
        <v>1626</v>
      </c>
      <c r="D376" s="229" t="s">
        <v>230</v>
      </c>
      <c r="E376" s="230" t="s">
        <v>4935</v>
      </c>
      <c r="F376" s="231" t="s">
        <v>4936</v>
      </c>
      <c r="G376" s="232" t="s">
        <v>1861</v>
      </c>
      <c r="H376" s="233">
        <v>2</v>
      </c>
      <c r="I376" s="234"/>
      <c r="J376" s="235">
        <f>ROUND(I376*H376,2)</f>
        <v>0</v>
      </c>
      <c r="K376" s="231" t="s">
        <v>251</v>
      </c>
      <c r="L376" s="46"/>
      <c r="M376" s="236" t="s">
        <v>1</v>
      </c>
      <c r="N376" s="237" t="s">
        <v>48</v>
      </c>
      <c r="O376" s="93"/>
      <c r="P376" s="238">
        <f>O376*H376</f>
        <v>0</v>
      </c>
      <c r="Q376" s="238">
        <v>0</v>
      </c>
      <c r="R376" s="238">
        <f>Q376*H376</f>
        <v>0</v>
      </c>
      <c r="S376" s="238">
        <v>0</v>
      </c>
      <c r="T376" s="239">
        <f>S376*H376</f>
        <v>0</v>
      </c>
      <c r="U376" s="40"/>
      <c r="V376" s="40"/>
      <c r="W376" s="40"/>
      <c r="X376" s="40"/>
      <c r="Y376" s="40"/>
      <c r="Z376" s="40"/>
      <c r="AA376" s="40"/>
      <c r="AB376" s="40"/>
      <c r="AC376" s="40"/>
      <c r="AD376" s="40"/>
      <c r="AE376" s="40"/>
      <c r="AR376" s="240" t="s">
        <v>115</v>
      </c>
      <c r="AT376" s="240" t="s">
        <v>230</v>
      </c>
      <c r="AU376" s="240" t="s">
        <v>87</v>
      </c>
      <c r="AY376" s="18" t="s">
        <v>227</v>
      </c>
      <c r="BE376" s="241">
        <f>IF(N376="základní",J376,0)</f>
        <v>0</v>
      </c>
      <c r="BF376" s="241">
        <f>IF(N376="snížená",J376,0)</f>
        <v>0</v>
      </c>
      <c r="BG376" s="241">
        <f>IF(N376="zákl. přenesená",J376,0)</f>
        <v>0</v>
      </c>
      <c r="BH376" s="241">
        <f>IF(N376="sníž. přenesená",J376,0)</f>
        <v>0</v>
      </c>
      <c r="BI376" s="241">
        <f>IF(N376="nulová",J376,0)</f>
        <v>0</v>
      </c>
      <c r="BJ376" s="18" t="s">
        <v>87</v>
      </c>
      <c r="BK376" s="241">
        <f>ROUND(I376*H376,2)</f>
        <v>0</v>
      </c>
      <c r="BL376" s="18" t="s">
        <v>115</v>
      </c>
      <c r="BM376" s="240" t="s">
        <v>2710</v>
      </c>
    </row>
    <row r="377" s="2" customFormat="1">
      <c r="A377" s="40"/>
      <c r="B377" s="41"/>
      <c r="C377" s="229" t="s">
        <v>1630</v>
      </c>
      <c r="D377" s="229" t="s">
        <v>230</v>
      </c>
      <c r="E377" s="230" t="s">
        <v>4913</v>
      </c>
      <c r="F377" s="231" t="s">
        <v>4914</v>
      </c>
      <c r="G377" s="232" t="s">
        <v>1861</v>
      </c>
      <c r="H377" s="233">
        <v>2</v>
      </c>
      <c r="I377" s="234"/>
      <c r="J377" s="235">
        <f>ROUND(I377*H377,2)</f>
        <v>0</v>
      </c>
      <c r="K377" s="231" t="s">
        <v>251</v>
      </c>
      <c r="L377" s="46"/>
      <c r="M377" s="236" t="s">
        <v>1</v>
      </c>
      <c r="N377" s="237" t="s">
        <v>48</v>
      </c>
      <c r="O377" s="93"/>
      <c r="P377" s="238">
        <f>O377*H377</f>
        <v>0</v>
      </c>
      <c r="Q377" s="238">
        <v>0</v>
      </c>
      <c r="R377" s="238">
        <f>Q377*H377</f>
        <v>0</v>
      </c>
      <c r="S377" s="238">
        <v>0</v>
      </c>
      <c r="T377" s="239">
        <f>S377*H377</f>
        <v>0</v>
      </c>
      <c r="U377" s="40"/>
      <c r="V377" s="40"/>
      <c r="W377" s="40"/>
      <c r="X377" s="40"/>
      <c r="Y377" s="40"/>
      <c r="Z377" s="40"/>
      <c r="AA377" s="40"/>
      <c r="AB377" s="40"/>
      <c r="AC377" s="40"/>
      <c r="AD377" s="40"/>
      <c r="AE377" s="40"/>
      <c r="AR377" s="240" t="s">
        <v>115</v>
      </c>
      <c r="AT377" s="240" t="s">
        <v>230</v>
      </c>
      <c r="AU377" s="240" t="s">
        <v>87</v>
      </c>
      <c r="AY377" s="18" t="s">
        <v>227</v>
      </c>
      <c r="BE377" s="241">
        <f>IF(N377="základní",J377,0)</f>
        <v>0</v>
      </c>
      <c r="BF377" s="241">
        <f>IF(N377="snížená",J377,0)</f>
        <v>0</v>
      </c>
      <c r="BG377" s="241">
        <f>IF(N377="zákl. přenesená",J377,0)</f>
        <v>0</v>
      </c>
      <c r="BH377" s="241">
        <f>IF(N377="sníž. přenesená",J377,0)</f>
        <v>0</v>
      </c>
      <c r="BI377" s="241">
        <f>IF(N377="nulová",J377,0)</f>
        <v>0</v>
      </c>
      <c r="BJ377" s="18" t="s">
        <v>87</v>
      </c>
      <c r="BK377" s="241">
        <f>ROUND(I377*H377,2)</f>
        <v>0</v>
      </c>
      <c r="BL377" s="18" t="s">
        <v>115</v>
      </c>
      <c r="BM377" s="240" t="s">
        <v>2718</v>
      </c>
    </row>
    <row r="378" s="2" customFormat="1" ht="16.5" customHeight="1">
      <c r="A378" s="40"/>
      <c r="B378" s="41"/>
      <c r="C378" s="229" t="s">
        <v>1640</v>
      </c>
      <c r="D378" s="229" t="s">
        <v>230</v>
      </c>
      <c r="E378" s="230" t="s">
        <v>4915</v>
      </c>
      <c r="F378" s="231" t="s">
        <v>4916</v>
      </c>
      <c r="G378" s="232" t="s">
        <v>1861</v>
      </c>
      <c r="H378" s="233">
        <v>4</v>
      </c>
      <c r="I378" s="234"/>
      <c r="J378" s="235">
        <f>ROUND(I378*H378,2)</f>
        <v>0</v>
      </c>
      <c r="K378" s="231" t="s">
        <v>251</v>
      </c>
      <c r="L378" s="46"/>
      <c r="M378" s="236" t="s">
        <v>1</v>
      </c>
      <c r="N378" s="237" t="s">
        <v>48</v>
      </c>
      <c r="O378" s="93"/>
      <c r="P378" s="238">
        <f>O378*H378</f>
        <v>0</v>
      </c>
      <c r="Q378" s="238">
        <v>0</v>
      </c>
      <c r="R378" s="238">
        <f>Q378*H378</f>
        <v>0</v>
      </c>
      <c r="S378" s="238">
        <v>0</v>
      </c>
      <c r="T378" s="239">
        <f>S378*H378</f>
        <v>0</v>
      </c>
      <c r="U378" s="40"/>
      <c r="V378" s="40"/>
      <c r="W378" s="40"/>
      <c r="X378" s="40"/>
      <c r="Y378" s="40"/>
      <c r="Z378" s="40"/>
      <c r="AA378" s="40"/>
      <c r="AB378" s="40"/>
      <c r="AC378" s="40"/>
      <c r="AD378" s="40"/>
      <c r="AE378" s="40"/>
      <c r="AR378" s="240" t="s">
        <v>115</v>
      </c>
      <c r="AT378" s="240" t="s">
        <v>230</v>
      </c>
      <c r="AU378" s="240" t="s">
        <v>87</v>
      </c>
      <c r="AY378" s="18" t="s">
        <v>227</v>
      </c>
      <c r="BE378" s="241">
        <f>IF(N378="základní",J378,0)</f>
        <v>0</v>
      </c>
      <c r="BF378" s="241">
        <f>IF(N378="snížená",J378,0)</f>
        <v>0</v>
      </c>
      <c r="BG378" s="241">
        <f>IF(N378="zákl. přenesená",J378,0)</f>
        <v>0</v>
      </c>
      <c r="BH378" s="241">
        <f>IF(N378="sníž. přenesená",J378,0)</f>
        <v>0</v>
      </c>
      <c r="BI378" s="241">
        <f>IF(N378="nulová",J378,0)</f>
        <v>0</v>
      </c>
      <c r="BJ378" s="18" t="s">
        <v>87</v>
      </c>
      <c r="BK378" s="241">
        <f>ROUND(I378*H378,2)</f>
        <v>0</v>
      </c>
      <c r="BL378" s="18" t="s">
        <v>115</v>
      </c>
      <c r="BM378" s="240" t="s">
        <v>2728</v>
      </c>
    </row>
    <row r="379" s="2" customFormat="1" ht="16.5" customHeight="1">
      <c r="A379" s="40"/>
      <c r="B379" s="41"/>
      <c r="C379" s="229" t="s">
        <v>1644</v>
      </c>
      <c r="D379" s="229" t="s">
        <v>230</v>
      </c>
      <c r="E379" s="230" t="s">
        <v>4937</v>
      </c>
      <c r="F379" s="231" t="s">
        <v>4938</v>
      </c>
      <c r="G379" s="232" t="s">
        <v>1861</v>
      </c>
      <c r="H379" s="233">
        <v>4</v>
      </c>
      <c r="I379" s="234"/>
      <c r="J379" s="235">
        <f>ROUND(I379*H379,2)</f>
        <v>0</v>
      </c>
      <c r="K379" s="231" t="s">
        <v>251</v>
      </c>
      <c r="L379" s="46"/>
      <c r="M379" s="236" t="s">
        <v>1</v>
      </c>
      <c r="N379" s="237" t="s">
        <v>48</v>
      </c>
      <c r="O379" s="93"/>
      <c r="P379" s="238">
        <f>O379*H379</f>
        <v>0</v>
      </c>
      <c r="Q379" s="238">
        <v>0</v>
      </c>
      <c r="R379" s="238">
        <f>Q379*H379</f>
        <v>0</v>
      </c>
      <c r="S379" s="238">
        <v>0</v>
      </c>
      <c r="T379" s="239">
        <f>S379*H379</f>
        <v>0</v>
      </c>
      <c r="U379" s="40"/>
      <c r="V379" s="40"/>
      <c r="W379" s="40"/>
      <c r="X379" s="40"/>
      <c r="Y379" s="40"/>
      <c r="Z379" s="40"/>
      <c r="AA379" s="40"/>
      <c r="AB379" s="40"/>
      <c r="AC379" s="40"/>
      <c r="AD379" s="40"/>
      <c r="AE379" s="40"/>
      <c r="AR379" s="240" t="s">
        <v>115</v>
      </c>
      <c r="AT379" s="240" t="s">
        <v>230</v>
      </c>
      <c r="AU379" s="240" t="s">
        <v>87</v>
      </c>
      <c r="AY379" s="18" t="s">
        <v>227</v>
      </c>
      <c r="BE379" s="241">
        <f>IF(N379="základní",J379,0)</f>
        <v>0</v>
      </c>
      <c r="BF379" s="241">
        <f>IF(N379="snížená",J379,0)</f>
        <v>0</v>
      </c>
      <c r="BG379" s="241">
        <f>IF(N379="zákl. přenesená",J379,0)</f>
        <v>0</v>
      </c>
      <c r="BH379" s="241">
        <f>IF(N379="sníž. přenesená",J379,0)</f>
        <v>0</v>
      </c>
      <c r="BI379" s="241">
        <f>IF(N379="nulová",J379,0)</f>
        <v>0</v>
      </c>
      <c r="BJ379" s="18" t="s">
        <v>87</v>
      </c>
      <c r="BK379" s="241">
        <f>ROUND(I379*H379,2)</f>
        <v>0</v>
      </c>
      <c r="BL379" s="18" t="s">
        <v>115</v>
      </c>
      <c r="BM379" s="240" t="s">
        <v>2738</v>
      </c>
    </row>
    <row r="380" s="2" customFormat="1" ht="16.5" customHeight="1">
      <c r="A380" s="40"/>
      <c r="B380" s="41"/>
      <c r="C380" s="229" t="s">
        <v>1649</v>
      </c>
      <c r="D380" s="229" t="s">
        <v>230</v>
      </c>
      <c r="E380" s="230" t="s">
        <v>4919</v>
      </c>
      <c r="F380" s="231" t="s">
        <v>4920</v>
      </c>
      <c r="G380" s="232" t="s">
        <v>1861</v>
      </c>
      <c r="H380" s="233">
        <v>4</v>
      </c>
      <c r="I380" s="234"/>
      <c r="J380" s="235">
        <f>ROUND(I380*H380,2)</f>
        <v>0</v>
      </c>
      <c r="K380" s="231" t="s">
        <v>251</v>
      </c>
      <c r="L380" s="46"/>
      <c r="M380" s="236" t="s">
        <v>1</v>
      </c>
      <c r="N380" s="237" t="s">
        <v>48</v>
      </c>
      <c r="O380" s="93"/>
      <c r="P380" s="238">
        <f>O380*H380</f>
        <v>0</v>
      </c>
      <c r="Q380" s="238">
        <v>0</v>
      </c>
      <c r="R380" s="238">
        <f>Q380*H380</f>
        <v>0</v>
      </c>
      <c r="S380" s="238">
        <v>0</v>
      </c>
      <c r="T380" s="239">
        <f>S380*H380</f>
        <v>0</v>
      </c>
      <c r="U380" s="40"/>
      <c r="V380" s="40"/>
      <c r="W380" s="40"/>
      <c r="X380" s="40"/>
      <c r="Y380" s="40"/>
      <c r="Z380" s="40"/>
      <c r="AA380" s="40"/>
      <c r="AB380" s="40"/>
      <c r="AC380" s="40"/>
      <c r="AD380" s="40"/>
      <c r="AE380" s="40"/>
      <c r="AR380" s="240" t="s">
        <v>115</v>
      </c>
      <c r="AT380" s="240" t="s">
        <v>230</v>
      </c>
      <c r="AU380" s="240" t="s">
        <v>87</v>
      </c>
      <c r="AY380" s="18" t="s">
        <v>227</v>
      </c>
      <c r="BE380" s="241">
        <f>IF(N380="základní",J380,0)</f>
        <v>0</v>
      </c>
      <c r="BF380" s="241">
        <f>IF(N380="snížená",J380,0)</f>
        <v>0</v>
      </c>
      <c r="BG380" s="241">
        <f>IF(N380="zákl. přenesená",J380,0)</f>
        <v>0</v>
      </c>
      <c r="BH380" s="241">
        <f>IF(N380="sníž. přenesená",J380,0)</f>
        <v>0</v>
      </c>
      <c r="BI380" s="241">
        <f>IF(N380="nulová",J380,0)</f>
        <v>0</v>
      </c>
      <c r="BJ380" s="18" t="s">
        <v>87</v>
      </c>
      <c r="BK380" s="241">
        <f>ROUND(I380*H380,2)</f>
        <v>0</v>
      </c>
      <c r="BL380" s="18" t="s">
        <v>115</v>
      </c>
      <c r="BM380" s="240" t="s">
        <v>2748</v>
      </c>
    </row>
    <row r="381" s="2" customFormat="1" ht="16.5" customHeight="1">
      <c r="A381" s="40"/>
      <c r="B381" s="41"/>
      <c r="C381" s="229" t="s">
        <v>1664</v>
      </c>
      <c r="D381" s="229" t="s">
        <v>230</v>
      </c>
      <c r="E381" s="230" t="s">
        <v>4939</v>
      </c>
      <c r="F381" s="231" t="s">
        <v>4940</v>
      </c>
      <c r="G381" s="232" t="s">
        <v>1861</v>
      </c>
      <c r="H381" s="233">
        <v>2</v>
      </c>
      <c r="I381" s="234"/>
      <c r="J381" s="235">
        <f>ROUND(I381*H381,2)</f>
        <v>0</v>
      </c>
      <c r="K381" s="231" t="s">
        <v>251</v>
      </c>
      <c r="L381" s="46"/>
      <c r="M381" s="236" t="s">
        <v>1</v>
      </c>
      <c r="N381" s="237" t="s">
        <v>48</v>
      </c>
      <c r="O381" s="93"/>
      <c r="P381" s="238">
        <f>O381*H381</f>
        <v>0</v>
      </c>
      <c r="Q381" s="238">
        <v>0</v>
      </c>
      <c r="R381" s="238">
        <f>Q381*H381</f>
        <v>0</v>
      </c>
      <c r="S381" s="238">
        <v>0</v>
      </c>
      <c r="T381" s="239">
        <f>S381*H381</f>
        <v>0</v>
      </c>
      <c r="U381" s="40"/>
      <c r="V381" s="40"/>
      <c r="W381" s="40"/>
      <c r="X381" s="40"/>
      <c r="Y381" s="40"/>
      <c r="Z381" s="40"/>
      <c r="AA381" s="40"/>
      <c r="AB381" s="40"/>
      <c r="AC381" s="40"/>
      <c r="AD381" s="40"/>
      <c r="AE381" s="40"/>
      <c r="AR381" s="240" t="s">
        <v>115</v>
      </c>
      <c r="AT381" s="240" t="s">
        <v>230</v>
      </c>
      <c r="AU381" s="240" t="s">
        <v>87</v>
      </c>
      <c r="AY381" s="18" t="s">
        <v>227</v>
      </c>
      <c r="BE381" s="241">
        <f>IF(N381="základní",J381,0)</f>
        <v>0</v>
      </c>
      <c r="BF381" s="241">
        <f>IF(N381="snížená",J381,0)</f>
        <v>0</v>
      </c>
      <c r="BG381" s="241">
        <f>IF(N381="zákl. přenesená",J381,0)</f>
        <v>0</v>
      </c>
      <c r="BH381" s="241">
        <f>IF(N381="sníž. přenesená",J381,0)</f>
        <v>0</v>
      </c>
      <c r="BI381" s="241">
        <f>IF(N381="nulová",J381,0)</f>
        <v>0</v>
      </c>
      <c r="BJ381" s="18" t="s">
        <v>87</v>
      </c>
      <c r="BK381" s="241">
        <f>ROUND(I381*H381,2)</f>
        <v>0</v>
      </c>
      <c r="BL381" s="18" t="s">
        <v>115</v>
      </c>
      <c r="BM381" s="240" t="s">
        <v>2762</v>
      </c>
    </row>
    <row r="382" s="2" customFormat="1" ht="16.5" customHeight="1">
      <c r="A382" s="40"/>
      <c r="B382" s="41"/>
      <c r="C382" s="229" t="s">
        <v>1669</v>
      </c>
      <c r="D382" s="229" t="s">
        <v>230</v>
      </c>
      <c r="E382" s="230" t="s">
        <v>4941</v>
      </c>
      <c r="F382" s="231" t="s">
        <v>4942</v>
      </c>
      <c r="G382" s="232" t="s">
        <v>1861</v>
      </c>
      <c r="H382" s="233">
        <v>2</v>
      </c>
      <c r="I382" s="234"/>
      <c r="J382" s="235">
        <f>ROUND(I382*H382,2)</f>
        <v>0</v>
      </c>
      <c r="K382" s="231" t="s">
        <v>251</v>
      </c>
      <c r="L382" s="46"/>
      <c r="M382" s="236" t="s">
        <v>1</v>
      </c>
      <c r="N382" s="237" t="s">
        <v>48</v>
      </c>
      <c r="O382" s="93"/>
      <c r="P382" s="238">
        <f>O382*H382</f>
        <v>0</v>
      </c>
      <c r="Q382" s="238">
        <v>0</v>
      </c>
      <c r="R382" s="238">
        <f>Q382*H382</f>
        <v>0</v>
      </c>
      <c r="S382" s="238">
        <v>0</v>
      </c>
      <c r="T382" s="239">
        <f>S382*H382</f>
        <v>0</v>
      </c>
      <c r="U382" s="40"/>
      <c r="V382" s="40"/>
      <c r="W382" s="40"/>
      <c r="X382" s="40"/>
      <c r="Y382" s="40"/>
      <c r="Z382" s="40"/>
      <c r="AA382" s="40"/>
      <c r="AB382" s="40"/>
      <c r="AC382" s="40"/>
      <c r="AD382" s="40"/>
      <c r="AE382" s="40"/>
      <c r="AR382" s="240" t="s">
        <v>115</v>
      </c>
      <c r="AT382" s="240" t="s">
        <v>230</v>
      </c>
      <c r="AU382" s="240" t="s">
        <v>87</v>
      </c>
      <c r="AY382" s="18" t="s">
        <v>227</v>
      </c>
      <c r="BE382" s="241">
        <f>IF(N382="základní",J382,0)</f>
        <v>0</v>
      </c>
      <c r="BF382" s="241">
        <f>IF(N382="snížená",J382,0)</f>
        <v>0</v>
      </c>
      <c r="BG382" s="241">
        <f>IF(N382="zákl. přenesená",J382,0)</f>
        <v>0</v>
      </c>
      <c r="BH382" s="241">
        <f>IF(N382="sníž. přenesená",J382,0)</f>
        <v>0</v>
      </c>
      <c r="BI382" s="241">
        <f>IF(N382="nulová",J382,0)</f>
        <v>0</v>
      </c>
      <c r="BJ382" s="18" t="s">
        <v>87</v>
      </c>
      <c r="BK382" s="241">
        <f>ROUND(I382*H382,2)</f>
        <v>0</v>
      </c>
      <c r="BL382" s="18" t="s">
        <v>115</v>
      </c>
      <c r="BM382" s="240" t="s">
        <v>2772</v>
      </c>
    </row>
    <row r="383" s="2" customFormat="1" ht="16.5" customHeight="1">
      <c r="A383" s="40"/>
      <c r="B383" s="41"/>
      <c r="C383" s="229" t="s">
        <v>1675</v>
      </c>
      <c r="D383" s="229" t="s">
        <v>230</v>
      </c>
      <c r="E383" s="230" t="s">
        <v>4943</v>
      </c>
      <c r="F383" s="231" t="s">
        <v>4944</v>
      </c>
      <c r="G383" s="232" t="s">
        <v>1861</v>
      </c>
      <c r="H383" s="233">
        <v>1</v>
      </c>
      <c r="I383" s="234"/>
      <c r="J383" s="235">
        <f>ROUND(I383*H383,2)</f>
        <v>0</v>
      </c>
      <c r="K383" s="231" t="s">
        <v>251</v>
      </c>
      <c r="L383" s="46"/>
      <c r="M383" s="236" t="s">
        <v>1</v>
      </c>
      <c r="N383" s="237" t="s">
        <v>48</v>
      </c>
      <c r="O383" s="93"/>
      <c r="P383" s="238">
        <f>O383*H383</f>
        <v>0</v>
      </c>
      <c r="Q383" s="238">
        <v>0</v>
      </c>
      <c r="R383" s="238">
        <f>Q383*H383</f>
        <v>0</v>
      </c>
      <c r="S383" s="238">
        <v>0</v>
      </c>
      <c r="T383" s="239">
        <f>S383*H383</f>
        <v>0</v>
      </c>
      <c r="U383" s="40"/>
      <c r="V383" s="40"/>
      <c r="W383" s="40"/>
      <c r="X383" s="40"/>
      <c r="Y383" s="40"/>
      <c r="Z383" s="40"/>
      <c r="AA383" s="40"/>
      <c r="AB383" s="40"/>
      <c r="AC383" s="40"/>
      <c r="AD383" s="40"/>
      <c r="AE383" s="40"/>
      <c r="AR383" s="240" t="s">
        <v>115</v>
      </c>
      <c r="AT383" s="240" t="s">
        <v>230</v>
      </c>
      <c r="AU383" s="240" t="s">
        <v>87</v>
      </c>
      <c r="AY383" s="18" t="s">
        <v>227</v>
      </c>
      <c r="BE383" s="241">
        <f>IF(N383="základní",J383,0)</f>
        <v>0</v>
      </c>
      <c r="BF383" s="241">
        <f>IF(N383="snížená",J383,0)</f>
        <v>0</v>
      </c>
      <c r="BG383" s="241">
        <f>IF(N383="zákl. přenesená",J383,0)</f>
        <v>0</v>
      </c>
      <c r="BH383" s="241">
        <f>IF(N383="sníž. přenesená",J383,0)</f>
        <v>0</v>
      </c>
      <c r="BI383" s="241">
        <f>IF(N383="nulová",J383,0)</f>
        <v>0</v>
      </c>
      <c r="BJ383" s="18" t="s">
        <v>87</v>
      </c>
      <c r="BK383" s="241">
        <f>ROUND(I383*H383,2)</f>
        <v>0</v>
      </c>
      <c r="BL383" s="18" t="s">
        <v>115</v>
      </c>
      <c r="BM383" s="240" t="s">
        <v>2785</v>
      </c>
    </row>
    <row r="384" s="2" customFormat="1" ht="16.5" customHeight="1">
      <c r="A384" s="40"/>
      <c r="B384" s="41"/>
      <c r="C384" s="229" t="s">
        <v>1681</v>
      </c>
      <c r="D384" s="229" t="s">
        <v>230</v>
      </c>
      <c r="E384" s="230" t="s">
        <v>4945</v>
      </c>
      <c r="F384" s="231" t="s">
        <v>4946</v>
      </c>
      <c r="G384" s="232" t="s">
        <v>1861</v>
      </c>
      <c r="H384" s="233">
        <v>2</v>
      </c>
      <c r="I384" s="234"/>
      <c r="J384" s="235">
        <f>ROUND(I384*H384,2)</f>
        <v>0</v>
      </c>
      <c r="K384" s="231" t="s">
        <v>251</v>
      </c>
      <c r="L384" s="46"/>
      <c r="M384" s="236" t="s">
        <v>1</v>
      </c>
      <c r="N384" s="237" t="s">
        <v>48</v>
      </c>
      <c r="O384" s="93"/>
      <c r="P384" s="238">
        <f>O384*H384</f>
        <v>0</v>
      </c>
      <c r="Q384" s="238">
        <v>0</v>
      </c>
      <c r="R384" s="238">
        <f>Q384*H384</f>
        <v>0</v>
      </c>
      <c r="S384" s="238">
        <v>0</v>
      </c>
      <c r="T384" s="239">
        <f>S384*H384</f>
        <v>0</v>
      </c>
      <c r="U384" s="40"/>
      <c r="V384" s="40"/>
      <c r="W384" s="40"/>
      <c r="X384" s="40"/>
      <c r="Y384" s="40"/>
      <c r="Z384" s="40"/>
      <c r="AA384" s="40"/>
      <c r="AB384" s="40"/>
      <c r="AC384" s="40"/>
      <c r="AD384" s="40"/>
      <c r="AE384" s="40"/>
      <c r="AR384" s="240" t="s">
        <v>115</v>
      </c>
      <c r="AT384" s="240" t="s">
        <v>230</v>
      </c>
      <c r="AU384" s="240" t="s">
        <v>87</v>
      </c>
      <c r="AY384" s="18" t="s">
        <v>227</v>
      </c>
      <c r="BE384" s="241">
        <f>IF(N384="základní",J384,0)</f>
        <v>0</v>
      </c>
      <c r="BF384" s="241">
        <f>IF(N384="snížená",J384,0)</f>
        <v>0</v>
      </c>
      <c r="BG384" s="241">
        <f>IF(N384="zákl. přenesená",J384,0)</f>
        <v>0</v>
      </c>
      <c r="BH384" s="241">
        <f>IF(N384="sníž. přenesená",J384,0)</f>
        <v>0</v>
      </c>
      <c r="BI384" s="241">
        <f>IF(N384="nulová",J384,0)</f>
        <v>0</v>
      </c>
      <c r="BJ384" s="18" t="s">
        <v>87</v>
      </c>
      <c r="BK384" s="241">
        <f>ROUND(I384*H384,2)</f>
        <v>0</v>
      </c>
      <c r="BL384" s="18" t="s">
        <v>115</v>
      </c>
      <c r="BM384" s="240" t="s">
        <v>2798</v>
      </c>
    </row>
    <row r="385" s="2" customFormat="1" ht="16.5" customHeight="1">
      <c r="A385" s="40"/>
      <c r="B385" s="41"/>
      <c r="C385" s="229" t="s">
        <v>1685</v>
      </c>
      <c r="D385" s="229" t="s">
        <v>230</v>
      </c>
      <c r="E385" s="230" t="s">
        <v>4947</v>
      </c>
      <c r="F385" s="231" t="s">
        <v>4948</v>
      </c>
      <c r="G385" s="232" t="s">
        <v>1861</v>
      </c>
      <c r="H385" s="233">
        <v>1</v>
      </c>
      <c r="I385" s="234"/>
      <c r="J385" s="235">
        <f>ROUND(I385*H385,2)</f>
        <v>0</v>
      </c>
      <c r="K385" s="231" t="s">
        <v>251</v>
      </c>
      <c r="L385" s="46"/>
      <c r="M385" s="236" t="s">
        <v>1</v>
      </c>
      <c r="N385" s="237" t="s">
        <v>48</v>
      </c>
      <c r="O385" s="93"/>
      <c r="P385" s="238">
        <f>O385*H385</f>
        <v>0</v>
      </c>
      <c r="Q385" s="238">
        <v>0</v>
      </c>
      <c r="R385" s="238">
        <f>Q385*H385</f>
        <v>0</v>
      </c>
      <c r="S385" s="238">
        <v>0</v>
      </c>
      <c r="T385" s="239">
        <f>S385*H385</f>
        <v>0</v>
      </c>
      <c r="U385" s="40"/>
      <c r="V385" s="40"/>
      <c r="W385" s="40"/>
      <c r="X385" s="40"/>
      <c r="Y385" s="40"/>
      <c r="Z385" s="40"/>
      <c r="AA385" s="40"/>
      <c r="AB385" s="40"/>
      <c r="AC385" s="40"/>
      <c r="AD385" s="40"/>
      <c r="AE385" s="40"/>
      <c r="AR385" s="240" t="s">
        <v>115</v>
      </c>
      <c r="AT385" s="240" t="s">
        <v>230</v>
      </c>
      <c r="AU385" s="240" t="s">
        <v>87</v>
      </c>
      <c r="AY385" s="18" t="s">
        <v>227</v>
      </c>
      <c r="BE385" s="241">
        <f>IF(N385="základní",J385,0)</f>
        <v>0</v>
      </c>
      <c r="BF385" s="241">
        <f>IF(N385="snížená",J385,0)</f>
        <v>0</v>
      </c>
      <c r="BG385" s="241">
        <f>IF(N385="zákl. přenesená",J385,0)</f>
        <v>0</v>
      </c>
      <c r="BH385" s="241">
        <f>IF(N385="sníž. přenesená",J385,0)</f>
        <v>0</v>
      </c>
      <c r="BI385" s="241">
        <f>IF(N385="nulová",J385,0)</f>
        <v>0</v>
      </c>
      <c r="BJ385" s="18" t="s">
        <v>87</v>
      </c>
      <c r="BK385" s="241">
        <f>ROUND(I385*H385,2)</f>
        <v>0</v>
      </c>
      <c r="BL385" s="18" t="s">
        <v>115</v>
      </c>
      <c r="BM385" s="240" t="s">
        <v>2809</v>
      </c>
    </row>
    <row r="386" s="2" customFormat="1" ht="16.5" customHeight="1">
      <c r="A386" s="40"/>
      <c r="B386" s="41"/>
      <c r="C386" s="229" t="s">
        <v>1691</v>
      </c>
      <c r="D386" s="229" t="s">
        <v>230</v>
      </c>
      <c r="E386" s="230" t="s">
        <v>4556</v>
      </c>
      <c r="F386" s="231" t="s">
        <v>4557</v>
      </c>
      <c r="G386" s="232" t="s">
        <v>1861</v>
      </c>
      <c r="H386" s="233">
        <v>4</v>
      </c>
      <c r="I386" s="234"/>
      <c r="J386" s="235">
        <f>ROUND(I386*H386,2)</f>
        <v>0</v>
      </c>
      <c r="K386" s="231" t="s">
        <v>251</v>
      </c>
      <c r="L386" s="46"/>
      <c r="M386" s="236" t="s">
        <v>1</v>
      </c>
      <c r="N386" s="237" t="s">
        <v>48</v>
      </c>
      <c r="O386" s="93"/>
      <c r="P386" s="238">
        <f>O386*H386</f>
        <v>0</v>
      </c>
      <c r="Q386" s="238">
        <v>0</v>
      </c>
      <c r="R386" s="238">
        <f>Q386*H386</f>
        <v>0</v>
      </c>
      <c r="S386" s="238">
        <v>0</v>
      </c>
      <c r="T386" s="239">
        <f>S386*H386</f>
        <v>0</v>
      </c>
      <c r="U386" s="40"/>
      <c r="V386" s="40"/>
      <c r="W386" s="40"/>
      <c r="X386" s="40"/>
      <c r="Y386" s="40"/>
      <c r="Z386" s="40"/>
      <c r="AA386" s="40"/>
      <c r="AB386" s="40"/>
      <c r="AC386" s="40"/>
      <c r="AD386" s="40"/>
      <c r="AE386" s="40"/>
      <c r="AR386" s="240" t="s">
        <v>115</v>
      </c>
      <c r="AT386" s="240" t="s">
        <v>230</v>
      </c>
      <c r="AU386" s="240" t="s">
        <v>87</v>
      </c>
      <c r="AY386" s="18" t="s">
        <v>227</v>
      </c>
      <c r="BE386" s="241">
        <f>IF(N386="základní",J386,0)</f>
        <v>0</v>
      </c>
      <c r="BF386" s="241">
        <f>IF(N386="snížená",J386,0)</f>
        <v>0</v>
      </c>
      <c r="BG386" s="241">
        <f>IF(N386="zákl. přenesená",J386,0)</f>
        <v>0</v>
      </c>
      <c r="BH386" s="241">
        <f>IF(N386="sníž. přenesená",J386,0)</f>
        <v>0</v>
      </c>
      <c r="BI386" s="241">
        <f>IF(N386="nulová",J386,0)</f>
        <v>0</v>
      </c>
      <c r="BJ386" s="18" t="s">
        <v>87</v>
      </c>
      <c r="BK386" s="241">
        <f>ROUND(I386*H386,2)</f>
        <v>0</v>
      </c>
      <c r="BL386" s="18" t="s">
        <v>115</v>
      </c>
      <c r="BM386" s="240" t="s">
        <v>2821</v>
      </c>
    </row>
    <row r="387" s="2" customFormat="1" ht="16.5" customHeight="1">
      <c r="A387" s="40"/>
      <c r="B387" s="41"/>
      <c r="C387" s="229" t="s">
        <v>1700</v>
      </c>
      <c r="D387" s="229" t="s">
        <v>230</v>
      </c>
      <c r="E387" s="230" t="s">
        <v>4949</v>
      </c>
      <c r="F387" s="231" t="s">
        <v>4950</v>
      </c>
      <c r="G387" s="232" t="s">
        <v>1861</v>
      </c>
      <c r="H387" s="233">
        <v>1</v>
      </c>
      <c r="I387" s="234"/>
      <c r="J387" s="235">
        <f>ROUND(I387*H387,2)</f>
        <v>0</v>
      </c>
      <c r="K387" s="231" t="s">
        <v>251</v>
      </c>
      <c r="L387" s="46"/>
      <c r="M387" s="236" t="s">
        <v>1</v>
      </c>
      <c r="N387" s="237" t="s">
        <v>48</v>
      </c>
      <c r="O387" s="93"/>
      <c r="P387" s="238">
        <f>O387*H387</f>
        <v>0</v>
      </c>
      <c r="Q387" s="238">
        <v>0</v>
      </c>
      <c r="R387" s="238">
        <f>Q387*H387</f>
        <v>0</v>
      </c>
      <c r="S387" s="238">
        <v>0</v>
      </c>
      <c r="T387" s="239">
        <f>S387*H387</f>
        <v>0</v>
      </c>
      <c r="U387" s="40"/>
      <c r="V387" s="40"/>
      <c r="W387" s="40"/>
      <c r="X387" s="40"/>
      <c r="Y387" s="40"/>
      <c r="Z387" s="40"/>
      <c r="AA387" s="40"/>
      <c r="AB387" s="40"/>
      <c r="AC387" s="40"/>
      <c r="AD387" s="40"/>
      <c r="AE387" s="40"/>
      <c r="AR387" s="240" t="s">
        <v>115</v>
      </c>
      <c r="AT387" s="240" t="s">
        <v>230</v>
      </c>
      <c r="AU387" s="240" t="s">
        <v>87</v>
      </c>
      <c r="AY387" s="18" t="s">
        <v>227</v>
      </c>
      <c r="BE387" s="241">
        <f>IF(N387="základní",J387,0)</f>
        <v>0</v>
      </c>
      <c r="BF387" s="241">
        <f>IF(N387="snížená",J387,0)</f>
        <v>0</v>
      </c>
      <c r="BG387" s="241">
        <f>IF(N387="zákl. přenesená",J387,0)</f>
        <v>0</v>
      </c>
      <c r="BH387" s="241">
        <f>IF(N387="sníž. přenesená",J387,0)</f>
        <v>0</v>
      </c>
      <c r="BI387" s="241">
        <f>IF(N387="nulová",J387,0)</f>
        <v>0</v>
      </c>
      <c r="BJ387" s="18" t="s">
        <v>87</v>
      </c>
      <c r="BK387" s="241">
        <f>ROUND(I387*H387,2)</f>
        <v>0</v>
      </c>
      <c r="BL387" s="18" t="s">
        <v>115</v>
      </c>
      <c r="BM387" s="240" t="s">
        <v>2829</v>
      </c>
    </row>
    <row r="388" s="2" customFormat="1" ht="16.5" customHeight="1">
      <c r="A388" s="40"/>
      <c r="B388" s="41"/>
      <c r="C388" s="229" t="s">
        <v>1709</v>
      </c>
      <c r="D388" s="229" t="s">
        <v>230</v>
      </c>
      <c r="E388" s="230" t="s">
        <v>4951</v>
      </c>
      <c r="F388" s="231" t="s">
        <v>4952</v>
      </c>
      <c r="G388" s="232" t="s">
        <v>1861</v>
      </c>
      <c r="H388" s="233">
        <v>2</v>
      </c>
      <c r="I388" s="234"/>
      <c r="J388" s="235">
        <f>ROUND(I388*H388,2)</f>
        <v>0</v>
      </c>
      <c r="K388" s="231" t="s">
        <v>251</v>
      </c>
      <c r="L388" s="46"/>
      <c r="M388" s="236" t="s">
        <v>1</v>
      </c>
      <c r="N388" s="237" t="s">
        <v>48</v>
      </c>
      <c r="O388" s="93"/>
      <c r="P388" s="238">
        <f>O388*H388</f>
        <v>0</v>
      </c>
      <c r="Q388" s="238">
        <v>0</v>
      </c>
      <c r="R388" s="238">
        <f>Q388*H388</f>
        <v>0</v>
      </c>
      <c r="S388" s="238">
        <v>0</v>
      </c>
      <c r="T388" s="239">
        <f>S388*H388</f>
        <v>0</v>
      </c>
      <c r="U388" s="40"/>
      <c r="V388" s="40"/>
      <c r="W388" s="40"/>
      <c r="X388" s="40"/>
      <c r="Y388" s="40"/>
      <c r="Z388" s="40"/>
      <c r="AA388" s="40"/>
      <c r="AB388" s="40"/>
      <c r="AC388" s="40"/>
      <c r="AD388" s="40"/>
      <c r="AE388" s="40"/>
      <c r="AR388" s="240" t="s">
        <v>115</v>
      </c>
      <c r="AT388" s="240" t="s">
        <v>230</v>
      </c>
      <c r="AU388" s="240" t="s">
        <v>87</v>
      </c>
      <c r="AY388" s="18" t="s">
        <v>227</v>
      </c>
      <c r="BE388" s="241">
        <f>IF(N388="základní",J388,0)</f>
        <v>0</v>
      </c>
      <c r="BF388" s="241">
        <f>IF(N388="snížená",J388,0)</f>
        <v>0</v>
      </c>
      <c r="BG388" s="241">
        <f>IF(N388="zákl. přenesená",J388,0)</f>
        <v>0</v>
      </c>
      <c r="BH388" s="241">
        <f>IF(N388="sníž. přenesená",J388,0)</f>
        <v>0</v>
      </c>
      <c r="BI388" s="241">
        <f>IF(N388="nulová",J388,0)</f>
        <v>0</v>
      </c>
      <c r="BJ388" s="18" t="s">
        <v>87</v>
      </c>
      <c r="BK388" s="241">
        <f>ROUND(I388*H388,2)</f>
        <v>0</v>
      </c>
      <c r="BL388" s="18" t="s">
        <v>115</v>
      </c>
      <c r="BM388" s="240" t="s">
        <v>2837</v>
      </c>
    </row>
    <row r="389" s="2" customFormat="1" ht="16.5" customHeight="1">
      <c r="A389" s="40"/>
      <c r="B389" s="41"/>
      <c r="C389" s="229" t="s">
        <v>1716</v>
      </c>
      <c r="D389" s="229" t="s">
        <v>230</v>
      </c>
      <c r="E389" s="230" t="s">
        <v>4560</v>
      </c>
      <c r="F389" s="231" t="s">
        <v>4561</v>
      </c>
      <c r="G389" s="232" t="s">
        <v>1861</v>
      </c>
      <c r="H389" s="233">
        <v>1</v>
      </c>
      <c r="I389" s="234"/>
      <c r="J389" s="235">
        <f>ROUND(I389*H389,2)</f>
        <v>0</v>
      </c>
      <c r="K389" s="231" t="s">
        <v>251</v>
      </c>
      <c r="L389" s="46"/>
      <c r="M389" s="236" t="s">
        <v>1</v>
      </c>
      <c r="N389" s="237" t="s">
        <v>48</v>
      </c>
      <c r="O389" s="93"/>
      <c r="P389" s="238">
        <f>O389*H389</f>
        <v>0</v>
      </c>
      <c r="Q389" s="238">
        <v>0</v>
      </c>
      <c r="R389" s="238">
        <f>Q389*H389</f>
        <v>0</v>
      </c>
      <c r="S389" s="238">
        <v>0</v>
      </c>
      <c r="T389" s="239">
        <f>S389*H389</f>
        <v>0</v>
      </c>
      <c r="U389" s="40"/>
      <c r="V389" s="40"/>
      <c r="W389" s="40"/>
      <c r="X389" s="40"/>
      <c r="Y389" s="40"/>
      <c r="Z389" s="40"/>
      <c r="AA389" s="40"/>
      <c r="AB389" s="40"/>
      <c r="AC389" s="40"/>
      <c r="AD389" s="40"/>
      <c r="AE389" s="40"/>
      <c r="AR389" s="240" t="s">
        <v>115</v>
      </c>
      <c r="AT389" s="240" t="s">
        <v>230</v>
      </c>
      <c r="AU389" s="240" t="s">
        <v>87</v>
      </c>
      <c r="AY389" s="18" t="s">
        <v>227</v>
      </c>
      <c r="BE389" s="241">
        <f>IF(N389="základní",J389,0)</f>
        <v>0</v>
      </c>
      <c r="BF389" s="241">
        <f>IF(N389="snížená",J389,0)</f>
        <v>0</v>
      </c>
      <c r="BG389" s="241">
        <f>IF(N389="zákl. přenesená",J389,0)</f>
        <v>0</v>
      </c>
      <c r="BH389" s="241">
        <f>IF(N389="sníž. přenesená",J389,0)</f>
        <v>0</v>
      </c>
      <c r="BI389" s="241">
        <f>IF(N389="nulová",J389,0)</f>
        <v>0</v>
      </c>
      <c r="BJ389" s="18" t="s">
        <v>87</v>
      </c>
      <c r="BK389" s="241">
        <f>ROUND(I389*H389,2)</f>
        <v>0</v>
      </c>
      <c r="BL389" s="18" t="s">
        <v>115</v>
      </c>
      <c r="BM389" s="240" t="s">
        <v>2845</v>
      </c>
    </row>
    <row r="390" s="2" customFormat="1" ht="16.5" customHeight="1">
      <c r="A390" s="40"/>
      <c r="B390" s="41"/>
      <c r="C390" s="229" t="s">
        <v>1723</v>
      </c>
      <c r="D390" s="229" t="s">
        <v>230</v>
      </c>
      <c r="E390" s="230" t="s">
        <v>4562</v>
      </c>
      <c r="F390" s="231" t="s">
        <v>4563</v>
      </c>
      <c r="G390" s="232" t="s">
        <v>1861</v>
      </c>
      <c r="H390" s="233">
        <v>8</v>
      </c>
      <c r="I390" s="234"/>
      <c r="J390" s="235">
        <f>ROUND(I390*H390,2)</f>
        <v>0</v>
      </c>
      <c r="K390" s="231" t="s">
        <v>251</v>
      </c>
      <c r="L390" s="46"/>
      <c r="M390" s="236" t="s">
        <v>1</v>
      </c>
      <c r="N390" s="237" t="s">
        <v>48</v>
      </c>
      <c r="O390" s="93"/>
      <c r="P390" s="238">
        <f>O390*H390</f>
        <v>0</v>
      </c>
      <c r="Q390" s="238">
        <v>0</v>
      </c>
      <c r="R390" s="238">
        <f>Q390*H390</f>
        <v>0</v>
      </c>
      <c r="S390" s="238">
        <v>0</v>
      </c>
      <c r="T390" s="239">
        <f>S390*H390</f>
        <v>0</v>
      </c>
      <c r="U390" s="40"/>
      <c r="V390" s="40"/>
      <c r="W390" s="40"/>
      <c r="X390" s="40"/>
      <c r="Y390" s="40"/>
      <c r="Z390" s="40"/>
      <c r="AA390" s="40"/>
      <c r="AB390" s="40"/>
      <c r="AC390" s="40"/>
      <c r="AD390" s="40"/>
      <c r="AE390" s="40"/>
      <c r="AR390" s="240" t="s">
        <v>115</v>
      </c>
      <c r="AT390" s="240" t="s">
        <v>230</v>
      </c>
      <c r="AU390" s="240" t="s">
        <v>87</v>
      </c>
      <c r="AY390" s="18" t="s">
        <v>227</v>
      </c>
      <c r="BE390" s="241">
        <f>IF(N390="základní",J390,0)</f>
        <v>0</v>
      </c>
      <c r="BF390" s="241">
        <f>IF(N390="snížená",J390,0)</f>
        <v>0</v>
      </c>
      <c r="BG390" s="241">
        <f>IF(N390="zákl. přenesená",J390,0)</f>
        <v>0</v>
      </c>
      <c r="BH390" s="241">
        <f>IF(N390="sníž. přenesená",J390,0)</f>
        <v>0</v>
      </c>
      <c r="BI390" s="241">
        <f>IF(N390="nulová",J390,0)</f>
        <v>0</v>
      </c>
      <c r="BJ390" s="18" t="s">
        <v>87</v>
      </c>
      <c r="BK390" s="241">
        <f>ROUND(I390*H390,2)</f>
        <v>0</v>
      </c>
      <c r="BL390" s="18" t="s">
        <v>115</v>
      </c>
      <c r="BM390" s="240" t="s">
        <v>2853</v>
      </c>
    </row>
    <row r="391" s="2" customFormat="1" ht="16.5" customHeight="1">
      <c r="A391" s="40"/>
      <c r="B391" s="41"/>
      <c r="C391" s="229" t="s">
        <v>1728</v>
      </c>
      <c r="D391" s="229" t="s">
        <v>230</v>
      </c>
      <c r="E391" s="230" t="s">
        <v>4564</v>
      </c>
      <c r="F391" s="231" t="s">
        <v>4565</v>
      </c>
      <c r="G391" s="232" t="s">
        <v>544</v>
      </c>
      <c r="H391" s="233">
        <v>4</v>
      </c>
      <c r="I391" s="234"/>
      <c r="J391" s="235">
        <f>ROUND(I391*H391,2)</f>
        <v>0</v>
      </c>
      <c r="K391" s="231" t="s">
        <v>251</v>
      </c>
      <c r="L391" s="46"/>
      <c r="M391" s="236" t="s">
        <v>1</v>
      </c>
      <c r="N391" s="237" t="s">
        <v>48</v>
      </c>
      <c r="O391" s="93"/>
      <c r="P391" s="238">
        <f>O391*H391</f>
        <v>0</v>
      </c>
      <c r="Q391" s="238">
        <v>0</v>
      </c>
      <c r="R391" s="238">
        <f>Q391*H391</f>
        <v>0</v>
      </c>
      <c r="S391" s="238">
        <v>0</v>
      </c>
      <c r="T391" s="239">
        <f>S391*H391</f>
        <v>0</v>
      </c>
      <c r="U391" s="40"/>
      <c r="V391" s="40"/>
      <c r="W391" s="40"/>
      <c r="X391" s="40"/>
      <c r="Y391" s="40"/>
      <c r="Z391" s="40"/>
      <c r="AA391" s="40"/>
      <c r="AB391" s="40"/>
      <c r="AC391" s="40"/>
      <c r="AD391" s="40"/>
      <c r="AE391" s="40"/>
      <c r="AR391" s="240" t="s">
        <v>115</v>
      </c>
      <c r="AT391" s="240" t="s">
        <v>230</v>
      </c>
      <c r="AU391" s="240" t="s">
        <v>87</v>
      </c>
      <c r="AY391" s="18" t="s">
        <v>227</v>
      </c>
      <c r="BE391" s="241">
        <f>IF(N391="základní",J391,0)</f>
        <v>0</v>
      </c>
      <c r="BF391" s="241">
        <f>IF(N391="snížená",J391,0)</f>
        <v>0</v>
      </c>
      <c r="BG391" s="241">
        <f>IF(N391="zákl. přenesená",J391,0)</f>
        <v>0</v>
      </c>
      <c r="BH391" s="241">
        <f>IF(N391="sníž. přenesená",J391,0)</f>
        <v>0</v>
      </c>
      <c r="BI391" s="241">
        <f>IF(N391="nulová",J391,0)</f>
        <v>0</v>
      </c>
      <c r="BJ391" s="18" t="s">
        <v>87</v>
      </c>
      <c r="BK391" s="241">
        <f>ROUND(I391*H391,2)</f>
        <v>0</v>
      </c>
      <c r="BL391" s="18" t="s">
        <v>115</v>
      </c>
      <c r="BM391" s="240" t="s">
        <v>2863</v>
      </c>
    </row>
    <row r="392" s="2" customFormat="1" ht="16.5" customHeight="1">
      <c r="A392" s="40"/>
      <c r="B392" s="41"/>
      <c r="C392" s="229" t="s">
        <v>1735</v>
      </c>
      <c r="D392" s="229" t="s">
        <v>230</v>
      </c>
      <c r="E392" s="230" t="s">
        <v>4953</v>
      </c>
      <c r="F392" s="231" t="s">
        <v>4954</v>
      </c>
      <c r="G392" s="232" t="s">
        <v>1861</v>
      </c>
      <c r="H392" s="233">
        <v>1</v>
      </c>
      <c r="I392" s="234"/>
      <c r="J392" s="235">
        <f>ROUND(I392*H392,2)</f>
        <v>0</v>
      </c>
      <c r="K392" s="231" t="s">
        <v>251</v>
      </c>
      <c r="L392" s="46"/>
      <c r="M392" s="236" t="s">
        <v>1</v>
      </c>
      <c r="N392" s="237" t="s">
        <v>48</v>
      </c>
      <c r="O392" s="93"/>
      <c r="P392" s="238">
        <f>O392*H392</f>
        <v>0</v>
      </c>
      <c r="Q392" s="238">
        <v>0</v>
      </c>
      <c r="R392" s="238">
        <f>Q392*H392</f>
        <v>0</v>
      </c>
      <c r="S392" s="238">
        <v>0</v>
      </c>
      <c r="T392" s="239">
        <f>S392*H392</f>
        <v>0</v>
      </c>
      <c r="U392" s="40"/>
      <c r="V392" s="40"/>
      <c r="W392" s="40"/>
      <c r="X392" s="40"/>
      <c r="Y392" s="40"/>
      <c r="Z392" s="40"/>
      <c r="AA392" s="40"/>
      <c r="AB392" s="40"/>
      <c r="AC392" s="40"/>
      <c r="AD392" s="40"/>
      <c r="AE392" s="40"/>
      <c r="AR392" s="240" t="s">
        <v>115</v>
      </c>
      <c r="AT392" s="240" t="s">
        <v>230</v>
      </c>
      <c r="AU392" s="240" t="s">
        <v>87</v>
      </c>
      <c r="AY392" s="18" t="s">
        <v>227</v>
      </c>
      <c r="BE392" s="241">
        <f>IF(N392="základní",J392,0)</f>
        <v>0</v>
      </c>
      <c r="BF392" s="241">
        <f>IF(N392="snížená",J392,0)</f>
        <v>0</v>
      </c>
      <c r="BG392" s="241">
        <f>IF(N392="zákl. přenesená",J392,0)</f>
        <v>0</v>
      </c>
      <c r="BH392" s="241">
        <f>IF(N392="sníž. přenesená",J392,0)</f>
        <v>0</v>
      </c>
      <c r="BI392" s="241">
        <f>IF(N392="nulová",J392,0)</f>
        <v>0</v>
      </c>
      <c r="BJ392" s="18" t="s">
        <v>87</v>
      </c>
      <c r="BK392" s="241">
        <f>ROUND(I392*H392,2)</f>
        <v>0</v>
      </c>
      <c r="BL392" s="18" t="s">
        <v>115</v>
      </c>
      <c r="BM392" s="240" t="s">
        <v>2874</v>
      </c>
    </row>
    <row r="393" s="2" customFormat="1" ht="16.5" customHeight="1">
      <c r="A393" s="40"/>
      <c r="B393" s="41"/>
      <c r="C393" s="229" t="s">
        <v>1740</v>
      </c>
      <c r="D393" s="229" t="s">
        <v>230</v>
      </c>
      <c r="E393" s="230" t="s">
        <v>4955</v>
      </c>
      <c r="F393" s="231" t="s">
        <v>4956</v>
      </c>
      <c r="G393" s="232" t="s">
        <v>1861</v>
      </c>
      <c r="H393" s="233">
        <v>1</v>
      </c>
      <c r="I393" s="234"/>
      <c r="J393" s="235">
        <f>ROUND(I393*H393,2)</f>
        <v>0</v>
      </c>
      <c r="K393" s="231" t="s">
        <v>251</v>
      </c>
      <c r="L393" s="46"/>
      <c r="M393" s="236" t="s">
        <v>1</v>
      </c>
      <c r="N393" s="237" t="s">
        <v>48</v>
      </c>
      <c r="O393" s="93"/>
      <c r="P393" s="238">
        <f>O393*H393</f>
        <v>0</v>
      </c>
      <c r="Q393" s="238">
        <v>0</v>
      </c>
      <c r="R393" s="238">
        <f>Q393*H393</f>
        <v>0</v>
      </c>
      <c r="S393" s="238">
        <v>0</v>
      </c>
      <c r="T393" s="239">
        <f>S393*H393</f>
        <v>0</v>
      </c>
      <c r="U393" s="40"/>
      <c r="V393" s="40"/>
      <c r="W393" s="40"/>
      <c r="X393" s="40"/>
      <c r="Y393" s="40"/>
      <c r="Z393" s="40"/>
      <c r="AA393" s="40"/>
      <c r="AB393" s="40"/>
      <c r="AC393" s="40"/>
      <c r="AD393" s="40"/>
      <c r="AE393" s="40"/>
      <c r="AR393" s="240" t="s">
        <v>115</v>
      </c>
      <c r="AT393" s="240" t="s">
        <v>230</v>
      </c>
      <c r="AU393" s="240" t="s">
        <v>87</v>
      </c>
      <c r="AY393" s="18" t="s">
        <v>227</v>
      </c>
      <c r="BE393" s="241">
        <f>IF(N393="základní",J393,0)</f>
        <v>0</v>
      </c>
      <c r="BF393" s="241">
        <f>IF(N393="snížená",J393,0)</f>
        <v>0</v>
      </c>
      <c r="BG393" s="241">
        <f>IF(N393="zákl. přenesená",J393,0)</f>
        <v>0</v>
      </c>
      <c r="BH393" s="241">
        <f>IF(N393="sníž. přenesená",J393,0)</f>
        <v>0</v>
      </c>
      <c r="BI393" s="241">
        <f>IF(N393="nulová",J393,0)</f>
        <v>0</v>
      </c>
      <c r="BJ393" s="18" t="s">
        <v>87</v>
      </c>
      <c r="BK393" s="241">
        <f>ROUND(I393*H393,2)</f>
        <v>0</v>
      </c>
      <c r="BL393" s="18" t="s">
        <v>115</v>
      </c>
      <c r="BM393" s="240" t="s">
        <v>2882</v>
      </c>
    </row>
    <row r="394" s="2" customFormat="1" ht="16.5" customHeight="1">
      <c r="A394" s="40"/>
      <c r="B394" s="41"/>
      <c r="C394" s="229" t="s">
        <v>1744</v>
      </c>
      <c r="D394" s="229" t="s">
        <v>230</v>
      </c>
      <c r="E394" s="230" t="s">
        <v>4957</v>
      </c>
      <c r="F394" s="231" t="s">
        <v>4958</v>
      </c>
      <c r="G394" s="232" t="s">
        <v>4751</v>
      </c>
      <c r="H394" s="233">
        <v>1</v>
      </c>
      <c r="I394" s="234"/>
      <c r="J394" s="235">
        <f>ROUND(I394*H394,2)</f>
        <v>0</v>
      </c>
      <c r="K394" s="231" t="s">
        <v>251</v>
      </c>
      <c r="L394" s="46"/>
      <c r="M394" s="236" t="s">
        <v>1</v>
      </c>
      <c r="N394" s="237" t="s">
        <v>48</v>
      </c>
      <c r="O394" s="93"/>
      <c r="P394" s="238">
        <f>O394*H394</f>
        <v>0</v>
      </c>
      <c r="Q394" s="238">
        <v>0</v>
      </c>
      <c r="R394" s="238">
        <f>Q394*H394</f>
        <v>0</v>
      </c>
      <c r="S394" s="238">
        <v>0</v>
      </c>
      <c r="T394" s="239">
        <f>S394*H394</f>
        <v>0</v>
      </c>
      <c r="U394" s="40"/>
      <c r="V394" s="40"/>
      <c r="W394" s="40"/>
      <c r="X394" s="40"/>
      <c r="Y394" s="40"/>
      <c r="Z394" s="40"/>
      <c r="AA394" s="40"/>
      <c r="AB394" s="40"/>
      <c r="AC394" s="40"/>
      <c r="AD394" s="40"/>
      <c r="AE394" s="40"/>
      <c r="AR394" s="240" t="s">
        <v>115</v>
      </c>
      <c r="AT394" s="240" t="s">
        <v>230</v>
      </c>
      <c r="AU394" s="240" t="s">
        <v>87</v>
      </c>
      <c r="AY394" s="18" t="s">
        <v>227</v>
      </c>
      <c r="BE394" s="241">
        <f>IF(N394="základní",J394,0)</f>
        <v>0</v>
      </c>
      <c r="BF394" s="241">
        <f>IF(N394="snížená",J394,0)</f>
        <v>0</v>
      </c>
      <c r="BG394" s="241">
        <f>IF(N394="zákl. přenesená",J394,0)</f>
        <v>0</v>
      </c>
      <c r="BH394" s="241">
        <f>IF(N394="sníž. přenesená",J394,0)</f>
        <v>0</v>
      </c>
      <c r="BI394" s="241">
        <f>IF(N394="nulová",J394,0)</f>
        <v>0</v>
      </c>
      <c r="BJ394" s="18" t="s">
        <v>87</v>
      </c>
      <c r="BK394" s="241">
        <f>ROUND(I394*H394,2)</f>
        <v>0</v>
      </c>
      <c r="BL394" s="18" t="s">
        <v>115</v>
      </c>
      <c r="BM394" s="240" t="s">
        <v>2892</v>
      </c>
    </row>
    <row r="395" s="2" customFormat="1" ht="16.5" customHeight="1">
      <c r="A395" s="40"/>
      <c r="B395" s="41"/>
      <c r="C395" s="229" t="s">
        <v>1751</v>
      </c>
      <c r="D395" s="229" t="s">
        <v>230</v>
      </c>
      <c r="E395" s="230" t="s">
        <v>4959</v>
      </c>
      <c r="F395" s="231" t="s">
        <v>4960</v>
      </c>
      <c r="G395" s="232" t="s">
        <v>1861</v>
      </c>
      <c r="H395" s="233">
        <v>1</v>
      </c>
      <c r="I395" s="234"/>
      <c r="J395" s="235">
        <f>ROUND(I395*H395,2)</f>
        <v>0</v>
      </c>
      <c r="K395" s="231" t="s">
        <v>251</v>
      </c>
      <c r="L395" s="46"/>
      <c r="M395" s="236" t="s">
        <v>1</v>
      </c>
      <c r="N395" s="237" t="s">
        <v>48</v>
      </c>
      <c r="O395" s="93"/>
      <c r="P395" s="238">
        <f>O395*H395</f>
        <v>0</v>
      </c>
      <c r="Q395" s="238">
        <v>0</v>
      </c>
      <c r="R395" s="238">
        <f>Q395*H395</f>
        <v>0</v>
      </c>
      <c r="S395" s="238">
        <v>0</v>
      </c>
      <c r="T395" s="239">
        <f>S395*H395</f>
        <v>0</v>
      </c>
      <c r="U395" s="40"/>
      <c r="V395" s="40"/>
      <c r="W395" s="40"/>
      <c r="X395" s="40"/>
      <c r="Y395" s="40"/>
      <c r="Z395" s="40"/>
      <c r="AA395" s="40"/>
      <c r="AB395" s="40"/>
      <c r="AC395" s="40"/>
      <c r="AD395" s="40"/>
      <c r="AE395" s="40"/>
      <c r="AR395" s="240" t="s">
        <v>115</v>
      </c>
      <c r="AT395" s="240" t="s">
        <v>230</v>
      </c>
      <c r="AU395" s="240" t="s">
        <v>87</v>
      </c>
      <c r="AY395" s="18" t="s">
        <v>227</v>
      </c>
      <c r="BE395" s="241">
        <f>IF(N395="základní",J395,0)</f>
        <v>0</v>
      </c>
      <c r="BF395" s="241">
        <f>IF(N395="snížená",J395,0)</f>
        <v>0</v>
      </c>
      <c r="BG395" s="241">
        <f>IF(N395="zákl. přenesená",J395,0)</f>
        <v>0</v>
      </c>
      <c r="BH395" s="241">
        <f>IF(N395="sníž. přenesená",J395,0)</f>
        <v>0</v>
      </c>
      <c r="BI395" s="241">
        <f>IF(N395="nulová",J395,0)</f>
        <v>0</v>
      </c>
      <c r="BJ395" s="18" t="s">
        <v>87</v>
      </c>
      <c r="BK395" s="241">
        <f>ROUND(I395*H395,2)</f>
        <v>0</v>
      </c>
      <c r="BL395" s="18" t="s">
        <v>115</v>
      </c>
      <c r="BM395" s="240" t="s">
        <v>4961</v>
      </c>
    </row>
    <row r="396" s="2" customFormat="1" ht="16.5" customHeight="1">
      <c r="A396" s="40"/>
      <c r="B396" s="41"/>
      <c r="C396" s="229" t="s">
        <v>1758</v>
      </c>
      <c r="D396" s="229" t="s">
        <v>230</v>
      </c>
      <c r="E396" s="230" t="s">
        <v>4962</v>
      </c>
      <c r="F396" s="231" t="s">
        <v>4963</v>
      </c>
      <c r="G396" s="232" t="s">
        <v>1861</v>
      </c>
      <c r="H396" s="233">
        <v>1</v>
      </c>
      <c r="I396" s="234"/>
      <c r="J396" s="235">
        <f>ROUND(I396*H396,2)</f>
        <v>0</v>
      </c>
      <c r="K396" s="231" t="s">
        <v>251</v>
      </c>
      <c r="L396" s="46"/>
      <c r="M396" s="236" t="s">
        <v>1</v>
      </c>
      <c r="N396" s="237" t="s">
        <v>48</v>
      </c>
      <c r="O396" s="93"/>
      <c r="P396" s="238">
        <f>O396*H396</f>
        <v>0</v>
      </c>
      <c r="Q396" s="238">
        <v>0</v>
      </c>
      <c r="R396" s="238">
        <f>Q396*H396</f>
        <v>0</v>
      </c>
      <c r="S396" s="238">
        <v>0</v>
      </c>
      <c r="T396" s="239">
        <f>S396*H396</f>
        <v>0</v>
      </c>
      <c r="U396" s="40"/>
      <c r="V396" s="40"/>
      <c r="W396" s="40"/>
      <c r="X396" s="40"/>
      <c r="Y396" s="40"/>
      <c r="Z396" s="40"/>
      <c r="AA396" s="40"/>
      <c r="AB396" s="40"/>
      <c r="AC396" s="40"/>
      <c r="AD396" s="40"/>
      <c r="AE396" s="40"/>
      <c r="AR396" s="240" t="s">
        <v>115</v>
      </c>
      <c r="AT396" s="240" t="s">
        <v>230</v>
      </c>
      <c r="AU396" s="240" t="s">
        <v>87</v>
      </c>
      <c r="AY396" s="18" t="s">
        <v>227</v>
      </c>
      <c r="BE396" s="241">
        <f>IF(N396="základní",J396,0)</f>
        <v>0</v>
      </c>
      <c r="BF396" s="241">
        <f>IF(N396="snížená",J396,0)</f>
        <v>0</v>
      </c>
      <c r="BG396" s="241">
        <f>IF(N396="zákl. přenesená",J396,0)</f>
        <v>0</v>
      </c>
      <c r="BH396" s="241">
        <f>IF(N396="sníž. přenesená",J396,0)</f>
        <v>0</v>
      </c>
      <c r="BI396" s="241">
        <f>IF(N396="nulová",J396,0)</f>
        <v>0</v>
      </c>
      <c r="BJ396" s="18" t="s">
        <v>87</v>
      </c>
      <c r="BK396" s="241">
        <f>ROUND(I396*H396,2)</f>
        <v>0</v>
      </c>
      <c r="BL396" s="18" t="s">
        <v>115</v>
      </c>
      <c r="BM396" s="240" t="s">
        <v>4964</v>
      </c>
    </row>
    <row r="397" s="2" customFormat="1" ht="16.5" customHeight="1">
      <c r="A397" s="40"/>
      <c r="B397" s="41"/>
      <c r="C397" s="229" t="s">
        <v>1766</v>
      </c>
      <c r="D397" s="229" t="s">
        <v>230</v>
      </c>
      <c r="E397" s="230" t="s">
        <v>4965</v>
      </c>
      <c r="F397" s="231" t="s">
        <v>4966</v>
      </c>
      <c r="G397" s="232" t="s">
        <v>1861</v>
      </c>
      <c r="H397" s="233">
        <v>1</v>
      </c>
      <c r="I397" s="234"/>
      <c r="J397" s="235">
        <f>ROUND(I397*H397,2)</f>
        <v>0</v>
      </c>
      <c r="K397" s="231" t="s">
        <v>251</v>
      </c>
      <c r="L397" s="46"/>
      <c r="M397" s="236" t="s">
        <v>1</v>
      </c>
      <c r="N397" s="237" t="s">
        <v>48</v>
      </c>
      <c r="O397" s="93"/>
      <c r="P397" s="238">
        <f>O397*H397</f>
        <v>0</v>
      </c>
      <c r="Q397" s="238">
        <v>0</v>
      </c>
      <c r="R397" s="238">
        <f>Q397*H397</f>
        <v>0</v>
      </c>
      <c r="S397" s="238">
        <v>0</v>
      </c>
      <c r="T397" s="239">
        <f>S397*H397</f>
        <v>0</v>
      </c>
      <c r="U397" s="40"/>
      <c r="V397" s="40"/>
      <c r="W397" s="40"/>
      <c r="X397" s="40"/>
      <c r="Y397" s="40"/>
      <c r="Z397" s="40"/>
      <c r="AA397" s="40"/>
      <c r="AB397" s="40"/>
      <c r="AC397" s="40"/>
      <c r="AD397" s="40"/>
      <c r="AE397" s="40"/>
      <c r="AR397" s="240" t="s">
        <v>115</v>
      </c>
      <c r="AT397" s="240" t="s">
        <v>230</v>
      </c>
      <c r="AU397" s="240" t="s">
        <v>87</v>
      </c>
      <c r="AY397" s="18" t="s">
        <v>227</v>
      </c>
      <c r="BE397" s="241">
        <f>IF(N397="základní",J397,0)</f>
        <v>0</v>
      </c>
      <c r="BF397" s="241">
        <f>IF(N397="snížená",J397,0)</f>
        <v>0</v>
      </c>
      <c r="BG397" s="241">
        <f>IF(N397="zákl. přenesená",J397,0)</f>
        <v>0</v>
      </c>
      <c r="BH397" s="241">
        <f>IF(N397="sníž. přenesená",J397,0)</f>
        <v>0</v>
      </c>
      <c r="BI397" s="241">
        <f>IF(N397="nulová",J397,0)</f>
        <v>0</v>
      </c>
      <c r="BJ397" s="18" t="s">
        <v>87</v>
      </c>
      <c r="BK397" s="241">
        <f>ROUND(I397*H397,2)</f>
        <v>0</v>
      </c>
      <c r="BL397" s="18" t="s">
        <v>115</v>
      </c>
      <c r="BM397" s="240" t="s">
        <v>4967</v>
      </c>
    </row>
    <row r="398" s="2" customFormat="1" ht="16.5" customHeight="1">
      <c r="A398" s="40"/>
      <c r="B398" s="41"/>
      <c r="C398" s="229" t="s">
        <v>1773</v>
      </c>
      <c r="D398" s="229" t="s">
        <v>230</v>
      </c>
      <c r="E398" s="230" t="s">
        <v>4968</v>
      </c>
      <c r="F398" s="231" t="s">
        <v>4969</v>
      </c>
      <c r="G398" s="232" t="s">
        <v>4751</v>
      </c>
      <c r="H398" s="233">
        <v>1</v>
      </c>
      <c r="I398" s="234"/>
      <c r="J398" s="235">
        <f>ROUND(I398*H398,2)</f>
        <v>0</v>
      </c>
      <c r="K398" s="231" t="s">
        <v>251</v>
      </c>
      <c r="L398" s="46"/>
      <c r="M398" s="236" t="s">
        <v>1</v>
      </c>
      <c r="N398" s="237" t="s">
        <v>48</v>
      </c>
      <c r="O398" s="93"/>
      <c r="P398" s="238">
        <f>O398*H398</f>
        <v>0</v>
      </c>
      <c r="Q398" s="238">
        <v>0</v>
      </c>
      <c r="R398" s="238">
        <f>Q398*H398</f>
        <v>0</v>
      </c>
      <c r="S398" s="238">
        <v>0</v>
      </c>
      <c r="T398" s="239">
        <f>S398*H398</f>
        <v>0</v>
      </c>
      <c r="U398" s="40"/>
      <c r="V398" s="40"/>
      <c r="W398" s="40"/>
      <c r="X398" s="40"/>
      <c r="Y398" s="40"/>
      <c r="Z398" s="40"/>
      <c r="AA398" s="40"/>
      <c r="AB398" s="40"/>
      <c r="AC398" s="40"/>
      <c r="AD398" s="40"/>
      <c r="AE398" s="40"/>
      <c r="AR398" s="240" t="s">
        <v>115</v>
      </c>
      <c r="AT398" s="240" t="s">
        <v>230</v>
      </c>
      <c r="AU398" s="240" t="s">
        <v>87</v>
      </c>
      <c r="AY398" s="18" t="s">
        <v>227</v>
      </c>
      <c r="BE398" s="241">
        <f>IF(N398="základní",J398,0)</f>
        <v>0</v>
      </c>
      <c r="BF398" s="241">
        <f>IF(N398="snížená",J398,0)</f>
        <v>0</v>
      </c>
      <c r="BG398" s="241">
        <f>IF(N398="zákl. přenesená",J398,0)</f>
        <v>0</v>
      </c>
      <c r="BH398" s="241">
        <f>IF(N398="sníž. přenesená",J398,0)</f>
        <v>0</v>
      </c>
      <c r="BI398" s="241">
        <f>IF(N398="nulová",J398,0)</f>
        <v>0</v>
      </c>
      <c r="BJ398" s="18" t="s">
        <v>87</v>
      </c>
      <c r="BK398" s="241">
        <f>ROUND(I398*H398,2)</f>
        <v>0</v>
      </c>
      <c r="BL398" s="18" t="s">
        <v>115</v>
      </c>
      <c r="BM398" s="240" t="s">
        <v>2775</v>
      </c>
    </row>
    <row r="399" s="2" customFormat="1" ht="16.5" customHeight="1">
      <c r="A399" s="40"/>
      <c r="B399" s="41"/>
      <c r="C399" s="229" t="s">
        <v>1780</v>
      </c>
      <c r="D399" s="229" t="s">
        <v>230</v>
      </c>
      <c r="E399" s="230" t="s">
        <v>4970</v>
      </c>
      <c r="F399" s="231" t="s">
        <v>4971</v>
      </c>
      <c r="G399" s="232" t="s">
        <v>1861</v>
      </c>
      <c r="H399" s="233">
        <v>1</v>
      </c>
      <c r="I399" s="234"/>
      <c r="J399" s="235">
        <f>ROUND(I399*H399,2)</f>
        <v>0</v>
      </c>
      <c r="K399" s="231" t="s">
        <v>251</v>
      </c>
      <c r="L399" s="46"/>
      <c r="M399" s="236" t="s">
        <v>1</v>
      </c>
      <c r="N399" s="237" t="s">
        <v>48</v>
      </c>
      <c r="O399" s="93"/>
      <c r="P399" s="238">
        <f>O399*H399</f>
        <v>0</v>
      </c>
      <c r="Q399" s="238">
        <v>0</v>
      </c>
      <c r="R399" s="238">
        <f>Q399*H399</f>
        <v>0</v>
      </c>
      <c r="S399" s="238">
        <v>0</v>
      </c>
      <c r="T399" s="239">
        <f>S399*H399</f>
        <v>0</v>
      </c>
      <c r="U399" s="40"/>
      <c r="V399" s="40"/>
      <c r="W399" s="40"/>
      <c r="X399" s="40"/>
      <c r="Y399" s="40"/>
      <c r="Z399" s="40"/>
      <c r="AA399" s="40"/>
      <c r="AB399" s="40"/>
      <c r="AC399" s="40"/>
      <c r="AD399" s="40"/>
      <c r="AE399" s="40"/>
      <c r="AR399" s="240" t="s">
        <v>115</v>
      </c>
      <c r="AT399" s="240" t="s">
        <v>230</v>
      </c>
      <c r="AU399" s="240" t="s">
        <v>87</v>
      </c>
      <c r="AY399" s="18" t="s">
        <v>227</v>
      </c>
      <c r="BE399" s="241">
        <f>IF(N399="základní",J399,0)</f>
        <v>0</v>
      </c>
      <c r="BF399" s="241">
        <f>IF(N399="snížená",J399,0)</f>
        <v>0</v>
      </c>
      <c r="BG399" s="241">
        <f>IF(N399="zákl. přenesená",J399,0)</f>
        <v>0</v>
      </c>
      <c r="BH399" s="241">
        <f>IF(N399="sníž. přenesená",J399,0)</f>
        <v>0</v>
      </c>
      <c r="BI399" s="241">
        <f>IF(N399="nulová",J399,0)</f>
        <v>0</v>
      </c>
      <c r="BJ399" s="18" t="s">
        <v>87</v>
      </c>
      <c r="BK399" s="241">
        <f>ROUND(I399*H399,2)</f>
        <v>0</v>
      </c>
      <c r="BL399" s="18" t="s">
        <v>115</v>
      </c>
      <c r="BM399" s="240" t="s">
        <v>4972</v>
      </c>
    </row>
    <row r="400" s="2" customFormat="1" ht="21.75" customHeight="1">
      <c r="A400" s="40"/>
      <c r="B400" s="41"/>
      <c r="C400" s="229" t="s">
        <v>1789</v>
      </c>
      <c r="D400" s="229" t="s">
        <v>230</v>
      </c>
      <c r="E400" s="230" t="s">
        <v>4973</v>
      </c>
      <c r="F400" s="231" t="s">
        <v>4974</v>
      </c>
      <c r="G400" s="232" t="s">
        <v>1861</v>
      </c>
      <c r="H400" s="233">
        <v>2</v>
      </c>
      <c r="I400" s="234"/>
      <c r="J400" s="235">
        <f>ROUND(I400*H400,2)</f>
        <v>0</v>
      </c>
      <c r="K400" s="231" t="s">
        <v>251</v>
      </c>
      <c r="L400" s="46"/>
      <c r="M400" s="236" t="s">
        <v>1</v>
      </c>
      <c r="N400" s="237" t="s">
        <v>48</v>
      </c>
      <c r="O400" s="93"/>
      <c r="P400" s="238">
        <f>O400*H400</f>
        <v>0</v>
      </c>
      <c r="Q400" s="238">
        <v>0</v>
      </c>
      <c r="R400" s="238">
        <f>Q400*H400</f>
        <v>0</v>
      </c>
      <c r="S400" s="238">
        <v>0</v>
      </c>
      <c r="T400" s="239">
        <f>S400*H400</f>
        <v>0</v>
      </c>
      <c r="U400" s="40"/>
      <c r="V400" s="40"/>
      <c r="W400" s="40"/>
      <c r="X400" s="40"/>
      <c r="Y400" s="40"/>
      <c r="Z400" s="40"/>
      <c r="AA400" s="40"/>
      <c r="AB400" s="40"/>
      <c r="AC400" s="40"/>
      <c r="AD400" s="40"/>
      <c r="AE400" s="40"/>
      <c r="AR400" s="240" t="s">
        <v>115</v>
      </c>
      <c r="AT400" s="240" t="s">
        <v>230</v>
      </c>
      <c r="AU400" s="240" t="s">
        <v>87</v>
      </c>
      <c r="AY400" s="18" t="s">
        <v>227</v>
      </c>
      <c r="BE400" s="241">
        <f>IF(N400="základní",J400,0)</f>
        <v>0</v>
      </c>
      <c r="BF400" s="241">
        <f>IF(N400="snížená",J400,0)</f>
        <v>0</v>
      </c>
      <c r="BG400" s="241">
        <f>IF(N400="zákl. přenesená",J400,0)</f>
        <v>0</v>
      </c>
      <c r="BH400" s="241">
        <f>IF(N400="sníž. přenesená",J400,0)</f>
        <v>0</v>
      </c>
      <c r="BI400" s="241">
        <f>IF(N400="nulová",J400,0)</f>
        <v>0</v>
      </c>
      <c r="BJ400" s="18" t="s">
        <v>87</v>
      </c>
      <c r="BK400" s="241">
        <f>ROUND(I400*H400,2)</f>
        <v>0</v>
      </c>
      <c r="BL400" s="18" t="s">
        <v>115</v>
      </c>
      <c r="BM400" s="240" t="s">
        <v>4975</v>
      </c>
    </row>
    <row r="401" s="2" customFormat="1" ht="16.5" customHeight="1">
      <c r="A401" s="40"/>
      <c r="B401" s="41"/>
      <c r="C401" s="229" t="s">
        <v>1798</v>
      </c>
      <c r="D401" s="229" t="s">
        <v>230</v>
      </c>
      <c r="E401" s="230" t="s">
        <v>4976</v>
      </c>
      <c r="F401" s="231" t="s">
        <v>4977</v>
      </c>
      <c r="G401" s="232" t="s">
        <v>1861</v>
      </c>
      <c r="H401" s="233">
        <v>2</v>
      </c>
      <c r="I401" s="234"/>
      <c r="J401" s="235">
        <f>ROUND(I401*H401,2)</f>
        <v>0</v>
      </c>
      <c r="K401" s="231" t="s">
        <v>251</v>
      </c>
      <c r="L401" s="46"/>
      <c r="M401" s="236" t="s">
        <v>1</v>
      </c>
      <c r="N401" s="237" t="s">
        <v>48</v>
      </c>
      <c r="O401" s="93"/>
      <c r="P401" s="238">
        <f>O401*H401</f>
        <v>0</v>
      </c>
      <c r="Q401" s="238">
        <v>0</v>
      </c>
      <c r="R401" s="238">
        <f>Q401*H401</f>
        <v>0</v>
      </c>
      <c r="S401" s="238">
        <v>0</v>
      </c>
      <c r="T401" s="239">
        <f>S401*H401</f>
        <v>0</v>
      </c>
      <c r="U401" s="40"/>
      <c r="V401" s="40"/>
      <c r="W401" s="40"/>
      <c r="X401" s="40"/>
      <c r="Y401" s="40"/>
      <c r="Z401" s="40"/>
      <c r="AA401" s="40"/>
      <c r="AB401" s="40"/>
      <c r="AC401" s="40"/>
      <c r="AD401" s="40"/>
      <c r="AE401" s="40"/>
      <c r="AR401" s="240" t="s">
        <v>115</v>
      </c>
      <c r="AT401" s="240" t="s">
        <v>230</v>
      </c>
      <c r="AU401" s="240" t="s">
        <v>87</v>
      </c>
      <c r="AY401" s="18" t="s">
        <v>227</v>
      </c>
      <c r="BE401" s="241">
        <f>IF(N401="základní",J401,0)</f>
        <v>0</v>
      </c>
      <c r="BF401" s="241">
        <f>IF(N401="snížená",J401,0)</f>
        <v>0</v>
      </c>
      <c r="BG401" s="241">
        <f>IF(N401="zákl. přenesená",J401,0)</f>
        <v>0</v>
      </c>
      <c r="BH401" s="241">
        <f>IF(N401="sníž. přenesená",J401,0)</f>
        <v>0</v>
      </c>
      <c r="BI401" s="241">
        <f>IF(N401="nulová",J401,0)</f>
        <v>0</v>
      </c>
      <c r="BJ401" s="18" t="s">
        <v>87</v>
      </c>
      <c r="BK401" s="241">
        <f>ROUND(I401*H401,2)</f>
        <v>0</v>
      </c>
      <c r="BL401" s="18" t="s">
        <v>115</v>
      </c>
      <c r="BM401" s="240" t="s">
        <v>4978</v>
      </c>
    </row>
    <row r="402" s="2" customFormat="1" ht="16.5" customHeight="1">
      <c r="A402" s="40"/>
      <c r="B402" s="41"/>
      <c r="C402" s="229" t="s">
        <v>1805</v>
      </c>
      <c r="D402" s="229" t="s">
        <v>230</v>
      </c>
      <c r="E402" s="230" t="s">
        <v>4979</v>
      </c>
      <c r="F402" s="231" t="s">
        <v>4980</v>
      </c>
      <c r="G402" s="232" t="s">
        <v>1861</v>
      </c>
      <c r="H402" s="233">
        <v>4</v>
      </c>
      <c r="I402" s="234"/>
      <c r="J402" s="235">
        <f>ROUND(I402*H402,2)</f>
        <v>0</v>
      </c>
      <c r="K402" s="231" t="s">
        <v>251</v>
      </c>
      <c r="L402" s="46"/>
      <c r="M402" s="236" t="s">
        <v>1</v>
      </c>
      <c r="N402" s="237" t="s">
        <v>48</v>
      </c>
      <c r="O402" s="93"/>
      <c r="P402" s="238">
        <f>O402*H402</f>
        <v>0</v>
      </c>
      <c r="Q402" s="238">
        <v>0</v>
      </c>
      <c r="R402" s="238">
        <f>Q402*H402</f>
        <v>0</v>
      </c>
      <c r="S402" s="238">
        <v>0</v>
      </c>
      <c r="T402" s="239">
        <f>S402*H402</f>
        <v>0</v>
      </c>
      <c r="U402" s="40"/>
      <c r="V402" s="40"/>
      <c r="W402" s="40"/>
      <c r="X402" s="40"/>
      <c r="Y402" s="40"/>
      <c r="Z402" s="40"/>
      <c r="AA402" s="40"/>
      <c r="AB402" s="40"/>
      <c r="AC402" s="40"/>
      <c r="AD402" s="40"/>
      <c r="AE402" s="40"/>
      <c r="AR402" s="240" t="s">
        <v>115</v>
      </c>
      <c r="AT402" s="240" t="s">
        <v>230</v>
      </c>
      <c r="AU402" s="240" t="s">
        <v>87</v>
      </c>
      <c r="AY402" s="18" t="s">
        <v>227</v>
      </c>
      <c r="BE402" s="241">
        <f>IF(N402="základní",J402,0)</f>
        <v>0</v>
      </c>
      <c r="BF402" s="241">
        <f>IF(N402="snížená",J402,0)</f>
        <v>0</v>
      </c>
      <c r="BG402" s="241">
        <f>IF(N402="zákl. přenesená",J402,0)</f>
        <v>0</v>
      </c>
      <c r="BH402" s="241">
        <f>IF(N402="sníž. přenesená",J402,0)</f>
        <v>0</v>
      </c>
      <c r="BI402" s="241">
        <f>IF(N402="nulová",J402,0)</f>
        <v>0</v>
      </c>
      <c r="BJ402" s="18" t="s">
        <v>87</v>
      </c>
      <c r="BK402" s="241">
        <f>ROUND(I402*H402,2)</f>
        <v>0</v>
      </c>
      <c r="BL402" s="18" t="s">
        <v>115</v>
      </c>
      <c r="BM402" s="240" t="s">
        <v>4981</v>
      </c>
    </row>
    <row r="403" s="2" customFormat="1">
      <c r="A403" s="40"/>
      <c r="B403" s="41"/>
      <c r="C403" s="229" t="s">
        <v>1810</v>
      </c>
      <c r="D403" s="229" t="s">
        <v>230</v>
      </c>
      <c r="E403" s="230" t="s">
        <v>4982</v>
      </c>
      <c r="F403" s="231" t="s">
        <v>4983</v>
      </c>
      <c r="G403" s="232" t="s">
        <v>1861</v>
      </c>
      <c r="H403" s="233">
        <v>2</v>
      </c>
      <c r="I403" s="234"/>
      <c r="J403" s="235">
        <f>ROUND(I403*H403,2)</f>
        <v>0</v>
      </c>
      <c r="K403" s="231" t="s">
        <v>251</v>
      </c>
      <c r="L403" s="46"/>
      <c r="M403" s="236" t="s">
        <v>1</v>
      </c>
      <c r="N403" s="237" t="s">
        <v>48</v>
      </c>
      <c r="O403" s="93"/>
      <c r="P403" s="238">
        <f>O403*H403</f>
        <v>0</v>
      </c>
      <c r="Q403" s="238">
        <v>0</v>
      </c>
      <c r="R403" s="238">
        <f>Q403*H403</f>
        <v>0</v>
      </c>
      <c r="S403" s="238">
        <v>0</v>
      </c>
      <c r="T403" s="239">
        <f>S403*H403</f>
        <v>0</v>
      </c>
      <c r="U403" s="40"/>
      <c r="V403" s="40"/>
      <c r="W403" s="40"/>
      <c r="X403" s="40"/>
      <c r="Y403" s="40"/>
      <c r="Z403" s="40"/>
      <c r="AA403" s="40"/>
      <c r="AB403" s="40"/>
      <c r="AC403" s="40"/>
      <c r="AD403" s="40"/>
      <c r="AE403" s="40"/>
      <c r="AR403" s="240" t="s">
        <v>115</v>
      </c>
      <c r="AT403" s="240" t="s">
        <v>230</v>
      </c>
      <c r="AU403" s="240" t="s">
        <v>87</v>
      </c>
      <c r="AY403" s="18" t="s">
        <v>227</v>
      </c>
      <c r="BE403" s="241">
        <f>IF(N403="základní",J403,0)</f>
        <v>0</v>
      </c>
      <c r="BF403" s="241">
        <f>IF(N403="snížená",J403,0)</f>
        <v>0</v>
      </c>
      <c r="BG403" s="241">
        <f>IF(N403="zákl. přenesená",J403,0)</f>
        <v>0</v>
      </c>
      <c r="BH403" s="241">
        <f>IF(N403="sníž. přenesená",J403,0)</f>
        <v>0</v>
      </c>
      <c r="BI403" s="241">
        <f>IF(N403="nulová",J403,0)</f>
        <v>0</v>
      </c>
      <c r="BJ403" s="18" t="s">
        <v>87</v>
      </c>
      <c r="BK403" s="241">
        <f>ROUND(I403*H403,2)</f>
        <v>0</v>
      </c>
      <c r="BL403" s="18" t="s">
        <v>115</v>
      </c>
      <c r="BM403" s="240" t="s">
        <v>4984</v>
      </c>
    </row>
    <row r="404" s="2" customFormat="1">
      <c r="A404" s="40"/>
      <c r="B404" s="41"/>
      <c r="C404" s="229" t="s">
        <v>1816</v>
      </c>
      <c r="D404" s="229" t="s">
        <v>230</v>
      </c>
      <c r="E404" s="230" t="s">
        <v>4913</v>
      </c>
      <c r="F404" s="231" t="s">
        <v>4914</v>
      </c>
      <c r="G404" s="232" t="s">
        <v>1861</v>
      </c>
      <c r="H404" s="233">
        <v>2</v>
      </c>
      <c r="I404" s="234"/>
      <c r="J404" s="235">
        <f>ROUND(I404*H404,2)</f>
        <v>0</v>
      </c>
      <c r="K404" s="231" t="s">
        <v>251</v>
      </c>
      <c r="L404" s="46"/>
      <c r="M404" s="236" t="s">
        <v>1</v>
      </c>
      <c r="N404" s="237" t="s">
        <v>48</v>
      </c>
      <c r="O404" s="93"/>
      <c r="P404" s="238">
        <f>O404*H404</f>
        <v>0</v>
      </c>
      <c r="Q404" s="238">
        <v>0</v>
      </c>
      <c r="R404" s="238">
        <f>Q404*H404</f>
        <v>0</v>
      </c>
      <c r="S404" s="238">
        <v>0</v>
      </c>
      <c r="T404" s="239">
        <f>S404*H404</f>
        <v>0</v>
      </c>
      <c r="U404" s="40"/>
      <c r="V404" s="40"/>
      <c r="W404" s="40"/>
      <c r="X404" s="40"/>
      <c r="Y404" s="40"/>
      <c r="Z404" s="40"/>
      <c r="AA404" s="40"/>
      <c r="AB404" s="40"/>
      <c r="AC404" s="40"/>
      <c r="AD404" s="40"/>
      <c r="AE404" s="40"/>
      <c r="AR404" s="240" t="s">
        <v>115</v>
      </c>
      <c r="AT404" s="240" t="s">
        <v>230</v>
      </c>
      <c r="AU404" s="240" t="s">
        <v>87</v>
      </c>
      <c r="AY404" s="18" t="s">
        <v>227</v>
      </c>
      <c r="BE404" s="241">
        <f>IF(N404="základní",J404,0)</f>
        <v>0</v>
      </c>
      <c r="BF404" s="241">
        <f>IF(N404="snížená",J404,0)</f>
        <v>0</v>
      </c>
      <c r="BG404" s="241">
        <f>IF(N404="zákl. přenesená",J404,0)</f>
        <v>0</v>
      </c>
      <c r="BH404" s="241">
        <f>IF(N404="sníž. přenesená",J404,0)</f>
        <v>0</v>
      </c>
      <c r="BI404" s="241">
        <f>IF(N404="nulová",J404,0)</f>
        <v>0</v>
      </c>
      <c r="BJ404" s="18" t="s">
        <v>87</v>
      </c>
      <c r="BK404" s="241">
        <f>ROUND(I404*H404,2)</f>
        <v>0</v>
      </c>
      <c r="BL404" s="18" t="s">
        <v>115</v>
      </c>
      <c r="BM404" s="240" t="s">
        <v>4985</v>
      </c>
    </row>
    <row r="405" s="2" customFormat="1" ht="16.5" customHeight="1">
      <c r="A405" s="40"/>
      <c r="B405" s="41"/>
      <c r="C405" s="229" t="s">
        <v>1822</v>
      </c>
      <c r="D405" s="229" t="s">
        <v>230</v>
      </c>
      <c r="E405" s="230" t="s">
        <v>4986</v>
      </c>
      <c r="F405" s="231" t="s">
        <v>4916</v>
      </c>
      <c r="G405" s="232" t="s">
        <v>1861</v>
      </c>
      <c r="H405" s="233">
        <v>4</v>
      </c>
      <c r="I405" s="234"/>
      <c r="J405" s="235">
        <f>ROUND(I405*H405,2)</f>
        <v>0</v>
      </c>
      <c r="K405" s="231" t="s">
        <v>251</v>
      </c>
      <c r="L405" s="46"/>
      <c r="M405" s="236" t="s">
        <v>1</v>
      </c>
      <c r="N405" s="237" t="s">
        <v>48</v>
      </c>
      <c r="O405" s="93"/>
      <c r="P405" s="238">
        <f>O405*H405</f>
        <v>0</v>
      </c>
      <c r="Q405" s="238">
        <v>0</v>
      </c>
      <c r="R405" s="238">
        <f>Q405*H405</f>
        <v>0</v>
      </c>
      <c r="S405" s="238">
        <v>0</v>
      </c>
      <c r="T405" s="239">
        <f>S405*H405</f>
        <v>0</v>
      </c>
      <c r="U405" s="40"/>
      <c r="V405" s="40"/>
      <c r="W405" s="40"/>
      <c r="X405" s="40"/>
      <c r="Y405" s="40"/>
      <c r="Z405" s="40"/>
      <c r="AA405" s="40"/>
      <c r="AB405" s="40"/>
      <c r="AC405" s="40"/>
      <c r="AD405" s="40"/>
      <c r="AE405" s="40"/>
      <c r="AR405" s="240" t="s">
        <v>115</v>
      </c>
      <c r="AT405" s="240" t="s">
        <v>230</v>
      </c>
      <c r="AU405" s="240" t="s">
        <v>87</v>
      </c>
      <c r="AY405" s="18" t="s">
        <v>227</v>
      </c>
      <c r="BE405" s="241">
        <f>IF(N405="základní",J405,0)</f>
        <v>0</v>
      </c>
      <c r="BF405" s="241">
        <f>IF(N405="snížená",J405,0)</f>
        <v>0</v>
      </c>
      <c r="BG405" s="241">
        <f>IF(N405="zákl. přenesená",J405,0)</f>
        <v>0</v>
      </c>
      <c r="BH405" s="241">
        <f>IF(N405="sníž. přenesená",J405,0)</f>
        <v>0</v>
      </c>
      <c r="BI405" s="241">
        <f>IF(N405="nulová",J405,0)</f>
        <v>0</v>
      </c>
      <c r="BJ405" s="18" t="s">
        <v>87</v>
      </c>
      <c r="BK405" s="241">
        <f>ROUND(I405*H405,2)</f>
        <v>0</v>
      </c>
      <c r="BL405" s="18" t="s">
        <v>115</v>
      </c>
      <c r="BM405" s="240" t="s">
        <v>4987</v>
      </c>
    </row>
    <row r="406" s="2" customFormat="1" ht="21.75" customHeight="1">
      <c r="A406" s="40"/>
      <c r="B406" s="41"/>
      <c r="C406" s="229" t="s">
        <v>1826</v>
      </c>
      <c r="D406" s="229" t="s">
        <v>230</v>
      </c>
      <c r="E406" s="230" t="s">
        <v>4988</v>
      </c>
      <c r="F406" s="231" t="s">
        <v>4989</v>
      </c>
      <c r="G406" s="232" t="s">
        <v>1861</v>
      </c>
      <c r="H406" s="233">
        <v>4</v>
      </c>
      <c r="I406" s="234"/>
      <c r="J406" s="235">
        <f>ROUND(I406*H406,2)</f>
        <v>0</v>
      </c>
      <c r="K406" s="231" t="s">
        <v>251</v>
      </c>
      <c r="L406" s="46"/>
      <c r="M406" s="236" t="s">
        <v>1</v>
      </c>
      <c r="N406" s="237" t="s">
        <v>48</v>
      </c>
      <c r="O406" s="93"/>
      <c r="P406" s="238">
        <f>O406*H406</f>
        <v>0</v>
      </c>
      <c r="Q406" s="238">
        <v>0</v>
      </c>
      <c r="R406" s="238">
        <f>Q406*H406</f>
        <v>0</v>
      </c>
      <c r="S406" s="238">
        <v>0</v>
      </c>
      <c r="T406" s="239">
        <f>S406*H406</f>
        <v>0</v>
      </c>
      <c r="U406" s="40"/>
      <c r="V406" s="40"/>
      <c r="W406" s="40"/>
      <c r="X406" s="40"/>
      <c r="Y406" s="40"/>
      <c r="Z406" s="40"/>
      <c r="AA406" s="40"/>
      <c r="AB406" s="40"/>
      <c r="AC406" s="40"/>
      <c r="AD406" s="40"/>
      <c r="AE406" s="40"/>
      <c r="AR406" s="240" t="s">
        <v>115</v>
      </c>
      <c r="AT406" s="240" t="s">
        <v>230</v>
      </c>
      <c r="AU406" s="240" t="s">
        <v>87</v>
      </c>
      <c r="AY406" s="18" t="s">
        <v>227</v>
      </c>
      <c r="BE406" s="241">
        <f>IF(N406="základní",J406,0)</f>
        <v>0</v>
      </c>
      <c r="BF406" s="241">
        <f>IF(N406="snížená",J406,0)</f>
        <v>0</v>
      </c>
      <c r="BG406" s="241">
        <f>IF(N406="zákl. přenesená",J406,0)</f>
        <v>0</v>
      </c>
      <c r="BH406" s="241">
        <f>IF(N406="sníž. přenesená",J406,0)</f>
        <v>0</v>
      </c>
      <c r="BI406" s="241">
        <f>IF(N406="nulová",J406,0)</f>
        <v>0</v>
      </c>
      <c r="BJ406" s="18" t="s">
        <v>87</v>
      </c>
      <c r="BK406" s="241">
        <f>ROUND(I406*H406,2)</f>
        <v>0</v>
      </c>
      <c r="BL406" s="18" t="s">
        <v>115</v>
      </c>
      <c r="BM406" s="240" t="s">
        <v>4990</v>
      </c>
    </row>
    <row r="407" s="2" customFormat="1" ht="16.5" customHeight="1">
      <c r="A407" s="40"/>
      <c r="B407" s="41"/>
      <c r="C407" s="229" t="s">
        <v>1830</v>
      </c>
      <c r="D407" s="229" t="s">
        <v>230</v>
      </c>
      <c r="E407" s="230" t="s">
        <v>4991</v>
      </c>
      <c r="F407" s="231" t="s">
        <v>4992</v>
      </c>
      <c r="G407" s="232" t="s">
        <v>1861</v>
      </c>
      <c r="H407" s="233">
        <v>4</v>
      </c>
      <c r="I407" s="234"/>
      <c r="J407" s="235">
        <f>ROUND(I407*H407,2)</f>
        <v>0</v>
      </c>
      <c r="K407" s="231" t="s">
        <v>251</v>
      </c>
      <c r="L407" s="46"/>
      <c r="M407" s="236" t="s">
        <v>1</v>
      </c>
      <c r="N407" s="237" t="s">
        <v>48</v>
      </c>
      <c r="O407" s="93"/>
      <c r="P407" s="238">
        <f>O407*H407</f>
        <v>0</v>
      </c>
      <c r="Q407" s="238">
        <v>0</v>
      </c>
      <c r="R407" s="238">
        <f>Q407*H407</f>
        <v>0</v>
      </c>
      <c r="S407" s="238">
        <v>0</v>
      </c>
      <c r="T407" s="239">
        <f>S407*H407</f>
        <v>0</v>
      </c>
      <c r="U407" s="40"/>
      <c r="V407" s="40"/>
      <c r="W407" s="40"/>
      <c r="X407" s="40"/>
      <c r="Y407" s="40"/>
      <c r="Z407" s="40"/>
      <c r="AA407" s="40"/>
      <c r="AB407" s="40"/>
      <c r="AC407" s="40"/>
      <c r="AD407" s="40"/>
      <c r="AE407" s="40"/>
      <c r="AR407" s="240" t="s">
        <v>115</v>
      </c>
      <c r="AT407" s="240" t="s">
        <v>230</v>
      </c>
      <c r="AU407" s="240" t="s">
        <v>87</v>
      </c>
      <c r="AY407" s="18" t="s">
        <v>227</v>
      </c>
      <c r="BE407" s="241">
        <f>IF(N407="základní",J407,0)</f>
        <v>0</v>
      </c>
      <c r="BF407" s="241">
        <f>IF(N407="snížená",J407,0)</f>
        <v>0</v>
      </c>
      <c r="BG407" s="241">
        <f>IF(N407="zákl. přenesená",J407,0)</f>
        <v>0</v>
      </c>
      <c r="BH407" s="241">
        <f>IF(N407="sníž. přenesená",J407,0)</f>
        <v>0</v>
      </c>
      <c r="BI407" s="241">
        <f>IF(N407="nulová",J407,0)</f>
        <v>0</v>
      </c>
      <c r="BJ407" s="18" t="s">
        <v>87</v>
      </c>
      <c r="BK407" s="241">
        <f>ROUND(I407*H407,2)</f>
        <v>0</v>
      </c>
      <c r="BL407" s="18" t="s">
        <v>115</v>
      </c>
      <c r="BM407" s="240" t="s">
        <v>4993</v>
      </c>
    </row>
    <row r="408" s="2" customFormat="1" ht="16.5" customHeight="1">
      <c r="A408" s="40"/>
      <c r="B408" s="41"/>
      <c r="C408" s="229" t="s">
        <v>1834</v>
      </c>
      <c r="D408" s="229" t="s">
        <v>230</v>
      </c>
      <c r="E408" s="230" t="s">
        <v>4994</v>
      </c>
      <c r="F408" s="231" t="s">
        <v>4995</v>
      </c>
      <c r="G408" s="232" t="s">
        <v>1861</v>
      </c>
      <c r="H408" s="233">
        <v>2</v>
      </c>
      <c r="I408" s="234"/>
      <c r="J408" s="235">
        <f>ROUND(I408*H408,2)</f>
        <v>0</v>
      </c>
      <c r="K408" s="231" t="s">
        <v>251</v>
      </c>
      <c r="L408" s="46"/>
      <c r="M408" s="236" t="s">
        <v>1</v>
      </c>
      <c r="N408" s="237" t="s">
        <v>48</v>
      </c>
      <c r="O408" s="93"/>
      <c r="P408" s="238">
        <f>O408*H408</f>
        <v>0</v>
      </c>
      <c r="Q408" s="238">
        <v>0</v>
      </c>
      <c r="R408" s="238">
        <f>Q408*H408</f>
        <v>0</v>
      </c>
      <c r="S408" s="238">
        <v>0</v>
      </c>
      <c r="T408" s="239">
        <f>S408*H408</f>
        <v>0</v>
      </c>
      <c r="U408" s="40"/>
      <c r="V408" s="40"/>
      <c r="W408" s="40"/>
      <c r="X408" s="40"/>
      <c r="Y408" s="40"/>
      <c r="Z408" s="40"/>
      <c r="AA408" s="40"/>
      <c r="AB408" s="40"/>
      <c r="AC408" s="40"/>
      <c r="AD408" s="40"/>
      <c r="AE408" s="40"/>
      <c r="AR408" s="240" t="s">
        <v>115</v>
      </c>
      <c r="AT408" s="240" t="s">
        <v>230</v>
      </c>
      <c r="AU408" s="240" t="s">
        <v>87</v>
      </c>
      <c r="AY408" s="18" t="s">
        <v>227</v>
      </c>
      <c r="BE408" s="241">
        <f>IF(N408="základní",J408,0)</f>
        <v>0</v>
      </c>
      <c r="BF408" s="241">
        <f>IF(N408="snížená",J408,0)</f>
        <v>0</v>
      </c>
      <c r="BG408" s="241">
        <f>IF(N408="zákl. přenesená",J408,0)</f>
        <v>0</v>
      </c>
      <c r="BH408" s="241">
        <f>IF(N408="sníž. přenesená",J408,0)</f>
        <v>0</v>
      </c>
      <c r="BI408" s="241">
        <f>IF(N408="nulová",J408,0)</f>
        <v>0</v>
      </c>
      <c r="BJ408" s="18" t="s">
        <v>87</v>
      </c>
      <c r="BK408" s="241">
        <f>ROUND(I408*H408,2)</f>
        <v>0</v>
      </c>
      <c r="BL408" s="18" t="s">
        <v>115</v>
      </c>
      <c r="BM408" s="240" t="s">
        <v>4996</v>
      </c>
    </row>
    <row r="409" s="2" customFormat="1" ht="16.5" customHeight="1">
      <c r="A409" s="40"/>
      <c r="B409" s="41"/>
      <c r="C409" s="229" t="s">
        <v>1838</v>
      </c>
      <c r="D409" s="229" t="s">
        <v>230</v>
      </c>
      <c r="E409" s="230" t="s">
        <v>4997</v>
      </c>
      <c r="F409" s="231" t="s">
        <v>4998</v>
      </c>
      <c r="G409" s="232" t="s">
        <v>1861</v>
      </c>
      <c r="H409" s="233">
        <v>2</v>
      </c>
      <c r="I409" s="234"/>
      <c r="J409" s="235">
        <f>ROUND(I409*H409,2)</f>
        <v>0</v>
      </c>
      <c r="K409" s="231" t="s">
        <v>251</v>
      </c>
      <c r="L409" s="46"/>
      <c r="M409" s="236" t="s">
        <v>1</v>
      </c>
      <c r="N409" s="237" t="s">
        <v>48</v>
      </c>
      <c r="O409" s="93"/>
      <c r="P409" s="238">
        <f>O409*H409</f>
        <v>0</v>
      </c>
      <c r="Q409" s="238">
        <v>0</v>
      </c>
      <c r="R409" s="238">
        <f>Q409*H409</f>
        <v>0</v>
      </c>
      <c r="S409" s="238">
        <v>0</v>
      </c>
      <c r="T409" s="239">
        <f>S409*H409</f>
        <v>0</v>
      </c>
      <c r="U409" s="40"/>
      <c r="V409" s="40"/>
      <c r="W409" s="40"/>
      <c r="X409" s="40"/>
      <c r="Y409" s="40"/>
      <c r="Z409" s="40"/>
      <c r="AA409" s="40"/>
      <c r="AB409" s="40"/>
      <c r="AC409" s="40"/>
      <c r="AD409" s="40"/>
      <c r="AE409" s="40"/>
      <c r="AR409" s="240" t="s">
        <v>115</v>
      </c>
      <c r="AT409" s="240" t="s">
        <v>230</v>
      </c>
      <c r="AU409" s="240" t="s">
        <v>87</v>
      </c>
      <c r="AY409" s="18" t="s">
        <v>227</v>
      </c>
      <c r="BE409" s="241">
        <f>IF(N409="základní",J409,0)</f>
        <v>0</v>
      </c>
      <c r="BF409" s="241">
        <f>IF(N409="snížená",J409,0)</f>
        <v>0</v>
      </c>
      <c r="BG409" s="241">
        <f>IF(N409="zákl. přenesená",J409,0)</f>
        <v>0</v>
      </c>
      <c r="BH409" s="241">
        <f>IF(N409="sníž. přenesená",J409,0)</f>
        <v>0</v>
      </c>
      <c r="BI409" s="241">
        <f>IF(N409="nulová",J409,0)</f>
        <v>0</v>
      </c>
      <c r="BJ409" s="18" t="s">
        <v>87</v>
      </c>
      <c r="BK409" s="241">
        <f>ROUND(I409*H409,2)</f>
        <v>0</v>
      </c>
      <c r="BL409" s="18" t="s">
        <v>115</v>
      </c>
      <c r="BM409" s="240" t="s">
        <v>4999</v>
      </c>
    </row>
    <row r="410" s="2" customFormat="1" ht="16.5" customHeight="1">
      <c r="A410" s="40"/>
      <c r="B410" s="41"/>
      <c r="C410" s="229" t="s">
        <v>1842</v>
      </c>
      <c r="D410" s="229" t="s">
        <v>230</v>
      </c>
      <c r="E410" s="230" t="s">
        <v>5000</v>
      </c>
      <c r="F410" s="231" t="s">
        <v>5001</v>
      </c>
      <c r="G410" s="232" t="s">
        <v>367</v>
      </c>
      <c r="H410" s="233">
        <v>1</v>
      </c>
      <c r="I410" s="234"/>
      <c r="J410" s="235">
        <f>ROUND(I410*H410,2)</f>
        <v>0</v>
      </c>
      <c r="K410" s="231" t="s">
        <v>251</v>
      </c>
      <c r="L410" s="46"/>
      <c r="M410" s="236" t="s">
        <v>1</v>
      </c>
      <c r="N410" s="237" t="s">
        <v>48</v>
      </c>
      <c r="O410" s="93"/>
      <c r="P410" s="238">
        <f>O410*H410</f>
        <v>0</v>
      </c>
      <c r="Q410" s="238">
        <v>0</v>
      </c>
      <c r="R410" s="238">
        <f>Q410*H410</f>
        <v>0</v>
      </c>
      <c r="S410" s="238">
        <v>0</v>
      </c>
      <c r="T410" s="239">
        <f>S410*H410</f>
        <v>0</v>
      </c>
      <c r="U410" s="40"/>
      <c r="V410" s="40"/>
      <c r="W410" s="40"/>
      <c r="X410" s="40"/>
      <c r="Y410" s="40"/>
      <c r="Z410" s="40"/>
      <c r="AA410" s="40"/>
      <c r="AB410" s="40"/>
      <c r="AC410" s="40"/>
      <c r="AD410" s="40"/>
      <c r="AE410" s="40"/>
      <c r="AR410" s="240" t="s">
        <v>115</v>
      </c>
      <c r="AT410" s="240" t="s">
        <v>230</v>
      </c>
      <c r="AU410" s="240" t="s">
        <v>87</v>
      </c>
      <c r="AY410" s="18" t="s">
        <v>227</v>
      </c>
      <c r="BE410" s="241">
        <f>IF(N410="základní",J410,0)</f>
        <v>0</v>
      </c>
      <c r="BF410" s="241">
        <f>IF(N410="snížená",J410,0)</f>
        <v>0</v>
      </c>
      <c r="BG410" s="241">
        <f>IF(N410="zákl. přenesená",J410,0)</f>
        <v>0</v>
      </c>
      <c r="BH410" s="241">
        <f>IF(N410="sníž. přenesená",J410,0)</f>
        <v>0</v>
      </c>
      <c r="BI410" s="241">
        <f>IF(N410="nulová",J410,0)</f>
        <v>0</v>
      </c>
      <c r="BJ410" s="18" t="s">
        <v>87</v>
      </c>
      <c r="BK410" s="241">
        <f>ROUND(I410*H410,2)</f>
        <v>0</v>
      </c>
      <c r="BL410" s="18" t="s">
        <v>115</v>
      </c>
      <c r="BM410" s="240" t="s">
        <v>5002</v>
      </c>
    </row>
    <row r="411" s="2" customFormat="1">
      <c r="A411" s="40"/>
      <c r="B411" s="41"/>
      <c r="C411" s="229" t="s">
        <v>1846</v>
      </c>
      <c r="D411" s="229" t="s">
        <v>230</v>
      </c>
      <c r="E411" s="230" t="s">
        <v>5003</v>
      </c>
      <c r="F411" s="231" t="s">
        <v>5004</v>
      </c>
      <c r="G411" s="232" t="s">
        <v>1861</v>
      </c>
      <c r="H411" s="233">
        <v>2</v>
      </c>
      <c r="I411" s="234"/>
      <c r="J411" s="235">
        <f>ROUND(I411*H411,2)</f>
        <v>0</v>
      </c>
      <c r="K411" s="231" t="s">
        <v>251</v>
      </c>
      <c r="L411" s="46"/>
      <c r="M411" s="236" t="s">
        <v>1</v>
      </c>
      <c r="N411" s="237" t="s">
        <v>48</v>
      </c>
      <c r="O411" s="93"/>
      <c r="P411" s="238">
        <f>O411*H411</f>
        <v>0</v>
      </c>
      <c r="Q411" s="238">
        <v>0</v>
      </c>
      <c r="R411" s="238">
        <f>Q411*H411</f>
        <v>0</v>
      </c>
      <c r="S411" s="238">
        <v>0</v>
      </c>
      <c r="T411" s="239">
        <f>S411*H411</f>
        <v>0</v>
      </c>
      <c r="U411" s="40"/>
      <c r="V411" s="40"/>
      <c r="W411" s="40"/>
      <c r="X411" s="40"/>
      <c r="Y411" s="40"/>
      <c r="Z411" s="40"/>
      <c r="AA411" s="40"/>
      <c r="AB411" s="40"/>
      <c r="AC411" s="40"/>
      <c r="AD411" s="40"/>
      <c r="AE411" s="40"/>
      <c r="AR411" s="240" t="s">
        <v>115</v>
      </c>
      <c r="AT411" s="240" t="s">
        <v>230</v>
      </c>
      <c r="AU411" s="240" t="s">
        <v>87</v>
      </c>
      <c r="AY411" s="18" t="s">
        <v>227</v>
      </c>
      <c r="BE411" s="241">
        <f>IF(N411="základní",J411,0)</f>
        <v>0</v>
      </c>
      <c r="BF411" s="241">
        <f>IF(N411="snížená",J411,0)</f>
        <v>0</v>
      </c>
      <c r="BG411" s="241">
        <f>IF(N411="zákl. přenesená",J411,0)</f>
        <v>0</v>
      </c>
      <c r="BH411" s="241">
        <f>IF(N411="sníž. přenesená",J411,0)</f>
        <v>0</v>
      </c>
      <c r="BI411" s="241">
        <f>IF(N411="nulová",J411,0)</f>
        <v>0</v>
      </c>
      <c r="BJ411" s="18" t="s">
        <v>87</v>
      </c>
      <c r="BK411" s="241">
        <f>ROUND(I411*H411,2)</f>
        <v>0</v>
      </c>
      <c r="BL411" s="18" t="s">
        <v>115</v>
      </c>
      <c r="BM411" s="240" t="s">
        <v>5005</v>
      </c>
    </row>
    <row r="412" s="2" customFormat="1">
      <c r="A412" s="40"/>
      <c r="B412" s="41"/>
      <c r="C412" s="229" t="s">
        <v>1850</v>
      </c>
      <c r="D412" s="229" t="s">
        <v>230</v>
      </c>
      <c r="E412" s="230" t="s">
        <v>5006</v>
      </c>
      <c r="F412" s="231" t="s">
        <v>5007</v>
      </c>
      <c r="G412" s="232" t="s">
        <v>1861</v>
      </c>
      <c r="H412" s="233">
        <v>2</v>
      </c>
      <c r="I412" s="234"/>
      <c r="J412" s="235">
        <f>ROUND(I412*H412,2)</f>
        <v>0</v>
      </c>
      <c r="K412" s="231" t="s">
        <v>251</v>
      </c>
      <c r="L412" s="46"/>
      <c r="M412" s="236" t="s">
        <v>1</v>
      </c>
      <c r="N412" s="237" t="s">
        <v>48</v>
      </c>
      <c r="O412" s="93"/>
      <c r="P412" s="238">
        <f>O412*H412</f>
        <v>0</v>
      </c>
      <c r="Q412" s="238">
        <v>0</v>
      </c>
      <c r="R412" s="238">
        <f>Q412*H412</f>
        <v>0</v>
      </c>
      <c r="S412" s="238">
        <v>0</v>
      </c>
      <c r="T412" s="239">
        <f>S412*H412</f>
        <v>0</v>
      </c>
      <c r="U412" s="40"/>
      <c r="V412" s="40"/>
      <c r="W412" s="40"/>
      <c r="X412" s="40"/>
      <c r="Y412" s="40"/>
      <c r="Z412" s="40"/>
      <c r="AA412" s="40"/>
      <c r="AB412" s="40"/>
      <c r="AC412" s="40"/>
      <c r="AD412" s="40"/>
      <c r="AE412" s="40"/>
      <c r="AR412" s="240" t="s">
        <v>115</v>
      </c>
      <c r="AT412" s="240" t="s">
        <v>230</v>
      </c>
      <c r="AU412" s="240" t="s">
        <v>87</v>
      </c>
      <c r="AY412" s="18" t="s">
        <v>227</v>
      </c>
      <c r="BE412" s="241">
        <f>IF(N412="základní",J412,0)</f>
        <v>0</v>
      </c>
      <c r="BF412" s="241">
        <f>IF(N412="snížená",J412,0)</f>
        <v>0</v>
      </c>
      <c r="BG412" s="241">
        <f>IF(N412="zákl. přenesená",J412,0)</f>
        <v>0</v>
      </c>
      <c r="BH412" s="241">
        <f>IF(N412="sníž. přenesená",J412,0)</f>
        <v>0</v>
      </c>
      <c r="BI412" s="241">
        <f>IF(N412="nulová",J412,0)</f>
        <v>0</v>
      </c>
      <c r="BJ412" s="18" t="s">
        <v>87</v>
      </c>
      <c r="BK412" s="241">
        <f>ROUND(I412*H412,2)</f>
        <v>0</v>
      </c>
      <c r="BL412" s="18" t="s">
        <v>115</v>
      </c>
      <c r="BM412" s="240" t="s">
        <v>5008</v>
      </c>
    </row>
    <row r="413" s="2" customFormat="1" ht="16.5" customHeight="1">
      <c r="A413" s="40"/>
      <c r="B413" s="41"/>
      <c r="C413" s="229" t="s">
        <v>1854</v>
      </c>
      <c r="D413" s="229" t="s">
        <v>230</v>
      </c>
      <c r="E413" s="230" t="s">
        <v>4542</v>
      </c>
      <c r="F413" s="231" t="s">
        <v>4543</v>
      </c>
      <c r="G413" s="232" t="s">
        <v>1861</v>
      </c>
      <c r="H413" s="233">
        <v>4</v>
      </c>
      <c r="I413" s="234"/>
      <c r="J413" s="235">
        <f>ROUND(I413*H413,2)</f>
        <v>0</v>
      </c>
      <c r="K413" s="231" t="s">
        <v>251</v>
      </c>
      <c r="L413" s="46"/>
      <c r="M413" s="236" t="s">
        <v>1</v>
      </c>
      <c r="N413" s="237" t="s">
        <v>48</v>
      </c>
      <c r="O413" s="93"/>
      <c r="P413" s="238">
        <f>O413*H413</f>
        <v>0</v>
      </c>
      <c r="Q413" s="238">
        <v>0</v>
      </c>
      <c r="R413" s="238">
        <f>Q413*H413</f>
        <v>0</v>
      </c>
      <c r="S413" s="238">
        <v>0</v>
      </c>
      <c r="T413" s="239">
        <f>S413*H413</f>
        <v>0</v>
      </c>
      <c r="U413" s="40"/>
      <c r="V413" s="40"/>
      <c r="W413" s="40"/>
      <c r="X413" s="40"/>
      <c r="Y413" s="40"/>
      <c r="Z413" s="40"/>
      <c r="AA413" s="40"/>
      <c r="AB413" s="40"/>
      <c r="AC413" s="40"/>
      <c r="AD413" s="40"/>
      <c r="AE413" s="40"/>
      <c r="AR413" s="240" t="s">
        <v>115</v>
      </c>
      <c r="AT413" s="240" t="s">
        <v>230</v>
      </c>
      <c r="AU413" s="240" t="s">
        <v>87</v>
      </c>
      <c r="AY413" s="18" t="s">
        <v>227</v>
      </c>
      <c r="BE413" s="241">
        <f>IF(N413="základní",J413,0)</f>
        <v>0</v>
      </c>
      <c r="BF413" s="241">
        <f>IF(N413="snížená",J413,0)</f>
        <v>0</v>
      </c>
      <c r="BG413" s="241">
        <f>IF(N413="zákl. přenesená",J413,0)</f>
        <v>0</v>
      </c>
      <c r="BH413" s="241">
        <f>IF(N413="sníž. přenesená",J413,0)</f>
        <v>0</v>
      </c>
      <c r="BI413" s="241">
        <f>IF(N413="nulová",J413,0)</f>
        <v>0</v>
      </c>
      <c r="BJ413" s="18" t="s">
        <v>87</v>
      </c>
      <c r="BK413" s="241">
        <f>ROUND(I413*H413,2)</f>
        <v>0</v>
      </c>
      <c r="BL413" s="18" t="s">
        <v>115</v>
      </c>
      <c r="BM413" s="240" t="s">
        <v>5009</v>
      </c>
    </row>
    <row r="414" s="2" customFormat="1" ht="16.5" customHeight="1">
      <c r="A414" s="40"/>
      <c r="B414" s="41"/>
      <c r="C414" s="229" t="s">
        <v>1858</v>
      </c>
      <c r="D414" s="229" t="s">
        <v>230</v>
      </c>
      <c r="E414" s="230" t="s">
        <v>5010</v>
      </c>
      <c r="F414" s="231" t="s">
        <v>5011</v>
      </c>
      <c r="G414" s="232" t="s">
        <v>1861</v>
      </c>
      <c r="H414" s="233">
        <v>1</v>
      </c>
      <c r="I414" s="234"/>
      <c r="J414" s="235">
        <f>ROUND(I414*H414,2)</f>
        <v>0</v>
      </c>
      <c r="K414" s="231" t="s">
        <v>251</v>
      </c>
      <c r="L414" s="46"/>
      <c r="M414" s="236" t="s">
        <v>1</v>
      </c>
      <c r="N414" s="237" t="s">
        <v>48</v>
      </c>
      <c r="O414" s="93"/>
      <c r="P414" s="238">
        <f>O414*H414</f>
        <v>0</v>
      </c>
      <c r="Q414" s="238">
        <v>0</v>
      </c>
      <c r="R414" s="238">
        <f>Q414*H414</f>
        <v>0</v>
      </c>
      <c r="S414" s="238">
        <v>0</v>
      </c>
      <c r="T414" s="239">
        <f>S414*H414</f>
        <v>0</v>
      </c>
      <c r="U414" s="40"/>
      <c r="V414" s="40"/>
      <c r="W414" s="40"/>
      <c r="X414" s="40"/>
      <c r="Y414" s="40"/>
      <c r="Z414" s="40"/>
      <c r="AA414" s="40"/>
      <c r="AB414" s="40"/>
      <c r="AC414" s="40"/>
      <c r="AD414" s="40"/>
      <c r="AE414" s="40"/>
      <c r="AR414" s="240" t="s">
        <v>115</v>
      </c>
      <c r="AT414" s="240" t="s">
        <v>230</v>
      </c>
      <c r="AU414" s="240" t="s">
        <v>87</v>
      </c>
      <c r="AY414" s="18" t="s">
        <v>227</v>
      </c>
      <c r="BE414" s="241">
        <f>IF(N414="základní",J414,0)</f>
        <v>0</v>
      </c>
      <c r="BF414" s="241">
        <f>IF(N414="snížená",J414,0)</f>
        <v>0</v>
      </c>
      <c r="BG414" s="241">
        <f>IF(N414="zákl. přenesená",J414,0)</f>
        <v>0</v>
      </c>
      <c r="BH414" s="241">
        <f>IF(N414="sníž. přenesená",J414,0)</f>
        <v>0</v>
      </c>
      <c r="BI414" s="241">
        <f>IF(N414="nulová",J414,0)</f>
        <v>0</v>
      </c>
      <c r="BJ414" s="18" t="s">
        <v>87</v>
      </c>
      <c r="BK414" s="241">
        <f>ROUND(I414*H414,2)</f>
        <v>0</v>
      </c>
      <c r="BL414" s="18" t="s">
        <v>115</v>
      </c>
      <c r="BM414" s="240" t="s">
        <v>5012</v>
      </c>
    </row>
    <row r="415" s="2" customFormat="1" ht="16.5" customHeight="1">
      <c r="A415" s="40"/>
      <c r="B415" s="41"/>
      <c r="C415" s="229" t="s">
        <v>1863</v>
      </c>
      <c r="D415" s="229" t="s">
        <v>230</v>
      </c>
      <c r="E415" s="230" t="s">
        <v>5013</v>
      </c>
      <c r="F415" s="231" t="s">
        <v>5014</v>
      </c>
      <c r="G415" s="232" t="s">
        <v>1861</v>
      </c>
      <c r="H415" s="233">
        <v>1</v>
      </c>
      <c r="I415" s="234"/>
      <c r="J415" s="235">
        <f>ROUND(I415*H415,2)</f>
        <v>0</v>
      </c>
      <c r="K415" s="231" t="s">
        <v>251</v>
      </c>
      <c r="L415" s="46"/>
      <c r="M415" s="236" t="s">
        <v>1</v>
      </c>
      <c r="N415" s="237" t="s">
        <v>48</v>
      </c>
      <c r="O415" s="93"/>
      <c r="P415" s="238">
        <f>O415*H415</f>
        <v>0</v>
      </c>
      <c r="Q415" s="238">
        <v>0</v>
      </c>
      <c r="R415" s="238">
        <f>Q415*H415</f>
        <v>0</v>
      </c>
      <c r="S415" s="238">
        <v>0</v>
      </c>
      <c r="T415" s="239">
        <f>S415*H415</f>
        <v>0</v>
      </c>
      <c r="U415" s="40"/>
      <c r="V415" s="40"/>
      <c r="W415" s="40"/>
      <c r="X415" s="40"/>
      <c r="Y415" s="40"/>
      <c r="Z415" s="40"/>
      <c r="AA415" s="40"/>
      <c r="AB415" s="40"/>
      <c r="AC415" s="40"/>
      <c r="AD415" s="40"/>
      <c r="AE415" s="40"/>
      <c r="AR415" s="240" t="s">
        <v>115</v>
      </c>
      <c r="AT415" s="240" t="s">
        <v>230</v>
      </c>
      <c r="AU415" s="240" t="s">
        <v>87</v>
      </c>
      <c r="AY415" s="18" t="s">
        <v>227</v>
      </c>
      <c r="BE415" s="241">
        <f>IF(N415="základní",J415,0)</f>
        <v>0</v>
      </c>
      <c r="BF415" s="241">
        <f>IF(N415="snížená",J415,0)</f>
        <v>0</v>
      </c>
      <c r="BG415" s="241">
        <f>IF(N415="zákl. přenesená",J415,0)</f>
        <v>0</v>
      </c>
      <c r="BH415" s="241">
        <f>IF(N415="sníž. přenesená",J415,0)</f>
        <v>0</v>
      </c>
      <c r="BI415" s="241">
        <f>IF(N415="nulová",J415,0)</f>
        <v>0</v>
      </c>
      <c r="BJ415" s="18" t="s">
        <v>87</v>
      </c>
      <c r="BK415" s="241">
        <f>ROUND(I415*H415,2)</f>
        <v>0</v>
      </c>
      <c r="BL415" s="18" t="s">
        <v>115</v>
      </c>
      <c r="BM415" s="240" t="s">
        <v>5015</v>
      </c>
    </row>
    <row r="416" s="2" customFormat="1" ht="16.5" customHeight="1">
      <c r="A416" s="40"/>
      <c r="B416" s="41"/>
      <c r="C416" s="229" t="s">
        <v>1867</v>
      </c>
      <c r="D416" s="229" t="s">
        <v>230</v>
      </c>
      <c r="E416" s="230" t="s">
        <v>5016</v>
      </c>
      <c r="F416" s="231" t="s">
        <v>5017</v>
      </c>
      <c r="G416" s="232" t="s">
        <v>1861</v>
      </c>
      <c r="H416" s="233">
        <v>1</v>
      </c>
      <c r="I416" s="234"/>
      <c r="J416" s="235">
        <f>ROUND(I416*H416,2)</f>
        <v>0</v>
      </c>
      <c r="K416" s="231" t="s">
        <v>251</v>
      </c>
      <c r="L416" s="46"/>
      <c r="M416" s="236" t="s">
        <v>1</v>
      </c>
      <c r="N416" s="237" t="s">
        <v>48</v>
      </c>
      <c r="O416" s="93"/>
      <c r="P416" s="238">
        <f>O416*H416</f>
        <v>0</v>
      </c>
      <c r="Q416" s="238">
        <v>0</v>
      </c>
      <c r="R416" s="238">
        <f>Q416*H416</f>
        <v>0</v>
      </c>
      <c r="S416" s="238">
        <v>0</v>
      </c>
      <c r="T416" s="239">
        <f>S416*H416</f>
        <v>0</v>
      </c>
      <c r="U416" s="40"/>
      <c r="V416" s="40"/>
      <c r="W416" s="40"/>
      <c r="X416" s="40"/>
      <c r="Y416" s="40"/>
      <c r="Z416" s="40"/>
      <c r="AA416" s="40"/>
      <c r="AB416" s="40"/>
      <c r="AC416" s="40"/>
      <c r="AD416" s="40"/>
      <c r="AE416" s="40"/>
      <c r="AR416" s="240" t="s">
        <v>115</v>
      </c>
      <c r="AT416" s="240" t="s">
        <v>230</v>
      </c>
      <c r="AU416" s="240" t="s">
        <v>87</v>
      </c>
      <c r="AY416" s="18" t="s">
        <v>227</v>
      </c>
      <c r="BE416" s="241">
        <f>IF(N416="základní",J416,0)</f>
        <v>0</v>
      </c>
      <c r="BF416" s="241">
        <f>IF(N416="snížená",J416,0)</f>
        <v>0</v>
      </c>
      <c r="BG416" s="241">
        <f>IF(N416="zákl. přenesená",J416,0)</f>
        <v>0</v>
      </c>
      <c r="BH416" s="241">
        <f>IF(N416="sníž. přenesená",J416,0)</f>
        <v>0</v>
      </c>
      <c r="BI416" s="241">
        <f>IF(N416="nulová",J416,0)</f>
        <v>0</v>
      </c>
      <c r="BJ416" s="18" t="s">
        <v>87</v>
      </c>
      <c r="BK416" s="241">
        <f>ROUND(I416*H416,2)</f>
        <v>0</v>
      </c>
      <c r="BL416" s="18" t="s">
        <v>115</v>
      </c>
      <c r="BM416" s="240" t="s">
        <v>5018</v>
      </c>
    </row>
    <row r="417" s="2" customFormat="1" ht="16.5" customHeight="1">
      <c r="A417" s="40"/>
      <c r="B417" s="41"/>
      <c r="C417" s="229" t="s">
        <v>1871</v>
      </c>
      <c r="D417" s="229" t="s">
        <v>230</v>
      </c>
      <c r="E417" s="230" t="s">
        <v>4576</v>
      </c>
      <c r="F417" s="231" t="s">
        <v>4577</v>
      </c>
      <c r="G417" s="232" t="s">
        <v>2437</v>
      </c>
      <c r="H417" s="233">
        <v>1</v>
      </c>
      <c r="I417" s="234"/>
      <c r="J417" s="235">
        <f>ROUND(I417*H417,2)</f>
        <v>0</v>
      </c>
      <c r="K417" s="231" t="s">
        <v>251</v>
      </c>
      <c r="L417" s="46"/>
      <c r="M417" s="236" t="s">
        <v>1</v>
      </c>
      <c r="N417" s="237" t="s">
        <v>48</v>
      </c>
      <c r="O417" s="93"/>
      <c r="P417" s="238">
        <f>O417*H417</f>
        <v>0</v>
      </c>
      <c r="Q417" s="238">
        <v>0</v>
      </c>
      <c r="R417" s="238">
        <f>Q417*H417</f>
        <v>0</v>
      </c>
      <c r="S417" s="238">
        <v>0</v>
      </c>
      <c r="T417" s="239">
        <f>S417*H417</f>
        <v>0</v>
      </c>
      <c r="U417" s="40"/>
      <c r="V417" s="40"/>
      <c r="W417" s="40"/>
      <c r="X417" s="40"/>
      <c r="Y417" s="40"/>
      <c r="Z417" s="40"/>
      <c r="AA417" s="40"/>
      <c r="AB417" s="40"/>
      <c r="AC417" s="40"/>
      <c r="AD417" s="40"/>
      <c r="AE417" s="40"/>
      <c r="AR417" s="240" t="s">
        <v>115</v>
      </c>
      <c r="AT417" s="240" t="s">
        <v>230</v>
      </c>
      <c r="AU417" s="240" t="s">
        <v>87</v>
      </c>
      <c r="AY417" s="18" t="s">
        <v>227</v>
      </c>
      <c r="BE417" s="241">
        <f>IF(N417="základní",J417,0)</f>
        <v>0</v>
      </c>
      <c r="BF417" s="241">
        <f>IF(N417="snížená",J417,0)</f>
        <v>0</v>
      </c>
      <c r="BG417" s="241">
        <f>IF(N417="zákl. přenesená",J417,0)</f>
        <v>0</v>
      </c>
      <c r="BH417" s="241">
        <f>IF(N417="sníž. přenesená",J417,0)</f>
        <v>0</v>
      </c>
      <c r="BI417" s="241">
        <f>IF(N417="nulová",J417,0)</f>
        <v>0</v>
      </c>
      <c r="BJ417" s="18" t="s">
        <v>87</v>
      </c>
      <c r="BK417" s="241">
        <f>ROUND(I417*H417,2)</f>
        <v>0</v>
      </c>
      <c r="BL417" s="18" t="s">
        <v>115</v>
      </c>
      <c r="BM417" s="240" t="s">
        <v>5019</v>
      </c>
    </row>
    <row r="418" s="2" customFormat="1">
      <c r="A418" s="40"/>
      <c r="B418" s="41"/>
      <c r="C418" s="229" t="s">
        <v>1875</v>
      </c>
      <c r="D418" s="229" t="s">
        <v>230</v>
      </c>
      <c r="E418" s="230" t="s">
        <v>4578</v>
      </c>
      <c r="F418" s="231" t="s">
        <v>4579</v>
      </c>
      <c r="G418" s="232" t="s">
        <v>2792</v>
      </c>
      <c r="H418" s="233">
        <v>1</v>
      </c>
      <c r="I418" s="234"/>
      <c r="J418" s="235">
        <f>ROUND(I418*H418,2)</f>
        <v>0</v>
      </c>
      <c r="K418" s="231" t="s">
        <v>251</v>
      </c>
      <c r="L418" s="46"/>
      <c r="M418" s="236" t="s">
        <v>1</v>
      </c>
      <c r="N418" s="237" t="s">
        <v>48</v>
      </c>
      <c r="O418" s="93"/>
      <c r="P418" s="238">
        <f>O418*H418</f>
        <v>0</v>
      </c>
      <c r="Q418" s="238">
        <v>0</v>
      </c>
      <c r="R418" s="238">
        <f>Q418*H418</f>
        <v>0</v>
      </c>
      <c r="S418" s="238">
        <v>0</v>
      </c>
      <c r="T418" s="239">
        <f>S418*H418</f>
        <v>0</v>
      </c>
      <c r="U418" s="40"/>
      <c r="V418" s="40"/>
      <c r="W418" s="40"/>
      <c r="X418" s="40"/>
      <c r="Y418" s="40"/>
      <c r="Z418" s="40"/>
      <c r="AA418" s="40"/>
      <c r="AB418" s="40"/>
      <c r="AC418" s="40"/>
      <c r="AD418" s="40"/>
      <c r="AE418" s="40"/>
      <c r="AR418" s="240" t="s">
        <v>115</v>
      </c>
      <c r="AT418" s="240" t="s">
        <v>230</v>
      </c>
      <c r="AU418" s="240" t="s">
        <v>87</v>
      </c>
      <c r="AY418" s="18" t="s">
        <v>227</v>
      </c>
      <c r="BE418" s="241">
        <f>IF(N418="základní",J418,0)</f>
        <v>0</v>
      </c>
      <c r="BF418" s="241">
        <f>IF(N418="snížená",J418,0)</f>
        <v>0</v>
      </c>
      <c r="BG418" s="241">
        <f>IF(N418="zákl. přenesená",J418,0)</f>
        <v>0</v>
      </c>
      <c r="BH418" s="241">
        <f>IF(N418="sníž. přenesená",J418,0)</f>
        <v>0</v>
      </c>
      <c r="BI418" s="241">
        <f>IF(N418="nulová",J418,0)</f>
        <v>0</v>
      </c>
      <c r="BJ418" s="18" t="s">
        <v>87</v>
      </c>
      <c r="BK418" s="241">
        <f>ROUND(I418*H418,2)</f>
        <v>0</v>
      </c>
      <c r="BL418" s="18" t="s">
        <v>115</v>
      </c>
      <c r="BM418" s="240" t="s">
        <v>5020</v>
      </c>
    </row>
    <row r="419" s="2" customFormat="1" ht="21.75" customHeight="1">
      <c r="A419" s="40"/>
      <c r="B419" s="41"/>
      <c r="C419" s="229" t="s">
        <v>1879</v>
      </c>
      <c r="D419" s="229" t="s">
        <v>230</v>
      </c>
      <c r="E419" s="230" t="s">
        <v>5021</v>
      </c>
      <c r="F419" s="231" t="s">
        <v>5022</v>
      </c>
      <c r="G419" s="232" t="s">
        <v>1861</v>
      </c>
      <c r="H419" s="233">
        <v>2</v>
      </c>
      <c r="I419" s="234"/>
      <c r="J419" s="235">
        <f>ROUND(I419*H419,2)</f>
        <v>0</v>
      </c>
      <c r="K419" s="231" t="s">
        <v>251</v>
      </c>
      <c r="L419" s="46"/>
      <c r="M419" s="236" t="s">
        <v>1</v>
      </c>
      <c r="N419" s="237" t="s">
        <v>48</v>
      </c>
      <c r="O419" s="93"/>
      <c r="P419" s="238">
        <f>O419*H419</f>
        <v>0</v>
      </c>
      <c r="Q419" s="238">
        <v>0</v>
      </c>
      <c r="R419" s="238">
        <f>Q419*H419</f>
        <v>0</v>
      </c>
      <c r="S419" s="238">
        <v>0</v>
      </c>
      <c r="T419" s="239">
        <f>S419*H419</f>
        <v>0</v>
      </c>
      <c r="U419" s="40"/>
      <c r="V419" s="40"/>
      <c r="W419" s="40"/>
      <c r="X419" s="40"/>
      <c r="Y419" s="40"/>
      <c r="Z419" s="40"/>
      <c r="AA419" s="40"/>
      <c r="AB419" s="40"/>
      <c r="AC419" s="40"/>
      <c r="AD419" s="40"/>
      <c r="AE419" s="40"/>
      <c r="AR419" s="240" t="s">
        <v>115</v>
      </c>
      <c r="AT419" s="240" t="s">
        <v>230</v>
      </c>
      <c r="AU419" s="240" t="s">
        <v>87</v>
      </c>
      <c r="AY419" s="18" t="s">
        <v>227</v>
      </c>
      <c r="BE419" s="241">
        <f>IF(N419="základní",J419,0)</f>
        <v>0</v>
      </c>
      <c r="BF419" s="241">
        <f>IF(N419="snížená",J419,0)</f>
        <v>0</v>
      </c>
      <c r="BG419" s="241">
        <f>IF(N419="zákl. přenesená",J419,0)</f>
        <v>0</v>
      </c>
      <c r="BH419" s="241">
        <f>IF(N419="sníž. přenesená",J419,0)</f>
        <v>0</v>
      </c>
      <c r="BI419" s="241">
        <f>IF(N419="nulová",J419,0)</f>
        <v>0</v>
      </c>
      <c r="BJ419" s="18" t="s">
        <v>87</v>
      </c>
      <c r="BK419" s="241">
        <f>ROUND(I419*H419,2)</f>
        <v>0</v>
      </c>
      <c r="BL419" s="18" t="s">
        <v>115</v>
      </c>
      <c r="BM419" s="240" t="s">
        <v>5023</v>
      </c>
    </row>
    <row r="420" s="2" customFormat="1" ht="16.5" customHeight="1">
      <c r="A420" s="40"/>
      <c r="B420" s="41"/>
      <c r="C420" s="229" t="s">
        <v>1883</v>
      </c>
      <c r="D420" s="229" t="s">
        <v>230</v>
      </c>
      <c r="E420" s="230" t="s">
        <v>5024</v>
      </c>
      <c r="F420" s="231" t="s">
        <v>5025</v>
      </c>
      <c r="G420" s="232" t="s">
        <v>1861</v>
      </c>
      <c r="H420" s="233">
        <v>1</v>
      </c>
      <c r="I420" s="234"/>
      <c r="J420" s="235">
        <f>ROUND(I420*H420,2)</f>
        <v>0</v>
      </c>
      <c r="K420" s="231" t="s">
        <v>251</v>
      </c>
      <c r="L420" s="46"/>
      <c r="M420" s="236" t="s">
        <v>1</v>
      </c>
      <c r="N420" s="237" t="s">
        <v>48</v>
      </c>
      <c r="O420" s="93"/>
      <c r="P420" s="238">
        <f>O420*H420</f>
        <v>0</v>
      </c>
      <c r="Q420" s="238">
        <v>0</v>
      </c>
      <c r="R420" s="238">
        <f>Q420*H420</f>
        <v>0</v>
      </c>
      <c r="S420" s="238">
        <v>0</v>
      </c>
      <c r="T420" s="239">
        <f>S420*H420</f>
        <v>0</v>
      </c>
      <c r="U420" s="40"/>
      <c r="V420" s="40"/>
      <c r="W420" s="40"/>
      <c r="X420" s="40"/>
      <c r="Y420" s="40"/>
      <c r="Z420" s="40"/>
      <c r="AA420" s="40"/>
      <c r="AB420" s="40"/>
      <c r="AC420" s="40"/>
      <c r="AD420" s="40"/>
      <c r="AE420" s="40"/>
      <c r="AR420" s="240" t="s">
        <v>115</v>
      </c>
      <c r="AT420" s="240" t="s">
        <v>230</v>
      </c>
      <c r="AU420" s="240" t="s">
        <v>87</v>
      </c>
      <c r="AY420" s="18" t="s">
        <v>227</v>
      </c>
      <c r="BE420" s="241">
        <f>IF(N420="základní",J420,0)</f>
        <v>0</v>
      </c>
      <c r="BF420" s="241">
        <f>IF(N420="snížená",J420,0)</f>
        <v>0</v>
      </c>
      <c r="BG420" s="241">
        <f>IF(N420="zákl. přenesená",J420,0)</f>
        <v>0</v>
      </c>
      <c r="BH420" s="241">
        <f>IF(N420="sníž. přenesená",J420,0)</f>
        <v>0</v>
      </c>
      <c r="BI420" s="241">
        <f>IF(N420="nulová",J420,0)</f>
        <v>0</v>
      </c>
      <c r="BJ420" s="18" t="s">
        <v>87</v>
      </c>
      <c r="BK420" s="241">
        <f>ROUND(I420*H420,2)</f>
        <v>0</v>
      </c>
      <c r="BL420" s="18" t="s">
        <v>115</v>
      </c>
      <c r="BM420" s="240" t="s">
        <v>5026</v>
      </c>
    </row>
    <row r="421" s="2" customFormat="1" ht="16.5" customHeight="1">
      <c r="A421" s="40"/>
      <c r="B421" s="41"/>
      <c r="C421" s="229" t="s">
        <v>1887</v>
      </c>
      <c r="D421" s="229" t="s">
        <v>230</v>
      </c>
      <c r="E421" s="230" t="s">
        <v>5027</v>
      </c>
      <c r="F421" s="231" t="s">
        <v>5028</v>
      </c>
      <c r="G421" s="232" t="s">
        <v>1861</v>
      </c>
      <c r="H421" s="233">
        <v>2</v>
      </c>
      <c r="I421" s="234"/>
      <c r="J421" s="235">
        <f>ROUND(I421*H421,2)</f>
        <v>0</v>
      </c>
      <c r="K421" s="231" t="s">
        <v>251</v>
      </c>
      <c r="L421" s="46"/>
      <c r="M421" s="236" t="s">
        <v>1</v>
      </c>
      <c r="N421" s="237" t="s">
        <v>48</v>
      </c>
      <c r="O421" s="93"/>
      <c r="P421" s="238">
        <f>O421*H421</f>
        <v>0</v>
      </c>
      <c r="Q421" s="238">
        <v>0</v>
      </c>
      <c r="R421" s="238">
        <f>Q421*H421</f>
        <v>0</v>
      </c>
      <c r="S421" s="238">
        <v>0</v>
      </c>
      <c r="T421" s="239">
        <f>S421*H421</f>
        <v>0</v>
      </c>
      <c r="U421" s="40"/>
      <c r="V421" s="40"/>
      <c r="W421" s="40"/>
      <c r="X421" s="40"/>
      <c r="Y421" s="40"/>
      <c r="Z421" s="40"/>
      <c r="AA421" s="40"/>
      <c r="AB421" s="40"/>
      <c r="AC421" s="40"/>
      <c r="AD421" s="40"/>
      <c r="AE421" s="40"/>
      <c r="AR421" s="240" t="s">
        <v>115</v>
      </c>
      <c r="AT421" s="240" t="s">
        <v>230</v>
      </c>
      <c r="AU421" s="240" t="s">
        <v>87</v>
      </c>
      <c r="AY421" s="18" t="s">
        <v>227</v>
      </c>
      <c r="BE421" s="241">
        <f>IF(N421="základní",J421,0)</f>
        <v>0</v>
      </c>
      <c r="BF421" s="241">
        <f>IF(N421="snížená",J421,0)</f>
        <v>0</v>
      </c>
      <c r="BG421" s="241">
        <f>IF(N421="zákl. přenesená",J421,0)</f>
        <v>0</v>
      </c>
      <c r="BH421" s="241">
        <f>IF(N421="sníž. přenesená",J421,0)</f>
        <v>0</v>
      </c>
      <c r="BI421" s="241">
        <f>IF(N421="nulová",J421,0)</f>
        <v>0</v>
      </c>
      <c r="BJ421" s="18" t="s">
        <v>87</v>
      </c>
      <c r="BK421" s="241">
        <f>ROUND(I421*H421,2)</f>
        <v>0</v>
      </c>
      <c r="BL421" s="18" t="s">
        <v>115</v>
      </c>
      <c r="BM421" s="240" t="s">
        <v>5029</v>
      </c>
    </row>
    <row r="422" s="2" customFormat="1" ht="16.5" customHeight="1">
      <c r="A422" s="40"/>
      <c r="B422" s="41"/>
      <c r="C422" s="229" t="s">
        <v>1893</v>
      </c>
      <c r="D422" s="229" t="s">
        <v>230</v>
      </c>
      <c r="E422" s="230" t="s">
        <v>5030</v>
      </c>
      <c r="F422" s="231" t="s">
        <v>5031</v>
      </c>
      <c r="G422" s="232" t="s">
        <v>1861</v>
      </c>
      <c r="H422" s="233">
        <v>1</v>
      </c>
      <c r="I422" s="234"/>
      <c r="J422" s="235">
        <f>ROUND(I422*H422,2)</f>
        <v>0</v>
      </c>
      <c r="K422" s="231" t="s">
        <v>251</v>
      </c>
      <c r="L422" s="46"/>
      <c r="M422" s="236" t="s">
        <v>1</v>
      </c>
      <c r="N422" s="237" t="s">
        <v>48</v>
      </c>
      <c r="O422" s="93"/>
      <c r="P422" s="238">
        <f>O422*H422</f>
        <v>0</v>
      </c>
      <c r="Q422" s="238">
        <v>0</v>
      </c>
      <c r="R422" s="238">
        <f>Q422*H422</f>
        <v>0</v>
      </c>
      <c r="S422" s="238">
        <v>0</v>
      </c>
      <c r="T422" s="239">
        <f>S422*H422</f>
        <v>0</v>
      </c>
      <c r="U422" s="40"/>
      <c r="V422" s="40"/>
      <c r="W422" s="40"/>
      <c r="X422" s="40"/>
      <c r="Y422" s="40"/>
      <c r="Z422" s="40"/>
      <c r="AA422" s="40"/>
      <c r="AB422" s="40"/>
      <c r="AC422" s="40"/>
      <c r="AD422" s="40"/>
      <c r="AE422" s="40"/>
      <c r="AR422" s="240" t="s">
        <v>115</v>
      </c>
      <c r="AT422" s="240" t="s">
        <v>230</v>
      </c>
      <c r="AU422" s="240" t="s">
        <v>87</v>
      </c>
      <c r="AY422" s="18" t="s">
        <v>227</v>
      </c>
      <c r="BE422" s="241">
        <f>IF(N422="základní",J422,0)</f>
        <v>0</v>
      </c>
      <c r="BF422" s="241">
        <f>IF(N422="snížená",J422,0)</f>
        <v>0</v>
      </c>
      <c r="BG422" s="241">
        <f>IF(N422="zákl. přenesená",J422,0)</f>
        <v>0</v>
      </c>
      <c r="BH422" s="241">
        <f>IF(N422="sníž. přenesená",J422,0)</f>
        <v>0</v>
      </c>
      <c r="BI422" s="241">
        <f>IF(N422="nulová",J422,0)</f>
        <v>0</v>
      </c>
      <c r="BJ422" s="18" t="s">
        <v>87</v>
      </c>
      <c r="BK422" s="241">
        <f>ROUND(I422*H422,2)</f>
        <v>0</v>
      </c>
      <c r="BL422" s="18" t="s">
        <v>115</v>
      </c>
      <c r="BM422" s="240" t="s">
        <v>5032</v>
      </c>
    </row>
    <row r="423" s="2" customFormat="1" ht="16.5" customHeight="1">
      <c r="A423" s="40"/>
      <c r="B423" s="41"/>
      <c r="C423" s="229" t="s">
        <v>1898</v>
      </c>
      <c r="D423" s="229" t="s">
        <v>230</v>
      </c>
      <c r="E423" s="230" t="s">
        <v>5033</v>
      </c>
      <c r="F423" s="231" t="s">
        <v>5034</v>
      </c>
      <c r="G423" s="232" t="s">
        <v>544</v>
      </c>
      <c r="H423" s="233">
        <v>1.6000000000000001</v>
      </c>
      <c r="I423" s="234"/>
      <c r="J423" s="235">
        <f>ROUND(I423*H423,2)</f>
        <v>0</v>
      </c>
      <c r="K423" s="231" t="s">
        <v>251</v>
      </c>
      <c r="L423" s="46"/>
      <c r="M423" s="236" t="s">
        <v>1</v>
      </c>
      <c r="N423" s="237" t="s">
        <v>48</v>
      </c>
      <c r="O423" s="93"/>
      <c r="P423" s="238">
        <f>O423*H423</f>
        <v>0</v>
      </c>
      <c r="Q423" s="238">
        <v>0</v>
      </c>
      <c r="R423" s="238">
        <f>Q423*H423</f>
        <v>0</v>
      </c>
      <c r="S423" s="238">
        <v>0</v>
      </c>
      <c r="T423" s="239">
        <f>S423*H423</f>
        <v>0</v>
      </c>
      <c r="U423" s="40"/>
      <c r="V423" s="40"/>
      <c r="W423" s="40"/>
      <c r="X423" s="40"/>
      <c r="Y423" s="40"/>
      <c r="Z423" s="40"/>
      <c r="AA423" s="40"/>
      <c r="AB423" s="40"/>
      <c r="AC423" s="40"/>
      <c r="AD423" s="40"/>
      <c r="AE423" s="40"/>
      <c r="AR423" s="240" t="s">
        <v>115</v>
      </c>
      <c r="AT423" s="240" t="s">
        <v>230</v>
      </c>
      <c r="AU423" s="240" t="s">
        <v>87</v>
      </c>
      <c r="AY423" s="18" t="s">
        <v>227</v>
      </c>
      <c r="BE423" s="241">
        <f>IF(N423="základní",J423,0)</f>
        <v>0</v>
      </c>
      <c r="BF423" s="241">
        <f>IF(N423="snížená",J423,0)</f>
        <v>0</v>
      </c>
      <c r="BG423" s="241">
        <f>IF(N423="zákl. přenesená",J423,0)</f>
        <v>0</v>
      </c>
      <c r="BH423" s="241">
        <f>IF(N423="sníž. přenesená",J423,0)</f>
        <v>0</v>
      </c>
      <c r="BI423" s="241">
        <f>IF(N423="nulová",J423,0)</f>
        <v>0</v>
      </c>
      <c r="BJ423" s="18" t="s">
        <v>87</v>
      </c>
      <c r="BK423" s="241">
        <f>ROUND(I423*H423,2)</f>
        <v>0</v>
      </c>
      <c r="BL423" s="18" t="s">
        <v>115</v>
      </c>
      <c r="BM423" s="240" t="s">
        <v>5035</v>
      </c>
    </row>
    <row r="424" s="2" customFormat="1" ht="16.5" customHeight="1">
      <c r="A424" s="40"/>
      <c r="B424" s="41"/>
      <c r="C424" s="229" t="s">
        <v>1902</v>
      </c>
      <c r="D424" s="229" t="s">
        <v>230</v>
      </c>
      <c r="E424" s="230" t="s">
        <v>5036</v>
      </c>
      <c r="F424" s="231" t="s">
        <v>5037</v>
      </c>
      <c r="G424" s="232" t="s">
        <v>1861</v>
      </c>
      <c r="H424" s="233">
        <v>3</v>
      </c>
      <c r="I424" s="234"/>
      <c r="J424" s="235">
        <f>ROUND(I424*H424,2)</f>
        <v>0</v>
      </c>
      <c r="K424" s="231" t="s">
        <v>251</v>
      </c>
      <c r="L424" s="46"/>
      <c r="M424" s="236" t="s">
        <v>1</v>
      </c>
      <c r="N424" s="237" t="s">
        <v>48</v>
      </c>
      <c r="O424" s="93"/>
      <c r="P424" s="238">
        <f>O424*H424</f>
        <v>0</v>
      </c>
      <c r="Q424" s="238">
        <v>0</v>
      </c>
      <c r="R424" s="238">
        <f>Q424*H424</f>
        <v>0</v>
      </c>
      <c r="S424" s="238">
        <v>0</v>
      </c>
      <c r="T424" s="239">
        <f>S424*H424</f>
        <v>0</v>
      </c>
      <c r="U424" s="40"/>
      <c r="V424" s="40"/>
      <c r="W424" s="40"/>
      <c r="X424" s="40"/>
      <c r="Y424" s="40"/>
      <c r="Z424" s="40"/>
      <c r="AA424" s="40"/>
      <c r="AB424" s="40"/>
      <c r="AC424" s="40"/>
      <c r="AD424" s="40"/>
      <c r="AE424" s="40"/>
      <c r="AR424" s="240" t="s">
        <v>115</v>
      </c>
      <c r="AT424" s="240" t="s">
        <v>230</v>
      </c>
      <c r="AU424" s="240" t="s">
        <v>87</v>
      </c>
      <c r="AY424" s="18" t="s">
        <v>227</v>
      </c>
      <c r="BE424" s="241">
        <f>IF(N424="základní",J424,0)</f>
        <v>0</v>
      </c>
      <c r="BF424" s="241">
        <f>IF(N424="snížená",J424,0)</f>
        <v>0</v>
      </c>
      <c r="BG424" s="241">
        <f>IF(N424="zákl. přenesená",J424,0)</f>
        <v>0</v>
      </c>
      <c r="BH424" s="241">
        <f>IF(N424="sníž. přenesená",J424,0)</f>
        <v>0</v>
      </c>
      <c r="BI424" s="241">
        <f>IF(N424="nulová",J424,0)</f>
        <v>0</v>
      </c>
      <c r="BJ424" s="18" t="s">
        <v>87</v>
      </c>
      <c r="BK424" s="241">
        <f>ROUND(I424*H424,2)</f>
        <v>0</v>
      </c>
      <c r="BL424" s="18" t="s">
        <v>115</v>
      </c>
      <c r="BM424" s="240" t="s">
        <v>5038</v>
      </c>
    </row>
    <row r="425" s="2" customFormat="1" ht="21.75" customHeight="1">
      <c r="A425" s="40"/>
      <c r="B425" s="41"/>
      <c r="C425" s="229" t="s">
        <v>1906</v>
      </c>
      <c r="D425" s="229" t="s">
        <v>230</v>
      </c>
      <c r="E425" s="230" t="s">
        <v>5039</v>
      </c>
      <c r="F425" s="231" t="s">
        <v>5040</v>
      </c>
      <c r="G425" s="232" t="s">
        <v>1861</v>
      </c>
      <c r="H425" s="233">
        <v>1</v>
      </c>
      <c r="I425" s="234"/>
      <c r="J425" s="235">
        <f>ROUND(I425*H425,2)</f>
        <v>0</v>
      </c>
      <c r="K425" s="231" t="s">
        <v>251</v>
      </c>
      <c r="L425" s="46"/>
      <c r="M425" s="236" t="s">
        <v>1</v>
      </c>
      <c r="N425" s="237" t="s">
        <v>48</v>
      </c>
      <c r="O425" s="93"/>
      <c r="P425" s="238">
        <f>O425*H425</f>
        <v>0</v>
      </c>
      <c r="Q425" s="238">
        <v>0</v>
      </c>
      <c r="R425" s="238">
        <f>Q425*H425</f>
        <v>0</v>
      </c>
      <c r="S425" s="238">
        <v>0</v>
      </c>
      <c r="T425" s="239">
        <f>S425*H425</f>
        <v>0</v>
      </c>
      <c r="U425" s="40"/>
      <c r="V425" s="40"/>
      <c r="W425" s="40"/>
      <c r="X425" s="40"/>
      <c r="Y425" s="40"/>
      <c r="Z425" s="40"/>
      <c r="AA425" s="40"/>
      <c r="AB425" s="40"/>
      <c r="AC425" s="40"/>
      <c r="AD425" s="40"/>
      <c r="AE425" s="40"/>
      <c r="AR425" s="240" t="s">
        <v>115</v>
      </c>
      <c r="AT425" s="240" t="s">
        <v>230</v>
      </c>
      <c r="AU425" s="240" t="s">
        <v>87</v>
      </c>
      <c r="AY425" s="18" t="s">
        <v>227</v>
      </c>
      <c r="BE425" s="241">
        <f>IF(N425="základní",J425,0)</f>
        <v>0</v>
      </c>
      <c r="BF425" s="241">
        <f>IF(N425="snížená",J425,0)</f>
        <v>0</v>
      </c>
      <c r="BG425" s="241">
        <f>IF(N425="zákl. přenesená",J425,0)</f>
        <v>0</v>
      </c>
      <c r="BH425" s="241">
        <f>IF(N425="sníž. přenesená",J425,0)</f>
        <v>0</v>
      </c>
      <c r="BI425" s="241">
        <f>IF(N425="nulová",J425,0)</f>
        <v>0</v>
      </c>
      <c r="BJ425" s="18" t="s">
        <v>87</v>
      </c>
      <c r="BK425" s="241">
        <f>ROUND(I425*H425,2)</f>
        <v>0</v>
      </c>
      <c r="BL425" s="18" t="s">
        <v>115</v>
      </c>
      <c r="BM425" s="240" t="s">
        <v>5041</v>
      </c>
    </row>
    <row r="426" s="2" customFormat="1" ht="16.5" customHeight="1">
      <c r="A426" s="40"/>
      <c r="B426" s="41"/>
      <c r="C426" s="229" t="s">
        <v>1911</v>
      </c>
      <c r="D426" s="229" t="s">
        <v>230</v>
      </c>
      <c r="E426" s="230" t="s">
        <v>5042</v>
      </c>
      <c r="F426" s="231" t="s">
        <v>5043</v>
      </c>
      <c r="G426" s="232" t="s">
        <v>1861</v>
      </c>
      <c r="H426" s="233">
        <v>6</v>
      </c>
      <c r="I426" s="234"/>
      <c r="J426" s="235">
        <f>ROUND(I426*H426,2)</f>
        <v>0</v>
      </c>
      <c r="K426" s="231" t="s">
        <v>251</v>
      </c>
      <c r="L426" s="46"/>
      <c r="M426" s="236" t="s">
        <v>1</v>
      </c>
      <c r="N426" s="237" t="s">
        <v>48</v>
      </c>
      <c r="O426" s="93"/>
      <c r="P426" s="238">
        <f>O426*H426</f>
        <v>0</v>
      </c>
      <c r="Q426" s="238">
        <v>0</v>
      </c>
      <c r="R426" s="238">
        <f>Q426*H426</f>
        <v>0</v>
      </c>
      <c r="S426" s="238">
        <v>0</v>
      </c>
      <c r="T426" s="239">
        <f>S426*H426</f>
        <v>0</v>
      </c>
      <c r="U426" s="40"/>
      <c r="V426" s="40"/>
      <c r="W426" s="40"/>
      <c r="X426" s="40"/>
      <c r="Y426" s="40"/>
      <c r="Z426" s="40"/>
      <c r="AA426" s="40"/>
      <c r="AB426" s="40"/>
      <c r="AC426" s="40"/>
      <c r="AD426" s="40"/>
      <c r="AE426" s="40"/>
      <c r="AR426" s="240" t="s">
        <v>115</v>
      </c>
      <c r="AT426" s="240" t="s">
        <v>230</v>
      </c>
      <c r="AU426" s="240" t="s">
        <v>87</v>
      </c>
      <c r="AY426" s="18" t="s">
        <v>227</v>
      </c>
      <c r="BE426" s="241">
        <f>IF(N426="základní",J426,0)</f>
        <v>0</v>
      </c>
      <c r="BF426" s="241">
        <f>IF(N426="snížená",J426,0)</f>
        <v>0</v>
      </c>
      <c r="BG426" s="241">
        <f>IF(N426="zákl. přenesená",J426,0)</f>
        <v>0</v>
      </c>
      <c r="BH426" s="241">
        <f>IF(N426="sníž. přenesená",J426,0)</f>
        <v>0</v>
      </c>
      <c r="BI426" s="241">
        <f>IF(N426="nulová",J426,0)</f>
        <v>0</v>
      </c>
      <c r="BJ426" s="18" t="s">
        <v>87</v>
      </c>
      <c r="BK426" s="241">
        <f>ROUND(I426*H426,2)</f>
        <v>0</v>
      </c>
      <c r="BL426" s="18" t="s">
        <v>115</v>
      </c>
      <c r="BM426" s="240" t="s">
        <v>5044</v>
      </c>
    </row>
    <row r="427" s="2" customFormat="1" ht="16.5" customHeight="1">
      <c r="A427" s="40"/>
      <c r="B427" s="41"/>
      <c r="C427" s="229" t="s">
        <v>1915</v>
      </c>
      <c r="D427" s="229" t="s">
        <v>230</v>
      </c>
      <c r="E427" s="230" t="s">
        <v>5045</v>
      </c>
      <c r="F427" s="231" t="s">
        <v>5046</v>
      </c>
      <c r="G427" s="232" t="s">
        <v>1861</v>
      </c>
      <c r="H427" s="233">
        <v>1</v>
      </c>
      <c r="I427" s="234"/>
      <c r="J427" s="235">
        <f>ROUND(I427*H427,2)</f>
        <v>0</v>
      </c>
      <c r="K427" s="231" t="s">
        <v>251</v>
      </c>
      <c r="L427" s="46"/>
      <c r="M427" s="236" t="s">
        <v>1</v>
      </c>
      <c r="N427" s="237" t="s">
        <v>48</v>
      </c>
      <c r="O427" s="93"/>
      <c r="P427" s="238">
        <f>O427*H427</f>
        <v>0</v>
      </c>
      <c r="Q427" s="238">
        <v>0</v>
      </c>
      <c r="R427" s="238">
        <f>Q427*H427</f>
        <v>0</v>
      </c>
      <c r="S427" s="238">
        <v>0</v>
      </c>
      <c r="T427" s="239">
        <f>S427*H427</f>
        <v>0</v>
      </c>
      <c r="U427" s="40"/>
      <c r="V427" s="40"/>
      <c r="W427" s="40"/>
      <c r="X427" s="40"/>
      <c r="Y427" s="40"/>
      <c r="Z427" s="40"/>
      <c r="AA427" s="40"/>
      <c r="AB427" s="40"/>
      <c r="AC427" s="40"/>
      <c r="AD427" s="40"/>
      <c r="AE427" s="40"/>
      <c r="AR427" s="240" t="s">
        <v>115</v>
      </c>
      <c r="AT427" s="240" t="s">
        <v>230</v>
      </c>
      <c r="AU427" s="240" t="s">
        <v>87</v>
      </c>
      <c r="AY427" s="18" t="s">
        <v>227</v>
      </c>
      <c r="BE427" s="241">
        <f>IF(N427="základní",J427,0)</f>
        <v>0</v>
      </c>
      <c r="BF427" s="241">
        <f>IF(N427="snížená",J427,0)</f>
        <v>0</v>
      </c>
      <c r="BG427" s="241">
        <f>IF(N427="zákl. přenesená",J427,0)</f>
        <v>0</v>
      </c>
      <c r="BH427" s="241">
        <f>IF(N427="sníž. přenesená",J427,0)</f>
        <v>0</v>
      </c>
      <c r="BI427" s="241">
        <f>IF(N427="nulová",J427,0)</f>
        <v>0</v>
      </c>
      <c r="BJ427" s="18" t="s">
        <v>87</v>
      </c>
      <c r="BK427" s="241">
        <f>ROUND(I427*H427,2)</f>
        <v>0</v>
      </c>
      <c r="BL427" s="18" t="s">
        <v>115</v>
      </c>
      <c r="BM427" s="240" t="s">
        <v>5047</v>
      </c>
    </row>
    <row r="428" s="2" customFormat="1" ht="16.5" customHeight="1">
      <c r="A428" s="40"/>
      <c r="B428" s="41"/>
      <c r="C428" s="229" t="s">
        <v>1919</v>
      </c>
      <c r="D428" s="229" t="s">
        <v>230</v>
      </c>
      <c r="E428" s="230" t="s">
        <v>5048</v>
      </c>
      <c r="F428" s="231" t="s">
        <v>5049</v>
      </c>
      <c r="G428" s="232" t="s">
        <v>1861</v>
      </c>
      <c r="H428" s="233">
        <v>6</v>
      </c>
      <c r="I428" s="234"/>
      <c r="J428" s="235">
        <f>ROUND(I428*H428,2)</f>
        <v>0</v>
      </c>
      <c r="K428" s="231" t="s">
        <v>251</v>
      </c>
      <c r="L428" s="46"/>
      <c r="M428" s="236" t="s">
        <v>1</v>
      </c>
      <c r="N428" s="237" t="s">
        <v>48</v>
      </c>
      <c r="O428" s="93"/>
      <c r="P428" s="238">
        <f>O428*H428</f>
        <v>0</v>
      </c>
      <c r="Q428" s="238">
        <v>0</v>
      </c>
      <c r="R428" s="238">
        <f>Q428*H428</f>
        <v>0</v>
      </c>
      <c r="S428" s="238">
        <v>0</v>
      </c>
      <c r="T428" s="239">
        <f>S428*H428</f>
        <v>0</v>
      </c>
      <c r="U428" s="40"/>
      <c r="V428" s="40"/>
      <c r="W428" s="40"/>
      <c r="X428" s="40"/>
      <c r="Y428" s="40"/>
      <c r="Z428" s="40"/>
      <c r="AA428" s="40"/>
      <c r="AB428" s="40"/>
      <c r="AC428" s="40"/>
      <c r="AD428" s="40"/>
      <c r="AE428" s="40"/>
      <c r="AR428" s="240" t="s">
        <v>115</v>
      </c>
      <c r="AT428" s="240" t="s">
        <v>230</v>
      </c>
      <c r="AU428" s="240" t="s">
        <v>87</v>
      </c>
      <c r="AY428" s="18" t="s">
        <v>227</v>
      </c>
      <c r="BE428" s="241">
        <f>IF(N428="základní",J428,0)</f>
        <v>0</v>
      </c>
      <c r="BF428" s="241">
        <f>IF(N428="snížená",J428,0)</f>
        <v>0</v>
      </c>
      <c r="BG428" s="241">
        <f>IF(N428="zákl. přenesená",J428,0)</f>
        <v>0</v>
      </c>
      <c r="BH428" s="241">
        <f>IF(N428="sníž. přenesená",J428,0)</f>
        <v>0</v>
      </c>
      <c r="BI428" s="241">
        <f>IF(N428="nulová",J428,0)</f>
        <v>0</v>
      </c>
      <c r="BJ428" s="18" t="s">
        <v>87</v>
      </c>
      <c r="BK428" s="241">
        <f>ROUND(I428*H428,2)</f>
        <v>0</v>
      </c>
      <c r="BL428" s="18" t="s">
        <v>115</v>
      </c>
      <c r="BM428" s="240" t="s">
        <v>5050</v>
      </c>
    </row>
    <row r="429" s="2" customFormat="1" ht="16.5" customHeight="1">
      <c r="A429" s="40"/>
      <c r="B429" s="41"/>
      <c r="C429" s="229" t="s">
        <v>1923</v>
      </c>
      <c r="D429" s="229" t="s">
        <v>230</v>
      </c>
      <c r="E429" s="230" t="s">
        <v>5051</v>
      </c>
      <c r="F429" s="231" t="s">
        <v>5052</v>
      </c>
      <c r="G429" s="232" t="s">
        <v>1861</v>
      </c>
      <c r="H429" s="233">
        <v>1</v>
      </c>
      <c r="I429" s="234"/>
      <c r="J429" s="235">
        <f>ROUND(I429*H429,2)</f>
        <v>0</v>
      </c>
      <c r="K429" s="231" t="s">
        <v>251</v>
      </c>
      <c r="L429" s="46"/>
      <c r="M429" s="236" t="s">
        <v>1</v>
      </c>
      <c r="N429" s="237" t="s">
        <v>48</v>
      </c>
      <c r="O429" s="93"/>
      <c r="P429" s="238">
        <f>O429*H429</f>
        <v>0</v>
      </c>
      <c r="Q429" s="238">
        <v>0</v>
      </c>
      <c r="R429" s="238">
        <f>Q429*H429</f>
        <v>0</v>
      </c>
      <c r="S429" s="238">
        <v>0</v>
      </c>
      <c r="T429" s="239">
        <f>S429*H429</f>
        <v>0</v>
      </c>
      <c r="U429" s="40"/>
      <c r="V429" s="40"/>
      <c r="W429" s="40"/>
      <c r="X429" s="40"/>
      <c r="Y429" s="40"/>
      <c r="Z429" s="40"/>
      <c r="AA429" s="40"/>
      <c r="AB429" s="40"/>
      <c r="AC429" s="40"/>
      <c r="AD429" s="40"/>
      <c r="AE429" s="40"/>
      <c r="AR429" s="240" t="s">
        <v>115</v>
      </c>
      <c r="AT429" s="240" t="s">
        <v>230</v>
      </c>
      <c r="AU429" s="240" t="s">
        <v>87</v>
      </c>
      <c r="AY429" s="18" t="s">
        <v>227</v>
      </c>
      <c r="BE429" s="241">
        <f>IF(N429="základní",J429,0)</f>
        <v>0</v>
      </c>
      <c r="BF429" s="241">
        <f>IF(N429="snížená",J429,0)</f>
        <v>0</v>
      </c>
      <c r="BG429" s="241">
        <f>IF(N429="zákl. přenesená",J429,0)</f>
        <v>0</v>
      </c>
      <c r="BH429" s="241">
        <f>IF(N429="sníž. přenesená",J429,0)</f>
        <v>0</v>
      </c>
      <c r="BI429" s="241">
        <f>IF(N429="nulová",J429,0)</f>
        <v>0</v>
      </c>
      <c r="BJ429" s="18" t="s">
        <v>87</v>
      </c>
      <c r="BK429" s="241">
        <f>ROUND(I429*H429,2)</f>
        <v>0</v>
      </c>
      <c r="BL429" s="18" t="s">
        <v>115</v>
      </c>
      <c r="BM429" s="240" t="s">
        <v>5053</v>
      </c>
    </row>
    <row r="430" s="2" customFormat="1" ht="16.5" customHeight="1">
      <c r="A430" s="40"/>
      <c r="B430" s="41"/>
      <c r="C430" s="229" t="s">
        <v>1927</v>
      </c>
      <c r="D430" s="229" t="s">
        <v>230</v>
      </c>
      <c r="E430" s="230" t="s">
        <v>5054</v>
      </c>
      <c r="F430" s="231" t="s">
        <v>5055</v>
      </c>
      <c r="G430" s="232" t="s">
        <v>1861</v>
      </c>
      <c r="H430" s="233">
        <v>2</v>
      </c>
      <c r="I430" s="234"/>
      <c r="J430" s="235">
        <f>ROUND(I430*H430,2)</f>
        <v>0</v>
      </c>
      <c r="K430" s="231" t="s">
        <v>251</v>
      </c>
      <c r="L430" s="46"/>
      <c r="M430" s="236" t="s">
        <v>1</v>
      </c>
      <c r="N430" s="237" t="s">
        <v>48</v>
      </c>
      <c r="O430" s="93"/>
      <c r="P430" s="238">
        <f>O430*H430</f>
        <v>0</v>
      </c>
      <c r="Q430" s="238">
        <v>0</v>
      </c>
      <c r="R430" s="238">
        <f>Q430*H430</f>
        <v>0</v>
      </c>
      <c r="S430" s="238">
        <v>0</v>
      </c>
      <c r="T430" s="239">
        <f>S430*H430</f>
        <v>0</v>
      </c>
      <c r="U430" s="40"/>
      <c r="V430" s="40"/>
      <c r="W430" s="40"/>
      <c r="X430" s="40"/>
      <c r="Y430" s="40"/>
      <c r="Z430" s="40"/>
      <c r="AA430" s="40"/>
      <c r="AB430" s="40"/>
      <c r="AC430" s="40"/>
      <c r="AD430" s="40"/>
      <c r="AE430" s="40"/>
      <c r="AR430" s="240" t="s">
        <v>115</v>
      </c>
      <c r="AT430" s="240" t="s">
        <v>230</v>
      </c>
      <c r="AU430" s="240" t="s">
        <v>87</v>
      </c>
      <c r="AY430" s="18" t="s">
        <v>227</v>
      </c>
      <c r="BE430" s="241">
        <f>IF(N430="základní",J430,0)</f>
        <v>0</v>
      </c>
      <c r="BF430" s="241">
        <f>IF(N430="snížená",J430,0)</f>
        <v>0</v>
      </c>
      <c r="BG430" s="241">
        <f>IF(N430="zákl. přenesená",J430,0)</f>
        <v>0</v>
      </c>
      <c r="BH430" s="241">
        <f>IF(N430="sníž. přenesená",J430,0)</f>
        <v>0</v>
      </c>
      <c r="BI430" s="241">
        <f>IF(N430="nulová",J430,0)</f>
        <v>0</v>
      </c>
      <c r="BJ430" s="18" t="s">
        <v>87</v>
      </c>
      <c r="BK430" s="241">
        <f>ROUND(I430*H430,2)</f>
        <v>0</v>
      </c>
      <c r="BL430" s="18" t="s">
        <v>115</v>
      </c>
      <c r="BM430" s="240" t="s">
        <v>5056</v>
      </c>
    </row>
    <row r="431" s="2" customFormat="1" ht="16.5" customHeight="1">
      <c r="A431" s="40"/>
      <c r="B431" s="41"/>
      <c r="C431" s="229" t="s">
        <v>1931</v>
      </c>
      <c r="D431" s="229" t="s">
        <v>230</v>
      </c>
      <c r="E431" s="230" t="s">
        <v>4633</v>
      </c>
      <c r="F431" s="231" t="s">
        <v>4634</v>
      </c>
      <c r="G431" s="232" t="s">
        <v>1861</v>
      </c>
      <c r="H431" s="233">
        <v>8</v>
      </c>
      <c r="I431" s="234"/>
      <c r="J431" s="235">
        <f>ROUND(I431*H431,2)</f>
        <v>0</v>
      </c>
      <c r="K431" s="231" t="s">
        <v>251</v>
      </c>
      <c r="L431" s="46"/>
      <c r="M431" s="236" t="s">
        <v>1</v>
      </c>
      <c r="N431" s="237" t="s">
        <v>48</v>
      </c>
      <c r="O431" s="93"/>
      <c r="P431" s="238">
        <f>O431*H431</f>
        <v>0</v>
      </c>
      <c r="Q431" s="238">
        <v>0</v>
      </c>
      <c r="R431" s="238">
        <f>Q431*H431</f>
        <v>0</v>
      </c>
      <c r="S431" s="238">
        <v>0</v>
      </c>
      <c r="T431" s="239">
        <f>S431*H431</f>
        <v>0</v>
      </c>
      <c r="U431" s="40"/>
      <c r="V431" s="40"/>
      <c r="W431" s="40"/>
      <c r="X431" s="40"/>
      <c r="Y431" s="40"/>
      <c r="Z431" s="40"/>
      <c r="AA431" s="40"/>
      <c r="AB431" s="40"/>
      <c r="AC431" s="40"/>
      <c r="AD431" s="40"/>
      <c r="AE431" s="40"/>
      <c r="AR431" s="240" t="s">
        <v>115</v>
      </c>
      <c r="AT431" s="240" t="s">
        <v>230</v>
      </c>
      <c r="AU431" s="240" t="s">
        <v>87</v>
      </c>
      <c r="AY431" s="18" t="s">
        <v>227</v>
      </c>
      <c r="BE431" s="241">
        <f>IF(N431="základní",J431,0)</f>
        <v>0</v>
      </c>
      <c r="BF431" s="241">
        <f>IF(N431="snížená",J431,0)</f>
        <v>0</v>
      </c>
      <c r="BG431" s="241">
        <f>IF(N431="zákl. přenesená",J431,0)</f>
        <v>0</v>
      </c>
      <c r="BH431" s="241">
        <f>IF(N431="sníž. přenesená",J431,0)</f>
        <v>0</v>
      </c>
      <c r="BI431" s="241">
        <f>IF(N431="nulová",J431,0)</f>
        <v>0</v>
      </c>
      <c r="BJ431" s="18" t="s">
        <v>87</v>
      </c>
      <c r="BK431" s="241">
        <f>ROUND(I431*H431,2)</f>
        <v>0</v>
      </c>
      <c r="BL431" s="18" t="s">
        <v>115</v>
      </c>
      <c r="BM431" s="240" t="s">
        <v>5057</v>
      </c>
    </row>
    <row r="432" s="2" customFormat="1" ht="16.5" customHeight="1">
      <c r="A432" s="40"/>
      <c r="B432" s="41"/>
      <c r="C432" s="229" t="s">
        <v>1935</v>
      </c>
      <c r="D432" s="229" t="s">
        <v>230</v>
      </c>
      <c r="E432" s="230" t="s">
        <v>5058</v>
      </c>
      <c r="F432" s="231" t="s">
        <v>5059</v>
      </c>
      <c r="G432" s="232" t="s">
        <v>1861</v>
      </c>
      <c r="H432" s="233">
        <v>2</v>
      </c>
      <c r="I432" s="234"/>
      <c r="J432" s="235">
        <f>ROUND(I432*H432,2)</f>
        <v>0</v>
      </c>
      <c r="K432" s="231" t="s">
        <v>251</v>
      </c>
      <c r="L432" s="46"/>
      <c r="M432" s="236" t="s">
        <v>1</v>
      </c>
      <c r="N432" s="237" t="s">
        <v>48</v>
      </c>
      <c r="O432" s="93"/>
      <c r="P432" s="238">
        <f>O432*H432</f>
        <v>0</v>
      </c>
      <c r="Q432" s="238">
        <v>0</v>
      </c>
      <c r="R432" s="238">
        <f>Q432*H432</f>
        <v>0</v>
      </c>
      <c r="S432" s="238">
        <v>0</v>
      </c>
      <c r="T432" s="239">
        <f>S432*H432</f>
        <v>0</v>
      </c>
      <c r="U432" s="40"/>
      <c r="V432" s="40"/>
      <c r="W432" s="40"/>
      <c r="X432" s="40"/>
      <c r="Y432" s="40"/>
      <c r="Z432" s="40"/>
      <c r="AA432" s="40"/>
      <c r="AB432" s="40"/>
      <c r="AC432" s="40"/>
      <c r="AD432" s="40"/>
      <c r="AE432" s="40"/>
      <c r="AR432" s="240" t="s">
        <v>115</v>
      </c>
      <c r="AT432" s="240" t="s">
        <v>230</v>
      </c>
      <c r="AU432" s="240" t="s">
        <v>87</v>
      </c>
      <c r="AY432" s="18" t="s">
        <v>227</v>
      </c>
      <c r="BE432" s="241">
        <f>IF(N432="základní",J432,0)</f>
        <v>0</v>
      </c>
      <c r="BF432" s="241">
        <f>IF(N432="snížená",J432,0)</f>
        <v>0</v>
      </c>
      <c r="BG432" s="241">
        <f>IF(N432="zákl. přenesená",J432,0)</f>
        <v>0</v>
      </c>
      <c r="BH432" s="241">
        <f>IF(N432="sníž. přenesená",J432,0)</f>
        <v>0</v>
      </c>
      <c r="BI432" s="241">
        <f>IF(N432="nulová",J432,0)</f>
        <v>0</v>
      </c>
      <c r="BJ432" s="18" t="s">
        <v>87</v>
      </c>
      <c r="BK432" s="241">
        <f>ROUND(I432*H432,2)</f>
        <v>0</v>
      </c>
      <c r="BL432" s="18" t="s">
        <v>115</v>
      </c>
      <c r="BM432" s="240" t="s">
        <v>5060</v>
      </c>
    </row>
    <row r="433" s="2" customFormat="1" ht="16.5" customHeight="1">
      <c r="A433" s="40"/>
      <c r="B433" s="41"/>
      <c r="C433" s="229" t="s">
        <v>1939</v>
      </c>
      <c r="D433" s="229" t="s">
        <v>230</v>
      </c>
      <c r="E433" s="230" t="s">
        <v>5061</v>
      </c>
      <c r="F433" s="231" t="s">
        <v>5062</v>
      </c>
      <c r="G433" s="232" t="s">
        <v>1861</v>
      </c>
      <c r="H433" s="233">
        <v>2</v>
      </c>
      <c r="I433" s="234"/>
      <c r="J433" s="235">
        <f>ROUND(I433*H433,2)</f>
        <v>0</v>
      </c>
      <c r="K433" s="231" t="s">
        <v>251</v>
      </c>
      <c r="L433" s="46"/>
      <c r="M433" s="236" t="s">
        <v>1</v>
      </c>
      <c r="N433" s="237" t="s">
        <v>48</v>
      </c>
      <c r="O433" s="93"/>
      <c r="P433" s="238">
        <f>O433*H433</f>
        <v>0</v>
      </c>
      <c r="Q433" s="238">
        <v>0</v>
      </c>
      <c r="R433" s="238">
        <f>Q433*H433</f>
        <v>0</v>
      </c>
      <c r="S433" s="238">
        <v>0</v>
      </c>
      <c r="T433" s="239">
        <f>S433*H433</f>
        <v>0</v>
      </c>
      <c r="U433" s="40"/>
      <c r="V433" s="40"/>
      <c r="W433" s="40"/>
      <c r="X433" s="40"/>
      <c r="Y433" s="40"/>
      <c r="Z433" s="40"/>
      <c r="AA433" s="40"/>
      <c r="AB433" s="40"/>
      <c r="AC433" s="40"/>
      <c r="AD433" s="40"/>
      <c r="AE433" s="40"/>
      <c r="AR433" s="240" t="s">
        <v>115</v>
      </c>
      <c r="AT433" s="240" t="s">
        <v>230</v>
      </c>
      <c r="AU433" s="240" t="s">
        <v>87</v>
      </c>
      <c r="AY433" s="18" t="s">
        <v>227</v>
      </c>
      <c r="BE433" s="241">
        <f>IF(N433="základní",J433,0)</f>
        <v>0</v>
      </c>
      <c r="BF433" s="241">
        <f>IF(N433="snížená",J433,0)</f>
        <v>0</v>
      </c>
      <c r="BG433" s="241">
        <f>IF(N433="zákl. přenesená",J433,0)</f>
        <v>0</v>
      </c>
      <c r="BH433" s="241">
        <f>IF(N433="sníž. přenesená",J433,0)</f>
        <v>0</v>
      </c>
      <c r="BI433" s="241">
        <f>IF(N433="nulová",J433,0)</f>
        <v>0</v>
      </c>
      <c r="BJ433" s="18" t="s">
        <v>87</v>
      </c>
      <c r="BK433" s="241">
        <f>ROUND(I433*H433,2)</f>
        <v>0</v>
      </c>
      <c r="BL433" s="18" t="s">
        <v>115</v>
      </c>
      <c r="BM433" s="240" t="s">
        <v>5063</v>
      </c>
    </row>
    <row r="434" s="2" customFormat="1" ht="16.5" customHeight="1">
      <c r="A434" s="40"/>
      <c r="B434" s="41"/>
      <c r="C434" s="229" t="s">
        <v>1943</v>
      </c>
      <c r="D434" s="229" t="s">
        <v>230</v>
      </c>
      <c r="E434" s="230" t="s">
        <v>5064</v>
      </c>
      <c r="F434" s="231" t="s">
        <v>5065</v>
      </c>
      <c r="G434" s="232" t="s">
        <v>1861</v>
      </c>
      <c r="H434" s="233">
        <v>6</v>
      </c>
      <c r="I434" s="234"/>
      <c r="J434" s="235">
        <f>ROUND(I434*H434,2)</f>
        <v>0</v>
      </c>
      <c r="K434" s="231" t="s">
        <v>251</v>
      </c>
      <c r="L434" s="46"/>
      <c r="M434" s="236" t="s">
        <v>1</v>
      </c>
      <c r="N434" s="237" t="s">
        <v>48</v>
      </c>
      <c r="O434" s="93"/>
      <c r="P434" s="238">
        <f>O434*H434</f>
        <v>0</v>
      </c>
      <c r="Q434" s="238">
        <v>0</v>
      </c>
      <c r="R434" s="238">
        <f>Q434*H434</f>
        <v>0</v>
      </c>
      <c r="S434" s="238">
        <v>0</v>
      </c>
      <c r="T434" s="239">
        <f>S434*H434</f>
        <v>0</v>
      </c>
      <c r="U434" s="40"/>
      <c r="V434" s="40"/>
      <c r="W434" s="40"/>
      <c r="X434" s="40"/>
      <c r="Y434" s="40"/>
      <c r="Z434" s="40"/>
      <c r="AA434" s="40"/>
      <c r="AB434" s="40"/>
      <c r="AC434" s="40"/>
      <c r="AD434" s="40"/>
      <c r="AE434" s="40"/>
      <c r="AR434" s="240" t="s">
        <v>115</v>
      </c>
      <c r="AT434" s="240" t="s">
        <v>230</v>
      </c>
      <c r="AU434" s="240" t="s">
        <v>87</v>
      </c>
      <c r="AY434" s="18" t="s">
        <v>227</v>
      </c>
      <c r="BE434" s="241">
        <f>IF(N434="základní",J434,0)</f>
        <v>0</v>
      </c>
      <c r="BF434" s="241">
        <f>IF(N434="snížená",J434,0)</f>
        <v>0</v>
      </c>
      <c r="BG434" s="241">
        <f>IF(N434="zákl. přenesená",J434,0)</f>
        <v>0</v>
      </c>
      <c r="BH434" s="241">
        <f>IF(N434="sníž. přenesená",J434,0)</f>
        <v>0</v>
      </c>
      <c r="BI434" s="241">
        <f>IF(N434="nulová",J434,0)</f>
        <v>0</v>
      </c>
      <c r="BJ434" s="18" t="s">
        <v>87</v>
      </c>
      <c r="BK434" s="241">
        <f>ROUND(I434*H434,2)</f>
        <v>0</v>
      </c>
      <c r="BL434" s="18" t="s">
        <v>115</v>
      </c>
      <c r="BM434" s="240" t="s">
        <v>5066</v>
      </c>
    </row>
    <row r="435" s="2" customFormat="1" ht="16.5" customHeight="1">
      <c r="A435" s="40"/>
      <c r="B435" s="41"/>
      <c r="C435" s="229" t="s">
        <v>1947</v>
      </c>
      <c r="D435" s="229" t="s">
        <v>230</v>
      </c>
      <c r="E435" s="230" t="s">
        <v>4643</v>
      </c>
      <c r="F435" s="231" t="s">
        <v>4644</v>
      </c>
      <c r="G435" s="232" t="s">
        <v>1861</v>
      </c>
      <c r="H435" s="233">
        <v>3</v>
      </c>
      <c r="I435" s="234"/>
      <c r="J435" s="235">
        <f>ROUND(I435*H435,2)</f>
        <v>0</v>
      </c>
      <c r="K435" s="231" t="s">
        <v>251</v>
      </c>
      <c r="L435" s="46"/>
      <c r="M435" s="236" t="s">
        <v>1</v>
      </c>
      <c r="N435" s="237" t="s">
        <v>48</v>
      </c>
      <c r="O435" s="93"/>
      <c r="P435" s="238">
        <f>O435*H435</f>
        <v>0</v>
      </c>
      <c r="Q435" s="238">
        <v>0</v>
      </c>
      <c r="R435" s="238">
        <f>Q435*H435</f>
        <v>0</v>
      </c>
      <c r="S435" s="238">
        <v>0</v>
      </c>
      <c r="T435" s="239">
        <f>S435*H435</f>
        <v>0</v>
      </c>
      <c r="U435" s="40"/>
      <c r="V435" s="40"/>
      <c r="W435" s="40"/>
      <c r="X435" s="40"/>
      <c r="Y435" s="40"/>
      <c r="Z435" s="40"/>
      <c r="AA435" s="40"/>
      <c r="AB435" s="40"/>
      <c r="AC435" s="40"/>
      <c r="AD435" s="40"/>
      <c r="AE435" s="40"/>
      <c r="AR435" s="240" t="s">
        <v>115</v>
      </c>
      <c r="AT435" s="240" t="s">
        <v>230</v>
      </c>
      <c r="AU435" s="240" t="s">
        <v>87</v>
      </c>
      <c r="AY435" s="18" t="s">
        <v>227</v>
      </c>
      <c r="BE435" s="241">
        <f>IF(N435="základní",J435,0)</f>
        <v>0</v>
      </c>
      <c r="BF435" s="241">
        <f>IF(N435="snížená",J435,0)</f>
        <v>0</v>
      </c>
      <c r="BG435" s="241">
        <f>IF(N435="zákl. přenesená",J435,0)</f>
        <v>0</v>
      </c>
      <c r="BH435" s="241">
        <f>IF(N435="sníž. přenesená",J435,0)</f>
        <v>0</v>
      </c>
      <c r="BI435" s="241">
        <f>IF(N435="nulová",J435,0)</f>
        <v>0</v>
      </c>
      <c r="BJ435" s="18" t="s">
        <v>87</v>
      </c>
      <c r="BK435" s="241">
        <f>ROUND(I435*H435,2)</f>
        <v>0</v>
      </c>
      <c r="BL435" s="18" t="s">
        <v>115</v>
      </c>
      <c r="BM435" s="240" t="s">
        <v>5067</v>
      </c>
    </row>
    <row r="436" s="2" customFormat="1" ht="16.5" customHeight="1">
      <c r="A436" s="40"/>
      <c r="B436" s="41"/>
      <c r="C436" s="229" t="s">
        <v>1951</v>
      </c>
      <c r="D436" s="229" t="s">
        <v>230</v>
      </c>
      <c r="E436" s="230" t="s">
        <v>5068</v>
      </c>
      <c r="F436" s="231" t="s">
        <v>5069</v>
      </c>
      <c r="G436" s="232" t="s">
        <v>1861</v>
      </c>
      <c r="H436" s="233">
        <v>1</v>
      </c>
      <c r="I436" s="234"/>
      <c r="J436" s="235">
        <f>ROUND(I436*H436,2)</f>
        <v>0</v>
      </c>
      <c r="K436" s="231" t="s">
        <v>251</v>
      </c>
      <c r="L436" s="46"/>
      <c r="M436" s="236" t="s">
        <v>1</v>
      </c>
      <c r="N436" s="237" t="s">
        <v>48</v>
      </c>
      <c r="O436" s="93"/>
      <c r="P436" s="238">
        <f>O436*H436</f>
        <v>0</v>
      </c>
      <c r="Q436" s="238">
        <v>0</v>
      </c>
      <c r="R436" s="238">
        <f>Q436*H436</f>
        <v>0</v>
      </c>
      <c r="S436" s="238">
        <v>0</v>
      </c>
      <c r="T436" s="239">
        <f>S436*H436</f>
        <v>0</v>
      </c>
      <c r="U436" s="40"/>
      <c r="V436" s="40"/>
      <c r="W436" s="40"/>
      <c r="X436" s="40"/>
      <c r="Y436" s="40"/>
      <c r="Z436" s="40"/>
      <c r="AA436" s="40"/>
      <c r="AB436" s="40"/>
      <c r="AC436" s="40"/>
      <c r="AD436" s="40"/>
      <c r="AE436" s="40"/>
      <c r="AR436" s="240" t="s">
        <v>115</v>
      </c>
      <c r="AT436" s="240" t="s">
        <v>230</v>
      </c>
      <c r="AU436" s="240" t="s">
        <v>87</v>
      </c>
      <c r="AY436" s="18" t="s">
        <v>227</v>
      </c>
      <c r="BE436" s="241">
        <f>IF(N436="základní",J436,0)</f>
        <v>0</v>
      </c>
      <c r="BF436" s="241">
        <f>IF(N436="snížená",J436,0)</f>
        <v>0</v>
      </c>
      <c r="BG436" s="241">
        <f>IF(N436="zákl. přenesená",J436,0)</f>
        <v>0</v>
      </c>
      <c r="BH436" s="241">
        <f>IF(N436="sníž. přenesená",J436,0)</f>
        <v>0</v>
      </c>
      <c r="BI436" s="241">
        <f>IF(N436="nulová",J436,0)</f>
        <v>0</v>
      </c>
      <c r="BJ436" s="18" t="s">
        <v>87</v>
      </c>
      <c r="BK436" s="241">
        <f>ROUND(I436*H436,2)</f>
        <v>0</v>
      </c>
      <c r="BL436" s="18" t="s">
        <v>115</v>
      </c>
      <c r="BM436" s="240" t="s">
        <v>5070</v>
      </c>
    </row>
    <row r="437" s="2" customFormat="1" ht="21.75" customHeight="1">
      <c r="A437" s="40"/>
      <c r="B437" s="41"/>
      <c r="C437" s="229" t="s">
        <v>1955</v>
      </c>
      <c r="D437" s="229" t="s">
        <v>230</v>
      </c>
      <c r="E437" s="230" t="s">
        <v>5071</v>
      </c>
      <c r="F437" s="231" t="s">
        <v>5072</v>
      </c>
      <c r="G437" s="232" t="s">
        <v>1861</v>
      </c>
      <c r="H437" s="233">
        <v>1</v>
      </c>
      <c r="I437" s="234"/>
      <c r="J437" s="235">
        <f>ROUND(I437*H437,2)</f>
        <v>0</v>
      </c>
      <c r="K437" s="231" t="s">
        <v>251</v>
      </c>
      <c r="L437" s="46"/>
      <c r="M437" s="236" t="s">
        <v>1</v>
      </c>
      <c r="N437" s="237" t="s">
        <v>48</v>
      </c>
      <c r="O437" s="93"/>
      <c r="P437" s="238">
        <f>O437*H437</f>
        <v>0</v>
      </c>
      <c r="Q437" s="238">
        <v>0</v>
      </c>
      <c r="R437" s="238">
        <f>Q437*H437</f>
        <v>0</v>
      </c>
      <c r="S437" s="238">
        <v>0</v>
      </c>
      <c r="T437" s="239">
        <f>S437*H437</f>
        <v>0</v>
      </c>
      <c r="U437" s="40"/>
      <c r="V437" s="40"/>
      <c r="W437" s="40"/>
      <c r="X437" s="40"/>
      <c r="Y437" s="40"/>
      <c r="Z437" s="40"/>
      <c r="AA437" s="40"/>
      <c r="AB437" s="40"/>
      <c r="AC437" s="40"/>
      <c r="AD437" s="40"/>
      <c r="AE437" s="40"/>
      <c r="AR437" s="240" t="s">
        <v>115</v>
      </c>
      <c r="AT437" s="240" t="s">
        <v>230</v>
      </c>
      <c r="AU437" s="240" t="s">
        <v>87</v>
      </c>
      <c r="AY437" s="18" t="s">
        <v>227</v>
      </c>
      <c r="BE437" s="241">
        <f>IF(N437="základní",J437,0)</f>
        <v>0</v>
      </c>
      <c r="BF437" s="241">
        <f>IF(N437="snížená",J437,0)</f>
        <v>0</v>
      </c>
      <c r="BG437" s="241">
        <f>IF(N437="zákl. přenesená",J437,0)</f>
        <v>0</v>
      </c>
      <c r="BH437" s="241">
        <f>IF(N437="sníž. přenesená",J437,0)</f>
        <v>0</v>
      </c>
      <c r="BI437" s="241">
        <f>IF(N437="nulová",J437,0)</f>
        <v>0</v>
      </c>
      <c r="BJ437" s="18" t="s">
        <v>87</v>
      </c>
      <c r="BK437" s="241">
        <f>ROUND(I437*H437,2)</f>
        <v>0</v>
      </c>
      <c r="BL437" s="18" t="s">
        <v>115</v>
      </c>
      <c r="BM437" s="240" t="s">
        <v>5073</v>
      </c>
    </row>
    <row r="438" s="2" customFormat="1" ht="16.5" customHeight="1">
      <c r="A438" s="40"/>
      <c r="B438" s="41"/>
      <c r="C438" s="229" t="s">
        <v>1959</v>
      </c>
      <c r="D438" s="229" t="s">
        <v>230</v>
      </c>
      <c r="E438" s="230" t="s">
        <v>5074</v>
      </c>
      <c r="F438" s="231" t="s">
        <v>5075</v>
      </c>
      <c r="G438" s="232" t="s">
        <v>1861</v>
      </c>
      <c r="H438" s="233">
        <v>1</v>
      </c>
      <c r="I438" s="234"/>
      <c r="J438" s="235">
        <f>ROUND(I438*H438,2)</f>
        <v>0</v>
      </c>
      <c r="K438" s="231" t="s">
        <v>251</v>
      </c>
      <c r="L438" s="46"/>
      <c r="M438" s="236" t="s">
        <v>1</v>
      </c>
      <c r="N438" s="237" t="s">
        <v>48</v>
      </c>
      <c r="O438" s="93"/>
      <c r="P438" s="238">
        <f>O438*H438</f>
        <v>0</v>
      </c>
      <c r="Q438" s="238">
        <v>0</v>
      </c>
      <c r="R438" s="238">
        <f>Q438*H438</f>
        <v>0</v>
      </c>
      <c r="S438" s="238">
        <v>0</v>
      </c>
      <c r="T438" s="239">
        <f>S438*H438</f>
        <v>0</v>
      </c>
      <c r="U438" s="40"/>
      <c r="V438" s="40"/>
      <c r="W438" s="40"/>
      <c r="X438" s="40"/>
      <c r="Y438" s="40"/>
      <c r="Z438" s="40"/>
      <c r="AA438" s="40"/>
      <c r="AB438" s="40"/>
      <c r="AC438" s="40"/>
      <c r="AD438" s="40"/>
      <c r="AE438" s="40"/>
      <c r="AR438" s="240" t="s">
        <v>115</v>
      </c>
      <c r="AT438" s="240" t="s">
        <v>230</v>
      </c>
      <c r="AU438" s="240" t="s">
        <v>87</v>
      </c>
      <c r="AY438" s="18" t="s">
        <v>227</v>
      </c>
      <c r="BE438" s="241">
        <f>IF(N438="základní",J438,0)</f>
        <v>0</v>
      </c>
      <c r="BF438" s="241">
        <f>IF(N438="snížená",J438,0)</f>
        <v>0</v>
      </c>
      <c r="BG438" s="241">
        <f>IF(N438="zákl. přenesená",J438,0)</f>
        <v>0</v>
      </c>
      <c r="BH438" s="241">
        <f>IF(N438="sníž. přenesená",J438,0)</f>
        <v>0</v>
      </c>
      <c r="BI438" s="241">
        <f>IF(N438="nulová",J438,0)</f>
        <v>0</v>
      </c>
      <c r="BJ438" s="18" t="s">
        <v>87</v>
      </c>
      <c r="BK438" s="241">
        <f>ROUND(I438*H438,2)</f>
        <v>0</v>
      </c>
      <c r="BL438" s="18" t="s">
        <v>115</v>
      </c>
      <c r="BM438" s="240" t="s">
        <v>5076</v>
      </c>
    </row>
    <row r="439" s="2" customFormat="1" ht="16.5" customHeight="1">
      <c r="A439" s="40"/>
      <c r="B439" s="41"/>
      <c r="C439" s="229" t="s">
        <v>1963</v>
      </c>
      <c r="D439" s="229" t="s">
        <v>230</v>
      </c>
      <c r="E439" s="230" t="s">
        <v>4923</v>
      </c>
      <c r="F439" s="231" t="s">
        <v>4924</v>
      </c>
      <c r="G439" s="232" t="s">
        <v>1861</v>
      </c>
      <c r="H439" s="233">
        <v>3</v>
      </c>
      <c r="I439" s="234"/>
      <c r="J439" s="235">
        <f>ROUND(I439*H439,2)</f>
        <v>0</v>
      </c>
      <c r="K439" s="231" t="s">
        <v>251</v>
      </c>
      <c r="L439" s="46"/>
      <c r="M439" s="236" t="s">
        <v>1</v>
      </c>
      <c r="N439" s="237" t="s">
        <v>48</v>
      </c>
      <c r="O439" s="93"/>
      <c r="P439" s="238">
        <f>O439*H439</f>
        <v>0</v>
      </c>
      <c r="Q439" s="238">
        <v>0</v>
      </c>
      <c r="R439" s="238">
        <f>Q439*H439</f>
        <v>0</v>
      </c>
      <c r="S439" s="238">
        <v>0</v>
      </c>
      <c r="T439" s="239">
        <f>S439*H439</f>
        <v>0</v>
      </c>
      <c r="U439" s="40"/>
      <c r="V439" s="40"/>
      <c r="W439" s="40"/>
      <c r="X439" s="40"/>
      <c r="Y439" s="40"/>
      <c r="Z439" s="40"/>
      <c r="AA439" s="40"/>
      <c r="AB439" s="40"/>
      <c r="AC439" s="40"/>
      <c r="AD439" s="40"/>
      <c r="AE439" s="40"/>
      <c r="AR439" s="240" t="s">
        <v>115</v>
      </c>
      <c r="AT439" s="240" t="s">
        <v>230</v>
      </c>
      <c r="AU439" s="240" t="s">
        <v>87</v>
      </c>
      <c r="AY439" s="18" t="s">
        <v>227</v>
      </c>
      <c r="BE439" s="241">
        <f>IF(N439="základní",J439,0)</f>
        <v>0</v>
      </c>
      <c r="BF439" s="241">
        <f>IF(N439="snížená",J439,0)</f>
        <v>0</v>
      </c>
      <c r="BG439" s="241">
        <f>IF(N439="zákl. přenesená",J439,0)</f>
        <v>0</v>
      </c>
      <c r="BH439" s="241">
        <f>IF(N439="sníž. přenesená",J439,0)</f>
        <v>0</v>
      </c>
      <c r="BI439" s="241">
        <f>IF(N439="nulová",J439,0)</f>
        <v>0</v>
      </c>
      <c r="BJ439" s="18" t="s">
        <v>87</v>
      </c>
      <c r="BK439" s="241">
        <f>ROUND(I439*H439,2)</f>
        <v>0</v>
      </c>
      <c r="BL439" s="18" t="s">
        <v>115</v>
      </c>
      <c r="BM439" s="240" t="s">
        <v>5077</v>
      </c>
    </row>
    <row r="440" s="2" customFormat="1" ht="16.5" customHeight="1">
      <c r="A440" s="40"/>
      <c r="B440" s="41"/>
      <c r="C440" s="229" t="s">
        <v>1967</v>
      </c>
      <c r="D440" s="229" t="s">
        <v>230</v>
      </c>
      <c r="E440" s="230" t="s">
        <v>4661</v>
      </c>
      <c r="F440" s="231" t="s">
        <v>4662</v>
      </c>
      <c r="G440" s="232" t="s">
        <v>1861</v>
      </c>
      <c r="H440" s="233">
        <v>2</v>
      </c>
      <c r="I440" s="234"/>
      <c r="J440" s="235">
        <f>ROUND(I440*H440,2)</f>
        <v>0</v>
      </c>
      <c r="K440" s="231" t="s">
        <v>251</v>
      </c>
      <c r="L440" s="46"/>
      <c r="M440" s="236" t="s">
        <v>1</v>
      </c>
      <c r="N440" s="237" t="s">
        <v>48</v>
      </c>
      <c r="O440" s="93"/>
      <c r="P440" s="238">
        <f>O440*H440</f>
        <v>0</v>
      </c>
      <c r="Q440" s="238">
        <v>0</v>
      </c>
      <c r="R440" s="238">
        <f>Q440*H440</f>
        <v>0</v>
      </c>
      <c r="S440" s="238">
        <v>0</v>
      </c>
      <c r="T440" s="239">
        <f>S440*H440</f>
        <v>0</v>
      </c>
      <c r="U440" s="40"/>
      <c r="V440" s="40"/>
      <c r="W440" s="40"/>
      <c r="X440" s="40"/>
      <c r="Y440" s="40"/>
      <c r="Z440" s="40"/>
      <c r="AA440" s="40"/>
      <c r="AB440" s="40"/>
      <c r="AC440" s="40"/>
      <c r="AD440" s="40"/>
      <c r="AE440" s="40"/>
      <c r="AR440" s="240" t="s">
        <v>115</v>
      </c>
      <c r="AT440" s="240" t="s">
        <v>230</v>
      </c>
      <c r="AU440" s="240" t="s">
        <v>87</v>
      </c>
      <c r="AY440" s="18" t="s">
        <v>227</v>
      </c>
      <c r="BE440" s="241">
        <f>IF(N440="základní",J440,0)</f>
        <v>0</v>
      </c>
      <c r="BF440" s="241">
        <f>IF(N440="snížená",J440,0)</f>
        <v>0</v>
      </c>
      <c r="BG440" s="241">
        <f>IF(N440="zákl. přenesená",J440,0)</f>
        <v>0</v>
      </c>
      <c r="BH440" s="241">
        <f>IF(N440="sníž. přenesená",J440,0)</f>
        <v>0</v>
      </c>
      <c r="BI440" s="241">
        <f>IF(N440="nulová",J440,0)</f>
        <v>0</v>
      </c>
      <c r="BJ440" s="18" t="s">
        <v>87</v>
      </c>
      <c r="BK440" s="241">
        <f>ROUND(I440*H440,2)</f>
        <v>0</v>
      </c>
      <c r="BL440" s="18" t="s">
        <v>115</v>
      </c>
      <c r="BM440" s="240" t="s">
        <v>5078</v>
      </c>
    </row>
    <row r="441" s="2" customFormat="1" ht="16.5" customHeight="1">
      <c r="A441" s="40"/>
      <c r="B441" s="41"/>
      <c r="C441" s="229" t="s">
        <v>1971</v>
      </c>
      <c r="D441" s="229" t="s">
        <v>230</v>
      </c>
      <c r="E441" s="230" t="s">
        <v>5079</v>
      </c>
      <c r="F441" s="231" t="s">
        <v>5080</v>
      </c>
      <c r="G441" s="232" t="s">
        <v>544</v>
      </c>
      <c r="H441" s="233">
        <v>21</v>
      </c>
      <c r="I441" s="234"/>
      <c r="J441" s="235">
        <f>ROUND(I441*H441,2)</f>
        <v>0</v>
      </c>
      <c r="K441" s="231" t="s">
        <v>251</v>
      </c>
      <c r="L441" s="46"/>
      <c r="M441" s="236" t="s">
        <v>1</v>
      </c>
      <c r="N441" s="237" t="s">
        <v>48</v>
      </c>
      <c r="O441" s="93"/>
      <c r="P441" s="238">
        <f>O441*H441</f>
        <v>0</v>
      </c>
      <c r="Q441" s="238">
        <v>0</v>
      </c>
      <c r="R441" s="238">
        <f>Q441*H441</f>
        <v>0</v>
      </c>
      <c r="S441" s="238">
        <v>0</v>
      </c>
      <c r="T441" s="239">
        <f>S441*H441</f>
        <v>0</v>
      </c>
      <c r="U441" s="40"/>
      <c r="V441" s="40"/>
      <c r="W441" s="40"/>
      <c r="X441" s="40"/>
      <c r="Y441" s="40"/>
      <c r="Z441" s="40"/>
      <c r="AA441" s="40"/>
      <c r="AB441" s="40"/>
      <c r="AC441" s="40"/>
      <c r="AD441" s="40"/>
      <c r="AE441" s="40"/>
      <c r="AR441" s="240" t="s">
        <v>115</v>
      </c>
      <c r="AT441" s="240" t="s">
        <v>230</v>
      </c>
      <c r="AU441" s="240" t="s">
        <v>87</v>
      </c>
      <c r="AY441" s="18" t="s">
        <v>227</v>
      </c>
      <c r="BE441" s="241">
        <f>IF(N441="základní",J441,0)</f>
        <v>0</v>
      </c>
      <c r="BF441" s="241">
        <f>IF(N441="snížená",J441,0)</f>
        <v>0</v>
      </c>
      <c r="BG441" s="241">
        <f>IF(N441="zákl. přenesená",J441,0)</f>
        <v>0</v>
      </c>
      <c r="BH441" s="241">
        <f>IF(N441="sníž. přenesená",J441,0)</f>
        <v>0</v>
      </c>
      <c r="BI441" s="241">
        <f>IF(N441="nulová",J441,0)</f>
        <v>0</v>
      </c>
      <c r="BJ441" s="18" t="s">
        <v>87</v>
      </c>
      <c r="BK441" s="241">
        <f>ROUND(I441*H441,2)</f>
        <v>0</v>
      </c>
      <c r="BL441" s="18" t="s">
        <v>115</v>
      </c>
      <c r="BM441" s="240" t="s">
        <v>5081</v>
      </c>
    </row>
    <row r="442" s="2" customFormat="1" ht="16.5" customHeight="1">
      <c r="A442" s="40"/>
      <c r="B442" s="41"/>
      <c r="C442" s="229" t="s">
        <v>1975</v>
      </c>
      <c r="D442" s="229" t="s">
        <v>230</v>
      </c>
      <c r="E442" s="230" t="s">
        <v>5082</v>
      </c>
      <c r="F442" s="231" t="s">
        <v>5083</v>
      </c>
      <c r="G442" s="232" t="s">
        <v>1861</v>
      </c>
      <c r="H442" s="233">
        <v>33</v>
      </c>
      <c r="I442" s="234"/>
      <c r="J442" s="235">
        <f>ROUND(I442*H442,2)</f>
        <v>0</v>
      </c>
      <c r="K442" s="231" t="s">
        <v>251</v>
      </c>
      <c r="L442" s="46"/>
      <c r="M442" s="236" t="s">
        <v>1</v>
      </c>
      <c r="N442" s="237" t="s">
        <v>48</v>
      </c>
      <c r="O442" s="93"/>
      <c r="P442" s="238">
        <f>O442*H442</f>
        <v>0</v>
      </c>
      <c r="Q442" s="238">
        <v>0</v>
      </c>
      <c r="R442" s="238">
        <f>Q442*H442</f>
        <v>0</v>
      </c>
      <c r="S442" s="238">
        <v>0</v>
      </c>
      <c r="T442" s="239">
        <f>S442*H442</f>
        <v>0</v>
      </c>
      <c r="U442" s="40"/>
      <c r="V442" s="40"/>
      <c r="W442" s="40"/>
      <c r="X442" s="40"/>
      <c r="Y442" s="40"/>
      <c r="Z442" s="40"/>
      <c r="AA442" s="40"/>
      <c r="AB442" s="40"/>
      <c r="AC442" s="40"/>
      <c r="AD442" s="40"/>
      <c r="AE442" s="40"/>
      <c r="AR442" s="240" t="s">
        <v>115</v>
      </c>
      <c r="AT442" s="240" t="s">
        <v>230</v>
      </c>
      <c r="AU442" s="240" t="s">
        <v>87</v>
      </c>
      <c r="AY442" s="18" t="s">
        <v>227</v>
      </c>
      <c r="BE442" s="241">
        <f>IF(N442="základní",J442,0)</f>
        <v>0</v>
      </c>
      <c r="BF442" s="241">
        <f>IF(N442="snížená",J442,0)</f>
        <v>0</v>
      </c>
      <c r="BG442" s="241">
        <f>IF(N442="zákl. přenesená",J442,0)</f>
        <v>0</v>
      </c>
      <c r="BH442" s="241">
        <f>IF(N442="sníž. přenesená",J442,0)</f>
        <v>0</v>
      </c>
      <c r="BI442" s="241">
        <f>IF(N442="nulová",J442,0)</f>
        <v>0</v>
      </c>
      <c r="BJ442" s="18" t="s">
        <v>87</v>
      </c>
      <c r="BK442" s="241">
        <f>ROUND(I442*H442,2)</f>
        <v>0</v>
      </c>
      <c r="BL442" s="18" t="s">
        <v>115</v>
      </c>
      <c r="BM442" s="240" t="s">
        <v>5084</v>
      </c>
    </row>
    <row r="443" s="2" customFormat="1" ht="16.5" customHeight="1">
      <c r="A443" s="40"/>
      <c r="B443" s="41"/>
      <c r="C443" s="229" t="s">
        <v>1979</v>
      </c>
      <c r="D443" s="229" t="s">
        <v>230</v>
      </c>
      <c r="E443" s="230" t="s">
        <v>5085</v>
      </c>
      <c r="F443" s="231" t="s">
        <v>5086</v>
      </c>
      <c r="G443" s="232" t="s">
        <v>544</v>
      </c>
      <c r="H443" s="233">
        <v>6</v>
      </c>
      <c r="I443" s="234"/>
      <c r="J443" s="235">
        <f>ROUND(I443*H443,2)</f>
        <v>0</v>
      </c>
      <c r="K443" s="231" t="s">
        <v>251</v>
      </c>
      <c r="L443" s="46"/>
      <c r="M443" s="236" t="s">
        <v>1</v>
      </c>
      <c r="N443" s="237" t="s">
        <v>48</v>
      </c>
      <c r="O443" s="93"/>
      <c r="P443" s="238">
        <f>O443*H443</f>
        <v>0</v>
      </c>
      <c r="Q443" s="238">
        <v>0</v>
      </c>
      <c r="R443" s="238">
        <f>Q443*H443</f>
        <v>0</v>
      </c>
      <c r="S443" s="238">
        <v>0</v>
      </c>
      <c r="T443" s="239">
        <f>S443*H443</f>
        <v>0</v>
      </c>
      <c r="U443" s="40"/>
      <c r="V443" s="40"/>
      <c r="W443" s="40"/>
      <c r="X443" s="40"/>
      <c r="Y443" s="40"/>
      <c r="Z443" s="40"/>
      <c r="AA443" s="40"/>
      <c r="AB443" s="40"/>
      <c r="AC443" s="40"/>
      <c r="AD443" s="40"/>
      <c r="AE443" s="40"/>
      <c r="AR443" s="240" t="s">
        <v>115</v>
      </c>
      <c r="AT443" s="240" t="s">
        <v>230</v>
      </c>
      <c r="AU443" s="240" t="s">
        <v>87</v>
      </c>
      <c r="AY443" s="18" t="s">
        <v>227</v>
      </c>
      <c r="BE443" s="241">
        <f>IF(N443="základní",J443,0)</f>
        <v>0</v>
      </c>
      <c r="BF443" s="241">
        <f>IF(N443="snížená",J443,0)</f>
        <v>0</v>
      </c>
      <c r="BG443" s="241">
        <f>IF(N443="zákl. přenesená",J443,0)</f>
        <v>0</v>
      </c>
      <c r="BH443" s="241">
        <f>IF(N443="sníž. přenesená",J443,0)</f>
        <v>0</v>
      </c>
      <c r="BI443" s="241">
        <f>IF(N443="nulová",J443,0)</f>
        <v>0</v>
      </c>
      <c r="BJ443" s="18" t="s">
        <v>87</v>
      </c>
      <c r="BK443" s="241">
        <f>ROUND(I443*H443,2)</f>
        <v>0</v>
      </c>
      <c r="BL443" s="18" t="s">
        <v>115</v>
      </c>
      <c r="BM443" s="240" t="s">
        <v>5087</v>
      </c>
    </row>
    <row r="444" s="2" customFormat="1" ht="16.5" customHeight="1">
      <c r="A444" s="40"/>
      <c r="B444" s="41"/>
      <c r="C444" s="229" t="s">
        <v>1983</v>
      </c>
      <c r="D444" s="229" t="s">
        <v>230</v>
      </c>
      <c r="E444" s="230" t="s">
        <v>5088</v>
      </c>
      <c r="F444" s="231" t="s">
        <v>5089</v>
      </c>
      <c r="G444" s="232" t="s">
        <v>1861</v>
      </c>
      <c r="H444" s="233">
        <v>1</v>
      </c>
      <c r="I444" s="234"/>
      <c r="J444" s="235">
        <f>ROUND(I444*H444,2)</f>
        <v>0</v>
      </c>
      <c r="K444" s="231" t="s">
        <v>251</v>
      </c>
      <c r="L444" s="46"/>
      <c r="M444" s="236" t="s">
        <v>1</v>
      </c>
      <c r="N444" s="237" t="s">
        <v>48</v>
      </c>
      <c r="O444" s="93"/>
      <c r="P444" s="238">
        <f>O444*H444</f>
        <v>0</v>
      </c>
      <c r="Q444" s="238">
        <v>0</v>
      </c>
      <c r="R444" s="238">
        <f>Q444*H444</f>
        <v>0</v>
      </c>
      <c r="S444" s="238">
        <v>0</v>
      </c>
      <c r="T444" s="239">
        <f>S444*H444</f>
        <v>0</v>
      </c>
      <c r="U444" s="40"/>
      <c r="V444" s="40"/>
      <c r="W444" s="40"/>
      <c r="X444" s="40"/>
      <c r="Y444" s="40"/>
      <c r="Z444" s="40"/>
      <c r="AA444" s="40"/>
      <c r="AB444" s="40"/>
      <c r="AC444" s="40"/>
      <c r="AD444" s="40"/>
      <c r="AE444" s="40"/>
      <c r="AR444" s="240" t="s">
        <v>115</v>
      </c>
      <c r="AT444" s="240" t="s">
        <v>230</v>
      </c>
      <c r="AU444" s="240" t="s">
        <v>87</v>
      </c>
      <c r="AY444" s="18" t="s">
        <v>227</v>
      </c>
      <c r="BE444" s="241">
        <f>IF(N444="základní",J444,0)</f>
        <v>0</v>
      </c>
      <c r="BF444" s="241">
        <f>IF(N444="snížená",J444,0)</f>
        <v>0</v>
      </c>
      <c r="BG444" s="241">
        <f>IF(N444="zákl. přenesená",J444,0)</f>
        <v>0</v>
      </c>
      <c r="BH444" s="241">
        <f>IF(N444="sníž. přenesená",J444,0)</f>
        <v>0</v>
      </c>
      <c r="BI444" s="241">
        <f>IF(N444="nulová",J444,0)</f>
        <v>0</v>
      </c>
      <c r="BJ444" s="18" t="s">
        <v>87</v>
      </c>
      <c r="BK444" s="241">
        <f>ROUND(I444*H444,2)</f>
        <v>0</v>
      </c>
      <c r="BL444" s="18" t="s">
        <v>115</v>
      </c>
      <c r="BM444" s="240" t="s">
        <v>5090</v>
      </c>
    </row>
    <row r="445" s="2" customFormat="1" ht="16.5" customHeight="1">
      <c r="A445" s="40"/>
      <c r="B445" s="41"/>
      <c r="C445" s="229" t="s">
        <v>1987</v>
      </c>
      <c r="D445" s="229" t="s">
        <v>230</v>
      </c>
      <c r="E445" s="230" t="s">
        <v>5091</v>
      </c>
      <c r="F445" s="231" t="s">
        <v>5092</v>
      </c>
      <c r="G445" s="232" t="s">
        <v>1861</v>
      </c>
      <c r="H445" s="233">
        <v>1</v>
      </c>
      <c r="I445" s="234"/>
      <c r="J445" s="235">
        <f>ROUND(I445*H445,2)</f>
        <v>0</v>
      </c>
      <c r="K445" s="231" t="s">
        <v>251</v>
      </c>
      <c r="L445" s="46"/>
      <c r="M445" s="236" t="s">
        <v>1</v>
      </c>
      <c r="N445" s="237" t="s">
        <v>48</v>
      </c>
      <c r="O445" s="93"/>
      <c r="P445" s="238">
        <f>O445*H445</f>
        <v>0</v>
      </c>
      <c r="Q445" s="238">
        <v>0</v>
      </c>
      <c r="R445" s="238">
        <f>Q445*H445</f>
        <v>0</v>
      </c>
      <c r="S445" s="238">
        <v>0</v>
      </c>
      <c r="T445" s="239">
        <f>S445*H445</f>
        <v>0</v>
      </c>
      <c r="U445" s="40"/>
      <c r="V445" s="40"/>
      <c r="W445" s="40"/>
      <c r="X445" s="40"/>
      <c r="Y445" s="40"/>
      <c r="Z445" s="40"/>
      <c r="AA445" s="40"/>
      <c r="AB445" s="40"/>
      <c r="AC445" s="40"/>
      <c r="AD445" s="40"/>
      <c r="AE445" s="40"/>
      <c r="AR445" s="240" t="s">
        <v>115</v>
      </c>
      <c r="AT445" s="240" t="s">
        <v>230</v>
      </c>
      <c r="AU445" s="240" t="s">
        <v>87</v>
      </c>
      <c r="AY445" s="18" t="s">
        <v>227</v>
      </c>
      <c r="BE445" s="241">
        <f>IF(N445="základní",J445,0)</f>
        <v>0</v>
      </c>
      <c r="BF445" s="241">
        <f>IF(N445="snížená",J445,0)</f>
        <v>0</v>
      </c>
      <c r="BG445" s="241">
        <f>IF(N445="zákl. přenesená",J445,0)</f>
        <v>0</v>
      </c>
      <c r="BH445" s="241">
        <f>IF(N445="sníž. přenesená",J445,0)</f>
        <v>0</v>
      </c>
      <c r="BI445" s="241">
        <f>IF(N445="nulová",J445,0)</f>
        <v>0</v>
      </c>
      <c r="BJ445" s="18" t="s">
        <v>87</v>
      </c>
      <c r="BK445" s="241">
        <f>ROUND(I445*H445,2)</f>
        <v>0</v>
      </c>
      <c r="BL445" s="18" t="s">
        <v>115</v>
      </c>
      <c r="BM445" s="240" t="s">
        <v>5093</v>
      </c>
    </row>
    <row r="446" s="2" customFormat="1" ht="16.5" customHeight="1">
      <c r="A446" s="40"/>
      <c r="B446" s="41"/>
      <c r="C446" s="229" t="s">
        <v>1991</v>
      </c>
      <c r="D446" s="229" t="s">
        <v>230</v>
      </c>
      <c r="E446" s="230" t="s">
        <v>5094</v>
      </c>
      <c r="F446" s="231" t="s">
        <v>5095</v>
      </c>
      <c r="G446" s="232" t="s">
        <v>1861</v>
      </c>
      <c r="H446" s="233">
        <v>1</v>
      </c>
      <c r="I446" s="234"/>
      <c r="J446" s="235">
        <f>ROUND(I446*H446,2)</f>
        <v>0</v>
      </c>
      <c r="K446" s="231" t="s">
        <v>251</v>
      </c>
      <c r="L446" s="46"/>
      <c r="M446" s="236" t="s">
        <v>1</v>
      </c>
      <c r="N446" s="237" t="s">
        <v>48</v>
      </c>
      <c r="O446" s="93"/>
      <c r="P446" s="238">
        <f>O446*H446</f>
        <v>0</v>
      </c>
      <c r="Q446" s="238">
        <v>0</v>
      </c>
      <c r="R446" s="238">
        <f>Q446*H446</f>
        <v>0</v>
      </c>
      <c r="S446" s="238">
        <v>0</v>
      </c>
      <c r="T446" s="239">
        <f>S446*H446</f>
        <v>0</v>
      </c>
      <c r="U446" s="40"/>
      <c r="V446" s="40"/>
      <c r="W446" s="40"/>
      <c r="X446" s="40"/>
      <c r="Y446" s="40"/>
      <c r="Z446" s="40"/>
      <c r="AA446" s="40"/>
      <c r="AB446" s="40"/>
      <c r="AC446" s="40"/>
      <c r="AD446" s="40"/>
      <c r="AE446" s="40"/>
      <c r="AR446" s="240" t="s">
        <v>115</v>
      </c>
      <c r="AT446" s="240" t="s">
        <v>230</v>
      </c>
      <c r="AU446" s="240" t="s">
        <v>87</v>
      </c>
      <c r="AY446" s="18" t="s">
        <v>227</v>
      </c>
      <c r="BE446" s="241">
        <f>IF(N446="základní",J446,0)</f>
        <v>0</v>
      </c>
      <c r="BF446" s="241">
        <f>IF(N446="snížená",J446,0)</f>
        <v>0</v>
      </c>
      <c r="BG446" s="241">
        <f>IF(N446="zákl. přenesená",J446,0)</f>
        <v>0</v>
      </c>
      <c r="BH446" s="241">
        <f>IF(N446="sníž. přenesená",J446,0)</f>
        <v>0</v>
      </c>
      <c r="BI446" s="241">
        <f>IF(N446="nulová",J446,0)</f>
        <v>0</v>
      </c>
      <c r="BJ446" s="18" t="s">
        <v>87</v>
      </c>
      <c r="BK446" s="241">
        <f>ROUND(I446*H446,2)</f>
        <v>0</v>
      </c>
      <c r="BL446" s="18" t="s">
        <v>115</v>
      </c>
      <c r="BM446" s="240" t="s">
        <v>5096</v>
      </c>
    </row>
    <row r="447" s="2" customFormat="1" ht="16.5" customHeight="1">
      <c r="A447" s="40"/>
      <c r="B447" s="41"/>
      <c r="C447" s="229" t="s">
        <v>1995</v>
      </c>
      <c r="D447" s="229" t="s">
        <v>230</v>
      </c>
      <c r="E447" s="230" t="s">
        <v>5097</v>
      </c>
      <c r="F447" s="231" t="s">
        <v>5098</v>
      </c>
      <c r="G447" s="232" t="s">
        <v>544</v>
      </c>
      <c r="H447" s="233">
        <v>6</v>
      </c>
      <c r="I447" s="234"/>
      <c r="J447" s="235">
        <f>ROUND(I447*H447,2)</f>
        <v>0</v>
      </c>
      <c r="K447" s="231" t="s">
        <v>251</v>
      </c>
      <c r="L447" s="46"/>
      <c r="M447" s="236" t="s">
        <v>1</v>
      </c>
      <c r="N447" s="237" t="s">
        <v>48</v>
      </c>
      <c r="O447" s="93"/>
      <c r="P447" s="238">
        <f>O447*H447</f>
        <v>0</v>
      </c>
      <c r="Q447" s="238">
        <v>0</v>
      </c>
      <c r="R447" s="238">
        <f>Q447*H447</f>
        <v>0</v>
      </c>
      <c r="S447" s="238">
        <v>0</v>
      </c>
      <c r="T447" s="239">
        <f>S447*H447</f>
        <v>0</v>
      </c>
      <c r="U447" s="40"/>
      <c r="V447" s="40"/>
      <c r="W447" s="40"/>
      <c r="X447" s="40"/>
      <c r="Y447" s="40"/>
      <c r="Z447" s="40"/>
      <c r="AA447" s="40"/>
      <c r="AB447" s="40"/>
      <c r="AC447" s="40"/>
      <c r="AD447" s="40"/>
      <c r="AE447" s="40"/>
      <c r="AR447" s="240" t="s">
        <v>115</v>
      </c>
      <c r="AT447" s="240" t="s">
        <v>230</v>
      </c>
      <c r="AU447" s="240" t="s">
        <v>87</v>
      </c>
      <c r="AY447" s="18" t="s">
        <v>227</v>
      </c>
      <c r="BE447" s="241">
        <f>IF(N447="základní",J447,0)</f>
        <v>0</v>
      </c>
      <c r="BF447" s="241">
        <f>IF(N447="snížená",J447,0)</f>
        <v>0</v>
      </c>
      <c r="BG447" s="241">
        <f>IF(N447="zákl. přenesená",J447,0)</f>
        <v>0</v>
      </c>
      <c r="BH447" s="241">
        <f>IF(N447="sníž. přenesená",J447,0)</f>
        <v>0</v>
      </c>
      <c r="BI447" s="241">
        <f>IF(N447="nulová",J447,0)</f>
        <v>0</v>
      </c>
      <c r="BJ447" s="18" t="s">
        <v>87</v>
      </c>
      <c r="BK447" s="241">
        <f>ROUND(I447*H447,2)</f>
        <v>0</v>
      </c>
      <c r="BL447" s="18" t="s">
        <v>115</v>
      </c>
      <c r="BM447" s="240" t="s">
        <v>5099</v>
      </c>
    </row>
    <row r="448" s="2" customFormat="1" ht="16.5" customHeight="1">
      <c r="A448" s="40"/>
      <c r="B448" s="41"/>
      <c r="C448" s="229" t="s">
        <v>1999</v>
      </c>
      <c r="D448" s="229" t="s">
        <v>230</v>
      </c>
      <c r="E448" s="230" t="s">
        <v>5100</v>
      </c>
      <c r="F448" s="231" t="s">
        <v>5101</v>
      </c>
      <c r="G448" s="232" t="s">
        <v>1861</v>
      </c>
      <c r="H448" s="233">
        <v>1</v>
      </c>
      <c r="I448" s="234"/>
      <c r="J448" s="235">
        <f>ROUND(I448*H448,2)</f>
        <v>0</v>
      </c>
      <c r="K448" s="231" t="s">
        <v>251</v>
      </c>
      <c r="L448" s="46"/>
      <c r="M448" s="236" t="s">
        <v>1</v>
      </c>
      <c r="N448" s="237" t="s">
        <v>48</v>
      </c>
      <c r="O448" s="93"/>
      <c r="P448" s="238">
        <f>O448*H448</f>
        <v>0</v>
      </c>
      <c r="Q448" s="238">
        <v>0</v>
      </c>
      <c r="R448" s="238">
        <f>Q448*H448</f>
        <v>0</v>
      </c>
      <c r="S448" s="238">
        <v>0</v>
      </c>
      <c r="T448" s="239">
        <f>S448*H448</f>
        <v>0</v>
      </c>
      <c r="U448" s="40"/>
      <c r="V448" s="40"/>
      <c r="W448" s="40"/>
      <c r="X448" s="40"/>
      <c r="Y448" s="40"/>
      <c r="Z448" s="40"/>
      <c r="AA448" s="40"/>
      <c r="AB448" s="40"/>
      <c r="AC448" s="40"/>
      <c r="AD448" s="40"/>
      <c r="AE448" s="40"/>
      <c r="AR448" s="240" t="s">
        <v>115</v>
      </c>
      <c r="AT448" s="240" t="s">
        <v>230</v>
      </c>
      <c r="AU448" s="240" t="s">
        <v>87</v>
      </c>
      <c r="AY448" s="18" t="s">
        <v>227</v>
      </c>
      <c r="BE448" s="241">
        <f>IF(N448="základní",J448,0)</f>
        <v>0</v>
      </c>
      <c r="BF448" s="241">
        <f>IF(N448="snížená",J448,0)</f>
        <v>0</v>
      </c>
      <c r="BG448" s="241">
        <f>IF(N448="zákl. přenesená",J448,0)</f>
        <v>0</v>
      </c>
      <c r="BH448" s="241">
        <f>IF(N448="sníž. přenesená",J448,0)</f>
        <v>0</v>
      </c>
      <c r="BI448" s="241">
        <f>IF(N448="nulová",J448,0)</f>
        <v>0</v>
      </c>
      <c r="BJ448" s="18" t="s">
        <v>87</v>
      </c>
      <c r="BK448" s="241">
        <f>ROUND(I448*H448,2)</f>
        <v>0</v>
      </c>
      <c r="BL448" s="18" t="s">
        <v>115</v>
      </c>
      <c r="BM448" s="240" t="s">
        <v>5102</v>
      </c>
    </row>
    <row r="449" s="2" customFormat="1" ht="16.5" customHeight="1">
      <c r="A449" s="40"/>
      <c r="B449" s="41"/>
      <c r="C449" s="229" t="s">
        <v>2003</v>
      </c>
      <c r="D449" s="229" t="s">
        <v>230</v>
      </c>
      <c r="E449" s="230" t="s">
        <v>5103</v>
      </c>
      <c r="F449" s="231" t="s">
        <v>5104</v>
      </c>
      <c r="G449" s="232" t="s">
        <v>544</v>
      </c>
      <c r="H449" s="233">
        <v>6</v>
      </c>
      <c r="I449" s="234"/>
      <c r="J449" s="235">
        <f>ROUND(I449*H449,2)</f>
        <v>0</v>
      </c>
      <c r="K449" s="231" t="s">
        <v>251</v>
      </c>
      <c r="L449" s="46"/>
      <c r="M449" s="236" t="s">
        <v>1</v>
      </c>
      <c r="N449" s="237" t="s">
        <v>48</v>
      </c>
      <c r="O449" s="93"/>
      <c r="P449" s="238">
        <f>O449*H449</f>
        <v>0</v>
      </c>
      <c r="Q449" s="238">
        <v>0</v>
      </c>
      <c r="R449" s="238">
        <f>Q449*H449</f>
        <v>0</v>
      </c>
      <c r="S449" s="238">
        <v>0</v>
      </c>
      <c r="T449" s="239">
        <f>S449*H449</f>
        <v>0</v>
      </c>
      <c r="U449" s="40"/>
      <c r="V449" s="40"/>
      <c r="W449" s="40"/>
      <c r="X449" s="40"/>
      <c r="Y449" s="40"/>
      <c r="Z449" s="40"/>
      <c r="AA449" s="40"/>
      <c r="AB449" s="40"/>
      <c r="AC449" s="40"/>
      <c r="AD449" s="40"/>
      <c r="AE449" s="40"/>
      <c r="AR449" s="240" t="s">
        <v>115</v>
      </c>
      <c r="AT449" s="240" t="s">
        <v>230</v>
      </c>
      <c r="AU449" s="240" t="s">
        <v>87</v>
      </c>
      <c r="AY449" s="18" t="s">
        <v>227</v>
      </c>
      <c r="BE449" s="241">
        <f>IF(N449="základní",J449,0)</f>
        <v>0</v>
      </c>
      <c r="BF449" s="241">
        <f>IF(N449="snížená",J449,0)</f>
        <v>0</v>
      </c>
      <c r="BG449" s="241">
        <f>IF(N449="zákl. přenesená",J449,0)</f>
        <v>0</v>
      </c>
      <c r="BH449" s="241">
        <f>IF(N449="sníž. přenesená",J449,0)</f>
        <v>0</v>
      </c>
      <c r="BI449" s="241">
        <f>IF(N449="nulová",J449,0)</f>
        <v>0</v>
      </c>
      <c r="BJ449" s="18" t="s">
        <v>87</v>
      </c>
      <c r="BK449" s="241">
        <f>ROUND(I449*H449,2)</f>
        <v>0</v>
      </c>
      <c r="BL449" s="18" t="s">
        <v>115</v>
      </c>
      <c r="BM449" s="240" t="s">
        <v>5105</v>
      </c>
    </row>
    <row r="450" s="2" customFormat="1" ht="16.5" customHeight="1">
      <c r="A450" s="40"/>
      <c r="B450" s="41"/>
      <c r="C450" s="229" t="s">
        <v>2007</v>
      </c>
      <c r="D450" s="229" t="s">
        <v>230</v>
      </c>
      <c r="E450" s="230" t="s">
        <v>5106</v>
      </c>
      <c r="F450" s="231" t="s">
        <v>5107</v>
      </c>
      <c r="G450" s="232" t="s">
        <v>2792</v>
      </c>
      <c r="H450" s="233">
        <v>1</v>
      </c>
      <c r="I450" s="234"/>
      <c r="J450" s="235">
        <f>ROUND(I450*H450,2)</f>
        <v>0</v>
      </c>
      <c r="K450" s="231" t="s">
        <v>251</v>
      </c>
      <c r="L450" s="46"/>
      <c r="M450" s="236" t="s">
        <v>1</v>
      </c>
      <c r="N450" s="237" t="s">
        <v>48</v>
      </c>
      <c r="O450" s="93"/>
      <c r="P450" s="238">
        <f>O450*H450</f>
        <v>0</v>
      </c>
      <c r="Q450" s="238">
        <v>0</v>
      </c>
      <c r="R450" s="238">
        <f>Q450*H450</f>
        <v>0</v>
      </c>
      <c r="S450" s="238">
        <v>0</v>
      </c>
      <c r="T450" s="239">
        <f>S450*H450</f>
        <v>0</v>
      </c>
      <c r="U450" s="40"/>
      <c r="V450" s="40"/>
      <c r="W450" s="40"/>
      <c r="X450" s="40"/>
      <c r="Y450" s="40"/>
      <c r="Z450" s="40"/>
      <c r="AA450" s="40"/>
      <c r="AB450" s="40"/>
      <c r="AC450" s="40"/>
      <c r="AD450" s="40"/>
      <c r="AE450" s="40"/>
      <c r="AR450" s="240" t="s">
        <v>115</v>
      </c>
      <c r="AT450" s="240" t="s">
        <v>230</v>
      </c>
      <c r="AU450" s="240" t="s">
        <v>87</v>
      </c>
      <c r="AY450" s="18" t="s">
        <v>227</v>
      </c>
      <c r="BE450" s="241">
        <f>IF(N450="základní",J450,0)</f>
        <v>0</v>
      </c>
      <c r="BF450" s="241">
        <f>IF(N450="snížená",J450,0)</f>
        <v>0</v>
      </c>
      <c r="BG450" s="241">
        <f>IF(N450="zákl. přenesená",J450,0)</f>
        <v>0</v>
      </c>
      <c r="BH450" s="241">
        <f>IF(N450="sníž. přenesená",J450,0)</f>
        <v>0</v>
      </c>
      <c r="BI450" s="241">
        <f>IF(N450="nulová",J450,0)</f>
        <v>0</v>
      </c>
      <c r="BJ450" s="18" t="s">
        <v>87</v>
      </c>
      <c r="BK450" s="241">
        <f>ROUND(I450*H450,2)</f>
        <v>0</v>
      </c>
      <c r="BL450" s="18" t="s">
        <v>115</v>
      </c>
      <c r="BM450" s="240" t="s">
        <v>5108</v>
      </c>
    </row>
    <row r="451" s="2" customFormat="1">
      <c r="A451" s="40"/>
      <c r="B451" s="41"/>
      <c r="C451" s="42"/>
      <c r="D451" s="242" t="s">
        <v>237</v>
      </c>
      <c r="E451" s="42"/>
      <c r="F451" s="243" t="s">
        <v>5109</v>
      </c>
      <c r="G451" s="42"/>
      <c r="H451" s="42"/>
      <c r="I451" s="244"/>
      <c r="J451" s="42"/>
      <c r="K451" s="42"/>
      <c r="L451" s="46"/>
      <c r="M451" s="245"/>
      <c r="N451" s="246"/>
      <c r="O451" s="93"/>
      <c r="P451" s="93"/>
      <c r="Q451" s="93"/>
      <c r="R451" s="93"/>
      <c r="S451" s="93"/>
      <c r="T451" s="94"/>
      <c r="U451" s="40"/>
      <c r="V451" s="40"/>
      <c r="W451" s="40"/>
      <c r="X451" s="40"/>
      <c r="Y451" s="40"/>
      <c r="Z451" s="40"/>
      <c r="AA451" s="40"/>
      <c r="AB451" s="40"/>
      <c r="AC451" s="40"/>
      <c r="AD451" s="40"/>
      <c r="AE451" s="40"/>
      <c r="AT451" s="18" t="s">
        <v>237</v>
      </c>
      <c r="AU451" s="18" t="s">
        <v>87</v>
      </c>
    </row>
    <row r="452" s="2" customFormat="1" ht="16.5" customHeight="1">
      <c r="A452" s="40"/>
      <c r="B452" s="41"/>
      <c r="C452" s="229" t="s">
        <v>2011</v>
      </c>
      <c r="D452" s="229" t="s">
        <v>230</v>
      </c>
      <c r="E452" s="230" t="s">
        <v>5110</v>
      </c>
      <c r="F452" s="231" t="s">
        <v>5111</v>
      </c>
      <c r="G452" s="232" t="s">
        <v>544</v>
      </c>
      <c r="H452" s="233">
        <v>1</v>
      </c>
      <c r="I452" s="234"/>
      <c r="J452" s="235">
        <f>ROUND(I452*H452,2)</f>
        <v>0</v>
      </c>
      <c r="K452" s="231" t="s">
        <v>251</v>
      </c>
      <c r="L452" s="46"/>
      <c r="M452" s="236" t="s">
        <v>1</v>
      </c>
      <c r="N452" s="237" t="s">
        <v>48</v>
      </c>
      <c r="O452" s="93"/>
      <c r="P452" s="238">
        <f>O452*H452</f>
        <v>0</v>
      </c>
      <c r="Q452" s="238">
        <v>0</v>
      </c>
      <c r="R452" s="238">
        <f>Q452*H452</f>
        <v>0</v>
      </c>
      <c r="S452" s="238">
        <v>0</v>
      </c>
      <c r="T452" s="239">
        <f>S452*H452</f>
        <v>0</v>
      </c>
      <c r="U452" s="40"/>
      <c r="V452" s="40"/>
      <c r="W452" s="40"/>
      <c r="X452" s="40"/>
      <c r="Y452" s="40"/>
      <c r="Z452" s="40"/>
      <c r="AA452" s="40"/>
      <c r="AB452" s="40"/>
      <c r="AC452" s="40"/>
      <c r="AD452" s="40"/>
      <c r="AE452" s="40"/>
      <c r="AR452" s="240" t="s">
        <v>115</v>
      </c>
      <c r="AT452" s="240" t="s">
        <v>230</v>
      </c>
      <c r="AU452" s="240" t="s">
        <v>87</v>
      </c>
      <c r="AY452" s="18" t="s">
        <v>227</v>
      </c>
      <c r="BE452" s="241">
        <f>IF(N452="základní",J452,0)</f>
        <v>0</v>
      </c>
      <c r="BF452" s="241">
        <f>IF(N452="snížená",J452,0)</f>
        <v>0</v>
      </c>
      <c r="BG452" s="241">
        <f>IF(N452="zákl. přenesená",J452,0)</f>
        <v>0</v>
      </c>
      <c r="BH452" s="241">
        <f>IF(N452="sníž. přenesená",J452,0)</f>
        <v>0</v>
      </c>
      <c r="BI452" s="241">
        <f>IF(N452="nulová",J452,0)</f>
        <v>0</v>
      </c>
      <c r="BJ452" s="18" t="s">
        <v>87</v>
      </c>
      <c r="BK452" s="241">
        <f>ROUND(I452*H452,2)</f>
        <v>0</v>
      </c>
      <c r="BL452" s="18" t="s">
        <v>115</v>
      </c>
      <c r="BM452" s="240" t="s">
        <v>5112</v>
      </c>
    </row>
    <row r="453" s="2" customFormat="1" ht="16.5" customHeight="1">
      <c r="A453" s="40"/>
      <c r="B453" s="41"/>
      <c r="C453" s="229" t="s">
        <v>2015</v>
      </c>
      <c r="D453" s="229" t="s">
        <v>230</v>
      </c>
      <c r="E453" s="230" t="s">
        <v>5113</v>
      </c>
      <c r="F453" s="231" t="s">
        <v>5114</v>
      </c>
      <c r="G453" s="232" t="s">
        <v>544</v>
      </c>
      <c r="H453" s="233">
        <v>24</v>
      </c>
      <c r="I453" s="234"/>
      <c r="J453" s="235">
        <f>ROUND(I453*H453,2)</f>
        <v>0</v>
      </c>
      <c r="K453" s="231" t="s">
        <v>251</v>
      </c>
      <c r="L453" s="46"/>
      <c r="M453" s="236" t="s">
        <v>1</v>
      </c>
      <c r="N453" s="237" t="s">
        <v>48</v>
      </c>
      <c r="O453" s="93"/>
      <c r="P453" s="238">
        <f>O453*H453</f>
        <v>0</v>
      </c>
      <c r="Q453" s="238">
        <v>0</v>
      </c>
      <c r="R453" s="238">
        <f>Q453*H453</f>
        <v>0</v>
      </c>
      <c r="S453" s="238">
        <v>0</v>
      </c>
      <c r="T453" s="239">
        <f>S453*H453</f>
        <v>0</v>
      </c>
      <c r="U453" s="40"/>
      <c r="V453" s="40"/>
      <c r="W453" s="40"/>
      <c r="X453" s="40"/>
      <c r="Y453" s="40"/>
      <c r="Z453" s="40"/>
      <c r="AA453" s="40"/>
      <c r="AB453" s="40"/>
      <c r="AC453" s="40"/>
      <c r="AD453" s="40"/>
      <c r="AE453" s="40"/>
      <c r="AR453" s="240" t="s">
        <v>115</v>
      </c>
      <c r="AT453" s="240" t="s">
        <v>230</v>
      </c>
      <c r="AU453" s="240" t="s">
        <v>87</v>
      </c>
      <c r="AY453" s="18" t="s">
        <v>227</v>
      </c>
      <c r="BE453" s="241">
        <f>IF(N453="základní",J453,0)</f>
        <v>0</v>
      </c>
      <c r="BF453" s="241">
        <f>IF(N453="snížená",J453,0)</f>
        <v>0</v>
      </c>
      <c r="BG453" s="241">
        <f>IF(N453="zákl. přenesená",J453,0)</f>
        <v>0</v>
      </c>
      <c r="BH453" s="241">
        <f>IF(N453="sníž. přenesená",J453,0)</f>
        <v>0</v>
      </c>
      <c r="BI453" s="241">
        <f>IF(N453="nulová",J453,0)</f>
        <v>0</v>
      </c>
      <c r="BJ453" s="18" t="s">
        <v>87</v>
      </c>
      <c r="BK453" s="241">
        <f>ROUND(I453*H453,2)</f>
        <v>0</v>
      </c>
      <c r="BL453" s="18" t="s">
        <v>115</v>
      </c>
      <c r="BM453" s="240" t="s">
        <v>5115</v>
      </c>
    </row>
    <row r="454" s="2" customFormat="1" ht="16.5" customHeight="1">
      <c r="A454" s="40"/>
      <c r="B454" s="41"/>
      <c r="C454" s="229" t="s">
        <v>2019</v>
      </c>
      <c r="D454" s="229" t="s">
        <v>230</v>
      </c>
      <c r="E454" s="230" t="s">
        <v>5116</v>
      </c>
      <c r="F454" s="231" t="s">
        <v>5117</v>
      </c>
      <c r="G454" s="232" t="s">
        <v>1861</v>
      </c>
      <c r="H454" s="233">
        <v>29</v>
      </c>
      <c r="I454" s="234"/>
      <c r="J454" s="235">
        <f>ROUND(I454*H454,2)</f>
        <v>0</v>
      </c>
      <c r="K454" s="231" t="s">
        <v>251</v>
      </c>
      <c r="L454" s="46"/>
      <c r="M454" s="236" t="s">
        <v>1</v>
      </c>
      <c r="N454" s="237" t="s">
        <v>48</v>
      </c>
      <c r="O454" s="93"/>
      <c r="P454" s="238">
        <f>O454*H454</f>
        <v>0</v>
      </c>
      <c r="Q454" s="238">
        <v>0</v>
      </c>
      <c r="R454" s="238">
        <f>Q454*H454</f>
        <v>0</v>
      </c>
      <c r="S454" s="238">
        <v>0</v>
      </c>
      <c r="T454" s="239">
        <f>S454*H454</f>
        <v>0</v>
      </c>
      <c r="U454" s="40"/>
      <c r="V454" s="40"/>
      <c r="W454" s="40"/>
      <c r="X454" s="40"/>
      <c r="Y454" s="40"/>
      <c r="Z454" s="40"/>
      <c r="AA454" s="40"/>
      <c r="AB454" s="40"/>
      <c r="AC454" s="40"/>
      <c r="AD454" s="40"/>
      <c r="AE454" s="40"/>
      <c r="AR454" s="240" t="s">
        <v>115</v>
      </c>
      <c r="AT454" s="240" t="s">
        <v>230</v>
      </c>
      <c r="AU454" s="240" t="s">
        <v>87</v>
      </c>
      <c r="AY454" s="18" t="s">
        <v>227</v>
      </c>
      <c r="BE454" s="241">
        <f>IF(N454="základní",J454,0)</f>
        <v>0</v>
      </c>
      <c r="BF454" s="241">
        <f>IF(N454="snížená",J454,0)</f>
        <v>0</v>
      </c>
      <c r="BG454" s="241">
        <f>IF(N454="zákl. přenesená",J454,0)</f>
        <v>0</v>
      </c>
      <c r="BH454" s="241">
        <f>IF(N454="sníž. přenesená",J454,0)</f>
        <v>0</v>
      </c>
      <c r="BI454" s="241">
        <f>IF(N454="nulová",J454,0)</f>
        <v>0</v>
      </c>
      <c r="BJ454" s="18" t="s">
        <v>87</v>
      </c>
      <c r="BK454" s="241">
        <f>ROUND(I454*H454,2)</f>
        <v>0</v>
      </c>
      <c r="BL454" s="18" t="s">
        <v>115</v>
      </c>
      <c r="BM454" s="240" t="s">
        <v>5118</v>
      </c>
    </row>
    <row r="455" s="2" customFormat="1" ht="16.5" customHeight="1">
      <c r="A455" s="40"/>
      <c r="B455" s="41"/>
      <c r="C455" s="229" t="s">
        <v>2023</v>
      </c>
      <c r="D455" s="229" t="s">
        <v>230</v>
      </c>
      <c r="E455" s="230" t="s">
        <v>5119</v>
      </c>
      <c r="F455" s="231" t="s">
        <v>5120</v>
      </c>
      <c r="G455" s="232" t="s">
        <v>1861</v>
      </c>
      <c r="H455" s="233">
        <v>4</v>
      </c>
      <c r="I455" s="234"/>
      <c r="J455" s="235">
        <f>ROUND(I455*H455,2)</f>
        <v>0</v>
      </c>
      <c r="K455" s="231" t="s">
        <v>251</v>
      </c>
      <c r="L455" s="46"/>
      <c r="M455" s="236" t="s">
        <v>1</v>
      </c>
      <c r="N455" s="237" t="s">
        <v>48</v>
      </c>
      <c r="O455" s="93"/>
      <c r="P455" s="238">
        <f>O455*H455</f>
        <v>0</v>
      </c>
      <c r="Q455" s="238">
        <v>0</v>
      </c>
      <c r="R455" s="238">
        <f>Q455*H455</f>
        <v>0</v>
      </c>
      <c r="S455" s="238">
        <v>0</v>
      </c>
      <c r="T455" s="239">
        <f>S455*H455</f>
        <v>0</v>
      </c>
      <c r="U455" s="40"/>
      <c r="V455" s="40"/>
      <c r="W455" s="40"/>
      <c r="X455" s="40"/>
      <c r="Y455" s="40"/>
      <c r="Z455" s="40"/>
      <c r="AA455" s="40"/>
      <c r="AB455" s="40"/>
      <c r="AC455" s="40"/>
      <c r="AD455" s="40"/>
      <c r="AE455" s="40"/>
      <c r="AR455" s="240" t="s">
        <v>115</v>
      </c>
      <c r="AT455" s="240" t="s">
        <v>230</v>
      </c>
      <c r="AU455" s="240" t="s">
        <v>87</v>
      </c>
      <c r="AY455" s="18" t="s">
        <v>227</v>
      </c>
      <c r="BE455" s="241">
        <f>IF(N455="základní",J455,0)</f>
        <v>0</v>
      </c>
      <c r="BF455" s="241">
        <f>IF(N455="snížená",J455,0)</f>
        <v>0</v>
      </c>
      <c r="BG455" s="241">
        <f>IF(N455="zákl. přenesená",J455,0)</f>
        <v>0</v>
      </c>
      <c r="BH455" s="241">
        <f>IF(N455="sníž. přenesená",J455,0)</f>
        <v>0</v>
      </c>
      <c r="BI455" s="241">
        <f>IF(N455="nulová",J455,0)</f>
        <v>0</v>
      </c>
      <c r="BJ455" s="18" t="s">
        <v>87</v>
      </c>
      <c r="BK455" s="241">
        <f>ROUND(I455*H455,2)</f>
        <v>0</v>
      </c>
      <c r="BL455" s="18" t="s">
        <v>115</v>
      </c>
      <c r="BM455" s="240" t="s">
        <v>5121</v>
      </c>
    </row>
    <row r="456" s="2" customFormat="1" ht="16.5" customHeight="1">
      <c r="A456" s="40"/>
      <c r="B456" s="41"/>
      <c r="C456" s="229" t="s">
        <v>2027</v>
      </c>
      <c r="D456" s="229" t="s">
        <v>230</v>
      </c>
      <c r="E456" s="230" t="s">
        <v>5122</v>
      </c>
      <c r="F456" s="231" t="s">
        <v>5123</v>
      </c>
      <c r="G456" s="232" t="s">
        <v>1861</v>
      </c>
      <c r="H456" s="233">
        <v>4</v>
      </c>
      <c r="I456" s="234"/>
      <c r="J456" s="235">
        <f>ROUND(I456*H456,2)</f>
        <v>0</v>
      </c>
      <c r="K456" s="231" t="s">
        <v>251</v>
      </c>
      <c r="L456" s="46"/>
      <c r="M456" s="236" t="s">
        <v>1</v>
      </c>
      <c r="N456" s="237" t="s">
        <v>48</v>
      </c>
      <c r="O456" s="93"/>
      <c r="P456" s="238">
        <f>O456*H456</f>
        <v>0</v>
      </c>
      <c r="Q456" s="238">
        <v>0</v>
      </c>
      <c r="R456" s="238">
        <f>Q456*H456</f>
        <v>0</v>
      </c>
      <c r="S456" s="238">
        <v>0</v>
      </c>
      <c r="T456" s="239">
        <f>S456*H456</f>
        <v>0</v>
      </c>
      <c r="U456" s="40"/>
      <c r="V456" s="40"/>
      <c r="W456" s="40"/>
      <c r="X456" s="40"/>
      <c r="Y456" s="40"/>
      <c r="Z456" s="40"/>
      <c r="AA456" s="40"/>
      <c r="AB456" s="40"/>
      <c r="AC456" s="40"/>
      <c r="AD456" s="40"/>
      <c r="AE456" s="40"/>
      <c r="AR456" s="240" t="s">
        <v>115</v>
      </c>
      <c r="AT456" s="240" t="s">
        <v>230</v>
      </c>
      <c r="AU456" s="240" t="s">
        <v>87</v>
      </c>
      <c r="AY456" s="18" t="s">
        <v>227</v>
      </c>
      <c r="BE456" s="241">
        <f>IF(N456="základní",J456,0)</f>
        <v>0</v>
      </c>
      <c r="BF456" s="241">
        <f>IF(N456="snížená",J456,0)</f>
        <v>0</v>
      </c>
      <c r="BG456" s="241">
        <f>IF(N456="zákl. přenesená",J456,0)</f>
        <v>0</v>
      </c>
      <c r="BH456" s="241">
        <f>IF(N456="sníž. přenesená",J456,0)</f>
        <v>0</v>
      </c>
      <c r="BI456" s="241">
        <f>IF(N456="nulová",J456,0)</f>
        <v>0</v>
      </c>
      <c r="BJ456" s="18" t="s">
        <v>87</v>
      </c>
      <c r="BK456" s="241">
        <f>ROUND(I456*H456,2)</f>
        <v>0</v>
      </c>
      <c r="BL456" s="18" t="s">
        <v>115</v>
      </c>
      <c r="BM456" s="240" t="s">
        <v>5124</v>
      </c>
    </row>
    <row r="457" s="2" customFormat="1" ht="24.15" customHeight="1">
      <c r="A457" s="40"/>
      <c r="B457" s="41"/>
      <c r="C457" s="229" t="s">
        <v>2031</v>
      </c>
      <c r="D457" s="229" t="s">
        <v>230</v>
      </c>
      <c r="E457" s="230" t="s">
        <v>4685</v>
      </c>
      <c r="F457" s="231" t="s">
        <v>4686</v>
      </c>
      <c r="G457" s="232" t="s">
        <v>2792</v>
      </c>
      <c r="H457" s="233">
        <v>1</v>
      </c>
      <c r="I457" s="234"/>
      <c r="J457" s="235">
        <f>ROUND(I457*H457,2)</f>
        <v>0</v>
      </c>
      <c r="K457" s="231" t="s">
        <v>251</v>
      </c>
      <c r="L457" s="46"/>
      <c r="M457" s="236" t="s">
        <v>1</v>
      </c>
      <c r="N457" s="237" t="s">
        <v>48</v>
      </c>
      <c r="O457" s="93"/>
      <c r="P457" s="238">
        <f>O457*H457</f>
        <v>0</v>
      </c>
      <c r="Q457" s="238">
        <v>0</v>
      </c>
      <c r="R457" s="238">
        <f>Q457*H457</f>
        <v>0</v>
      </c>
      <c r="S457" s="238">
        <v>0</v>
      </c>
      <c r="T457" s="239">
        <f>S457*H457</f>
        <v>0</v>
      </c>
      <c r="U457" s="40"/>
      <c r="V457" s="40"/>
      <c r="W457" s="40"/>
      <c r="X457" s="40"/>
      <c r="Y457" s="40"/>
      <c r="Z457" s="40"/>
      <c r="AA457" s="40"/>
      <c r="AB457" s="40"/>
      <c r="AC457" s="40"/>
      <c r="AD457" s="40"/>
      <c r="AE457" s="40"/>
      <c r="AR457" s="240" t="s">
        <v>115</v>
      </c>
      <c r="AT457" s="240" t="s">
        <v>230</v>
      </c>
      <c r="AU457" s="240" t="s">
        <v>87</v>
      </c>
      <c r="AY457" s="18" t="s">
        <v>227</v>
      </c>
      <c r="BE457" s="241">
        <f>IF(N457="základní",J457,0)</f>
        <v>0</v>
      </c>
      <c r="BF457" s="241">
        <f>IF(N457="snížená",J457,0)</f>
        <v>0</v>
      </c>
      <c r="BG457" s="241">
        <f>IF(N457="zákl. přenesená",J457,0)</f>
        <v>0</v>
      </c>
      <c r="BH457" s="241">
        <f>IF(N457="sníž. přenesená",J457,0)</f>
        <v>0</v>
      </c>
      <c r="BI457" s="241">
        <f>IF(N457="nulová",J457,0)</f>
        <v>0</v>
      </c>
      <c r="BJ457" s="18" t="s">
        <v>87</v>
      </c>
      <c r="BK457" s="241">
        <f>ROUND(I457*H457,2)</f>
        <v>0</v>
      </c>
      <c r="BL457" s="18" t="s">
        <v>115</v>
      </c>
      <c r="BM457" s="240" t="s">
        <v>5125</v>
      </c>
    </row>
    <row r="458" s="2" customFormat="1" ht="16.5" customHeight="1">
      <c r="A458" s="40"/>
      <c r="B458" s="41"/>
      <c r="C458" s="229" t="s">
        <v>2036</v>
      </c>
      <c r="D458" s="229" t="s">
        <v>230</v>
      </c>
      <c r="E458" s="230" t="s">
        <v>5126</v>
      </c>
      <c r="F458" s="231" t="s">
        <v>5127</v>
      </c>
      <c r="G458" s="232" t="s">
        <v>2792</v>
      </c>
      <c r="H458" s="233">
        <v>1</v>
      </c>
      <c r="I458" s="234"/>
      <c r="J458" s="235">
        <f>ROUND(I458*H458,2)</f>
        <v>0</v>
      </c>
      <c r="K458" s="231" t="s">
        <v>251</v>
      </c>
      <c r="L458" s="46"/>
      <c r="M458" s="236" t="s">
        <v>1</v>
      </c>
      <c r="N458" s="237" t="s">
        <v>48</v>
      </c>
      <c r="O458" s="93"/>
      <c r="P458" s="238">
        <f>O458*H458</f>
        <v>0</v>
      </c>
      <c r="Q458" s="238">
        <v>0</v>
      </c>
      <c r="R458" s="238">
        <f>Q458*H458</f>
        <v>0</v>
      </c>
      <c r="S458" s="238">
        <v>0</v>
      </c>
      <c r="T458" s="239">
        <f>S458*H458</f>
        <v>0</v>
      </c>
      <c r="U458" s="40"/>
      <c r="V458" s="40"/>
      <c r="W458" s="40"/>
      <c r="X458" s="40"/>
      <c r="Y458" s="40"/>
      <c r="Z458" s="40"/>
      <c r="AA458" s="40"/>
      <c r="AB458" s="40"/>
      <c r="AC458" s="40"/>
      <c r="AD458" s="40"/>
      <c r="AE458" s="40"/>
      <c r="AR458" s="240" t="s">
        <v>115</v>
      </c>
      <c r="AT458" s="240" t="s">
        <v>230</v>
      </c>
      <c r="AU458" s="240" t="s">
        <v>87</v>
      </c>
      <c r="AY458" s="18" t="s">
        <v>227</v>
      </c>
      <c r="BE458" s="241">
        <f>IF(N458="základní",J458,0)</f>
        <v>0</v>
      </c>
      <c r="BF458" s="241">
        <f>IF(N458="snížená",J458,0)</f>
        <v>0</v>
      </c>
      <c r="BG458" s="241">
        <f>IF(N458="zákl. přenesená",J458,0)</f>
        <v>0</v>
      </c>
      <c r="BH458" s="241">
        <f>IF(N458="sníž. přenesená",J458,0)</f>
        <v>0</v>
      </c>
      <c r="BI458" s="241">
        <f>IF(N458="nulová",J458,0)</f>
        <v>0</v>
      </c>
      <c r="BJ458" s="18" t="s">
        <v>87</v>
      </c>
      <c r="BK458" s="241">
        <f>ROUND(I458*H458,2)</f>
        <v>0</v>
      </c>
      <c r="BL458" s="18" t="s">
        <v>115</v>
      </c>
      <c r="BM458" s="240" t="s">
        <v>5128</v>
      </c>
    </row>
    <row r="459" s="2" customFormat="1" ht="16.5" customHeight="1">
      <c r="A459" s="40"/>
      <c r="B459" s="41"/>
      <c r="C459" s="229" t="s">
        <v>2040</v>
      </c>
      <c r="D459" s="229" t="s">
        <v>230</v>
      </c>
      <c r="E459" s="230" t="s">
        <v>4681</v>
      </c>
      <c r="F459" s="231" t="s">
        <v>4682</v>
      </c>
      <c r="G459" s="232" t="s">
        <v>2139</v>
      </c>
      <c r="H459" s="233">
        <v>80</v>
      </c>
      <c r="I459" s="234"/>
      <c r="J459" s="235">
        <f>ROUND(I459*H459,2)</f>
        <v>0</v>
      </c>
      <c r="K459" s="231" t="s">
        <v>251</v>
      </c>
      <c r="L459" s="46"/>
      <c r="M459" s="236" t="s">
        <v>1</v>
      </c>
      <c r="N459" s="237" t="s">
        <v>48</v>
      </c>
      <c r="O459" s="93"/>
      <c r="P459" s="238">
        <f>O459*H459</f>
        <v>0</v>
      </c>
      <c r="Q459" s="238">
        <v>0</v>
      </c>
      <c r="R459" s="238">
        <f>Q459*H459</f>
        <v>0</v>
      </c>
      <c r="S459" s="238">
        <v>0</v>
      </c>
      <c r="T459" s="239">
        <f>S459*H459</f>
        <v>0</v>
      </c>
      <c r="U459" s="40"/>
      <c r="V459" s="40"/>
      <c r="W459" s="40"/>
      <c r="X459" s="40"/>
      <c r="Y459" s="40"/>
      <c r="Z459" s="40"/>
      <c r="AA459" s="40"/>
      <c r="AB459" s="40"/>
      <c r="AC459" s="40"/>
      <c r="AD459" s="40"/>
      <c r="AE459" s="40"/>
      <c r="AR459" s="240" t="s">
        <v>115</v>
      </c>
      <c r="AT459" s="240" t="s">
        <v>230</v>
      </c>
      <c r="AU459" s="240" t="s">
        <v>87</v>
      </c>
      <c r="AY459" s="18" t="s">
        <v>227</v>
      </c>
      <c r="BE459" s="241">
        <f>IF(N459="základní",J459,0)</f>
        <v>0</v>
      </c>
      <c r="BF459" s="241">
        <f>IF(N459="snížená",J459,0)</f>
        <v>0</v>
      </c>
      <c r="BG459" s="241">
        <f>IF(N459="zákl. přenesená",J459,0)</f>
        <v>0</v>
      </c>
      <c r="BH459" s="241">
        <f>IF(N459="sníž. přenesená",J459,0)</f>
        <v>0</v>
      </c>
      <c r="BI459" s="241">
        <f>IF(N459="nulová",J459,0)</f>
        <v>0</v>
      </c>
      <c r="BJ459" s="18" t="s">
        <v>87</v>
      </c>
      <c r="BK459" s="241">
        <f>ROUND(I459*H459,2)</f>
        <v>0</v>
      </c>
      <c r="BL459" s="18" t="s">
        <v>115</v>
      </c>
      <c r="BM459" s="240" t="s">
        <v>5129</v>
      </c>
    </row>
    <row r="460" s="2" customFormat="1" ht="16.5" customHeight="1">
      <c r="A460" s="40"/>
      <c r="B460" s="41"/>
      <c r="C460" s="229" t="s">
        <v>2044</v>
      </c>
      <c r="D460" s="229" t="s">
        <v>230</v>
      </c>
      <c r="E460" s="230" t="s">
        <v>4683</v>
      </c>
      <c r="F460" s="231" t="s">
        <v>4684</v>
      </c>
      <c r="G460" s="232" t="s">
        <v>2139</v>
      </c>
      <c r="H460" s="233">
        <v>80</v>
      </c>
      <c r="I460" s="234"/>
      <c r="J460" s="235">
        <f>ROUND(I460*H460,2)</f>
        <v>0</v>
      </c>
      <c r="K460" s="231" t="s">
        <v>251</v>
      </c>
      <c r="L460" s="46"/>
      <c r="M460" s="236" t="s">
        <v>1</v>
      </c>
      <c r="N460" s="237" t="s">
        <v>48</v>
      </c>
      <c r="O460" s="93"/>
      <c r="P460" s="238">
        <f>O460*H460</f>
        <v>0</v>
      </c>
      <c r="Q460" s="238">
        <v>0</v>
      </c>
      <c r="R460" s="238">
        <f>Q460*H460</f>
        <v>0</v>
      </c>
      <c r="S460" s="238">
        <v>0</v>
      </c>
      <c r="T460" s="239">
        <f>S460*H460</f>
        <v>0</v>
      </c>
      <c r="U460" s="40"/>
      <c r="V460" s="40"/>
      <c r="W460" s="40"/>
      <c r="X460" s="40"/>
      <c r="Y460" s="40"/>
      <c r="Z460" s="40"/>
      <c r="AA460" s="40"/>
      <c r="AB460" s="40"/>
      <c r="AC460" s="40"/>
      <c r="AD460" s="40"/>
      <c r="AE460" s="40"/>
      <c r="AR460" s="240" t="s">
        <v>115</v>
      </c>
      <c r="AT460" s="240" t="s">
        <v>230</v>
      </c>
      <c r="AU460" s="240" t="s">
        <v>87</v>
      </c>
      <c r="AY460" s="18" t="s">
        <v>227</v>
      </c>
      <c r="BE460" s="241">
        <f>IF(N460="základní",J460,0)</f>
        <v>0</v>
      </c>
      <c r="BF460" s="241">
        <f>IF(N460="snížená",J460,0)</f>
        <v>0</v>
      </c>
      <c r="BG460" s="241">
        <f>IF(N460="zákl. přenesená",J460,0)</f>
        <v>0</v>
      </c>
      <c r="BH460" s="241">
        <f>IF(N460="sníž. přenesená",J460,0)</f>
        <v>0</v>
      </c>
      <c r="BI460" s="241">
        <f>IF(N460="nulová",J460,0)</f>
        <v>0</v>
      </c>
      <c r="BJ460" s="18" t="s">
        <v>87</v>
      </c>
      <c r="BK460" s="241">
        <f>ROUND(I460*H460,2)</f>
        <v>0</v>
      </c>
      <c r="BL460" s="18" t="s">
        <v>115</v>
      </c>
      <c r="BM460" s="240" t="s">
        <v>5130</v>
      </c>
    </row>
    <row r="461" s="2" customFormat="1" ht="16.5" customHeight="1">
      <c r="A461" s="40"/>
      <c r="B461" s="41"/>
      <c r="C461" s="229" t="s">
        <v>2048</v>
      </c>
      <c r="D461" s="229" t="s">
        <v>230</v>
      </c>
      <c r="E461" s="230" t="s">
        <v>4622</v>
      </c>
      <c r="F461" s="231" t="s">
        <v>4623</v>
      </c>
      <c r="G461" s="232" t="s">
        <v>415</v>
      </c>
      <c r="H461" s="233">
        <v>7</v>
      </c>
      <c r="I461" s="234"/>
      <c r="J461" s="235">
        <f>ROUND(I461*H461,2)</f>
        <v>0</v>
      </c>
      <c r="K461" s="231" t="s">
        <v>251</v>
      </c>
      <c r="L461" s="46"/>
      <c r="M461" s="236" t="s">
        <v>1</v>
      </c>
      <c r="N461" s="237" t="s">
        <v>48</v>
      </c>
      <c r="O461" s="93"/>
      <c r="P461" s="238">
        <f>O461*H461</f>
        <v>0</v>
      </c>
      <c r="Q461" s="238">
        <v>0</v>
      </c>
      <c r="R461" s="238">
        <f>Q461*H461</f>
        <v>0</v>
      </c>
      <c r="S461" s="238">
        <v>0</v>
      </c>
      <c r="T461" s="239">
        <f>S461*H461</f>
        <v>0</v>
      </c>
      <c r="U461" s="40"/>
      <c r="V461" s="40"/>
      <c r="W461" s="40"/>
      <c r="X461" s="40"/>
      <c r="Y461" s="40"/>
      <c r="Z461" s="40"/>
      <c r="AA461" s="40"/>
      <c r="AB461" s="40"/>
      <c r="AC461" s="40"/>
      <c r="AD461" s="40"/>
      <c r="AE461" s="40"/>
      <c r="AR461" s="240" t="s">
        <v>115</v>
      </c>
      <c r="AT461" s="240" t="s">
        <v>230</v>
      </c>
      <c r="AU461" s="240" t="s">
        <v>87</v>
      </c>
      <c r="AY461" s="18" t="s">
        <v>227</v>
      </c>
      <c r="BE461" s="241">
        <f>IF(N461="základní",J461,0)</f>
        <v>0</v>
      </c>
      <c r="BF461" s="241">
        <f>IF(N461="snížená",J461,0)</f>
        <v>0</v>
      </c>
      <c r="BG461" s="241">
        <f>IF(N461="zákl. přenesená",J461,0)</f>
        <v>0</v>
      </c>
      <c r="BH461" s="241">
        <f>IF(N461="sníž. přenesená",J461,0)</f>
        <v>0</v>
      </c>
      <c r="BI461" s="241">
        <f>IF(N461="nulová",J461,0)</f>
        <v>0</v>
      </c>
      <c r="BJ461" s="18" t="s">
        <v>87</v>
      </c>
      <c r="BK461" s="241">
        <f>ROUND(I461*H461,2)</f>
        <v>0</v>
      </c>
      <c r="BL461" s="18" t="s">
        <v>115</v>
      </c>
      <c r="BM461" s="240" t="s">
        <v>5131</v>
      </c>
    </row>
    <row r="462" s="2" customFormat="1" ht="16.5" customHeight="1">
      <c r="A462" s="40"/>
      <c r="B462" s="41"/>
      <c r="C462" s="229" t="s">
        <v>2052</v>
      </c>
      <c r="D462" s="229" t="s">
        <v>230</v>
      </c>
      <c r="E462" s="230" t="s">
        <v>4624</v>
      </c>
      <c r="F462" s="231" t="s">
        <v>4539</v>
      </c>
      <c r="G462" s="232" t="s">
        <v>415</v>
      </c>
      <c r="H462" s="233">
        <v>7</v>
      </c>
      <c r="I462" s="234"/>
      <c r="J462" s="235">
        <f>ROUND(I462*H462,2)</f>
        <v>0</v>
      </c>
      <c r="K462" s="231" t="s">
        <v>251</v>
      </c>
      <c r="L462" s="46"/>
      <c r="M462" s="236" t="s">
        <v>1</v>
      </c>
      <c r="N462" s="237" t="s">
        <v>48</v>
      </c>
      <c r="O462" s="93"/>
      <c r="P462" s="238">
        <f>O462*H462</f>
        <v>0</v>
      </c>
      <c r="Q462" s="238">
        <v>0</v>
      </c>
      <c r="R462" s="238">
        <f>Q462*H462</f>
        <v>0</v>
      </c>
      <c r="S462" s="238">
        <v>0</v>
      </c>
      <c r="T462" s="239">
        <f>S462*H462</f>
        <v>0</v>
      </c>
      <c r="U462" s="40"/>
      <c r="V462" s="40"/>
      <c r="W462" s="40"/>
      <c r="X462" s="40"/>
      <c r="Y462" s="40"/>
      <c r="Z462" s="40"/>
      <c r="AA462" s="40"/>
      <c r="AB462" s="40"/>
      <c r="AC462" s="40"/>
      <c r="AD462" s="40"/>
      <c r="AE462" s="40"/>
      <c r="AR462" s="240" t="s">
        <v>115</v>
      </c>
      <c r="AT462" s="240" t="s">
        <v>230</v>
      </c>
      <c r="AU462" s="240" t="s">
        <v>87</v>
      </c>
      <c r="AY462" s="18" t="s">
        <v>227</v>
      </c>
      <c r="BE462" s="241">
        <f>IF(N462="základní",J462,0)</f>
        <v>0</v>
      </c>
      <c r="BF462" s="241">
        <f>IF(N462="snížená",J462,0)</f>
        <v>0</v>
      </c>
      <c r="BG462" s="241">
        <f>IF(N462="zákl. přenesená",J462,0)</f>
        <v>0</v>
      </c>
      <c r="BH462" s="241">
        <f>IF(N462="sníž. přenesená",J462,0)</f>
        <v>0</v>
      </c>
      <c r="BI462" s="241">
        <f>IF(N462="nulová",J462,0)</f>
        <v>0</v>
      </c>
      <c r="BJ462" s="18" t="s">
        <v>87</v>
      </c>
      <c r="BK462" s="241">
        <f>ROUND(I462*H462,2)</f>
        <v>0</v>
      </c>
      <c r="BL462" s="18" t="s">
        <v>115</v>
      </c>
      <c r="BM462" s="240" t="s">
        <v>5132</v>
      </c>
    </row>
    <row r="463" s="2" customFormat="1">
      <c r="A463" s="40"/>
      <c r="B463" s="41"/>
      <c r="C463" s="229" t="s">
        <v>2056</v>
      </c>
      <c r="D463" s="229" t="s">
        <v>230</v>
      </c>
      <c r="E463" s="230" t="s">
        <v>4687</v>
      </c>
      <c r="F463" s="231" t="s">
        <v>4688</v>
      </c>
      <c r="G463" s="232" t="s">
        <v>1861</v>
      </c>
      <c r="H463" s="233">
        <v>1</v>
      </c>
      <c r="I463" s="234"/>
      <c r="J463" s="235">
        <f>ROUND(I463*H463,2)</f>
        <v>0</v>
      </c>
      <c r="K463" s="231" t="s">
        <v>251</v>
      </c>
      <c r="L463" s="46"/>
      <c r="M463" s="236" t="s">
        <v>1</v>
      </c>
      <c r="N463" s="237" t="s">
        <v>48</v>
      </c>
      <c r="O463" s="93"/>
      <c r="P463" s="238">
        <f>O463*H463</f>
        <v>0</v>
      </c>
      <c r="Q463" s="238">
        <v>0</v>
      </c>
      <c r="R463" s="238">
        <f>Q463*H463</f>
        <v>0</v>
      </c>
      <c r="S463" s="238">
        <v>0</v>
      </c>
      <c r="T463" s="239">
        <f>S463*H463</f>
        <v>0</v>
      </c>
      <c r="U463" s="40"/>
      <c r="V463" s="40"/>
      <c r="W463" s="40"/>
      <c r="X463" s="40"/>
      <c r="Y463" s="40"/>
      <c r="Z463" s="40"/>
      <c r="AA463" s="40"/>
      <c r="AB463" s="40"/>
      <c r="AC463" s="40"/>
      <c r="AD463" s="40"/>
      <c r="AE463" s="40"/>
      <c r="AR463" s="240" t="s">
        <v>115</v>
      </c>
      <c r="AT463" s="240" t="s">
        <v>230</v>
      </c>
      <c r="AU463" s="240" t="s">
        <v>87</v>
      </c>
      <c r="AY463" s="18" t="s">
        <v>227</v>
      </c>
      <c r="BE463" s="241">
        <f>IF(N463="základní",J463,0)</f>
        <v>0</v>
      </c>
      <c r="BF463" s="241">
        <f>IF(N463="snížená",J463,0)</f>
        <v>0</v>
      </c>
      <c r="BG463" s="241">
        <f>IF(N463="zákl. přenesená",J463,0)</f>
        <v>0</v>
      </c>
      <c r="BH463" s="241">
        <f>IF(N463="sníž. přenesená",J463,0)</f>
        <v>0</v>
      </c>
      <c r="BI463" s="241">
        <f>IF(N463="nulová",J463,0)</f>
        <v>0</v>
      </c>
      <c r="BJ463" s="18" t="s">
        <v>87</v>
      </c>
      <c r="BK463" s="241">
        <f>ROUND(I463*H463,2)</f>
        <v>0</v>
      </c>
      <c r="BL463" s="18" t="s">
        <v>115</v>
      </c>
      <c r="BM463" s="240" t="s">
        <v>5133</v>
      </c>
    </row>
    <row r="464" s="2" customFormat="1" ht="16.5" customHeight="1">
      <c r="A464" s="40"/>
      <c r="B464" s="41"/>
      <c r="C464" s="229" t="s">
        <v>2060</v>
      </c>
      <c r="D464" s="229" t="s">
        <v>230</v>
      </c>
      <c r="E464" s="230" t="s">
        <v>4689</v>
      </c>
      <c r="F464" s="231" t="s">
        <v>4690</v>
      </c>
      <c r="G464" s="232" t="s">
        <v>367</v>
      </c>
      <c r="H464" s="233">
        <v>8</v>
      </c>
      <c r="I464" s="234"/>
      <c r="J464" s="235">
        <f>ROUND(I464*H464,2)</f>
        <v>0</v>
      </c>
      <c r="K464" s="231" t="s">
        <v>251</v>
      </c>
      <c r="L464" s="46"/>
      <c r="M464" s="236" t="s">
        <v>1</v>
      </c>
      <c r="N464" s="237" t="s">
        <v>48</v>
      </c>
      <c r="O464" s="93"/>
      <c r="P464" s="238">
        <f>O464*H464</f>
        <v>0</v>
      </c>
      <c r="Q464" s="238">
        <v>0</v>
      </c>
      <c r="R464" s="238">
        <f>Q464*H464</f>
        <v>0</v>
      </c>
      <c r="S464" s="238">
        <v>0</v>
      </c>
      <c r="T464" s="239">
        <f>S464*H464</f>
        <v>0</v>
      </c>
      <c r="U464" s="40"/>
      <c r="V464" s="40"/>
      <c r="W464" s="40"/>
      <c r="X464" s="40"/>
      <c r="Y464" s="40"/>
      <c r="Z464" s="40"/>
      <c r="AA464" s="40"/>
      <c r="AB464" s="40"/>
      <c r="AC464" s="40"/>
      <c r="AD464" s="40"/>
      <c r="AE464" s="40"/>
      <c r="AR464" s="240" t="s">
        <v>115</v>
      </c>
      <c r="AT464" s="240" t="s">
        <v>230</v>
      </c>
      <c r="AU464" s="240" t="s">
        <v>87</v>
      </c>
      <c r="AY464" s="18" t="s">
        <v>227</v>
      </c>
      <c r="BE464" s="241">
        <f>IF(N464="základní",J464,0)</f>
        <v>0</v>
      </c>
      <c r="BF464" s="241">
        <f>IF(N464="snížená",J464,0)</f>
        <v>0</v>
      </c>
      <c r="BG464" s="241">
        <f>IF(N464="zákl. přenesená",J464,0)</f>
        <v>0</v>
      </c>
      <c r="BH464" s="241">
        <f>IF(N464="sníž. přenesená",J464,0)</f>
        <v>0</v>
      </c>
      <c r="BI464" s="241">
        <f>IF(N464="nulová",J464,0)</f>
        <v>0</v>
      </c>
      <c r="BJ464" s="18" t="s">
        <v>87</v>
      </c>
      <c r="BK464" s="241">
        <f>ROUND(I464*H464,2)</f>
        <v>0</v>
      </c>
      <c r="BL464" s="18" t="s">
        <v>115</v>
      </c>
      <c r="BM464" s="240" t="s">
        <v>5134</v>
      </c>
    </row>
    <row r="465" s="2" customFormat="1" ht="16.5" customHeight="1">
      <c r="A465" s="40"/>
      <c r="B465" s="41"/>
      <c r="C465" s="229" t="s">
        <v>2064</v>
      </c>
      <c r="D465" s="229" t="s">
        <v>230</v>
      </c>
      <c r="E465" s="230" t="s">
        <v>4693</v>
      </c>
      <c r="F465" s="231" t="s">
        <v>4694</v>
      </c>
      <c r="G465" s="232" t="s">
        <v>398</v>
      </c>
      <c r="H465" s="233">
        <v>0.59999999999999998</v>
      </c>
      <c r="I465" s="234"/>
      <c r="J465" s="235">
        <f>ROUND(I465*H465,2)</f>
        <v>0</v>
      </c>
      <c r="K465" s="231" t="s">
        <v>251</v>
      </c>
      <c r="L465" s="46"/>
      <c r="M465" s="236" t="s">
        <v>1</v>
      </c>
      <c r="N465" s="237" t="s">
        <v>48</v>
      </c>
      <c r="O465" s="93"/>
      <c r="P465" s="238">
        <f>O465*H465</f>
        <v>0</v>
      </c>
      <c r="Q465" s="238">
        <v>0</v>
      </c>
      <c r="R465" s="238">
        <f>Q465*H465</f>
        <v>0</v>
      </c>
      <c r="S465" s="238">
        <v>0</v>
      </c>
      <c r="T465" s="239">
        <f>S465*H465</f>
        <v>0</v>
      </c>
      <c r="U465" s="40"/>
      <c r="V465" s="40"/>
      <c r="W465" s="40"/>
      <c r="X465" s="40"/>
      <c r="Y465" s="40"/>
      <c r="Z465" s="40"/>
      <c r="AA465" s="40"/>
      <c r="AB465" s="40"/>
      <c r="AC465" s="40"/>
      <c r="AD465" s="40"/>
      <c r="AE465" s="40"/>
      <c r="AR465" s="240" t="s">
        <v>115</v>
      </c>
      <c r="AT465" s="240" t="s">
        <v>230</v>
      </c>
      <c r="AU465" s="240" t="s">
        <v>87</v>
      </c>
      <c r="AY465" s="18" t="s">
        <v>227</v>
      </c>
      <c r="BE465" s="241">
        <f>IF(N465="základní",J465,0)</f>
        <v>0</v>
      </c>
      <c r="BF465" s="241">
        <f>IF(N465="snížená",J465,0)</f>
        <v>0</v>
      </c>
      <c r="BG465" s="241">
        <f>IF(N465="zákl. přenesená",J465,0)</f>
        <v>0</v>
      </c>
      <c r="BH465" s="241">
        <f>IF(N465="sníž. přenesená",J465,0)</f>
        <v>0</v>
      </c>
      <c r="BI465" s="241">
        <f>IF(N465="nulová",J465,0)</f>
        <v>0</v>
      </c>
      <c r="BJ465" s="18" t="s">
        <v>87</v>
      </c>
      <c r="BK465" s="241">
        <f>ROUND(I465*H465,2)</f>
        <v>0</v>
      </c>
      <c r="BL465" s="18" t="s">
        <v>115</v>
      </c>
      <c r="BM465" s="240" t="s">
        <v>5135</v>
      </c>
    </row>
    <row r="466" s="2" customFormat="1" ht="16.5" customHeight="1">
      <c r="A466" s="40"/>
      <c r="B466" s="41"/>
      <c r="C466" s="229" t="s">
        <v>2068</v>
      </c>
      <c r="D466" s="229" t="s">
        <v>230</v>
      </c>
      <c r="E466" s="230" t="s">
        <v>4695</v>
      </c>
      <c r="F466" s="231" t="s">
        <v>4696</v>
      </c>
      <c r="G466" s="232" t="s">
        <v>398</v>
      </c>
      <c r="H466" s="233">
        <v>0.59999999999999998</v>
      </c>
      <c r="I466" s="234"/>
      <c r="J466" s="235">
        <f>ROUND(I466*H466,2)</f>
        <v>0</v>
      </c>
      <c r="K466" s="231" t="s">
        <v>251</v>
      </c>
      <c r="L466" s="46"/>
      <c r="M466" s="236" t="s">
        <v>1</v>
      </c>
      <c r="N466" s="237" t="s">
        <v>48</v>
      </c>
      <c r="O466" s="93"/>
      <c r="P466" s="238">
        <f>O466*H466</f>
        <v>0</v>
      </c>
      <c r="Q466" s="238">
        <v>0</v>
      </c>
      <c r="R466" s="238">
        <f>Q466*H466</f>
        <v>0</v>
      </c>
      <c r="S466" s="238">
        <v>0</v>
      </c>
      <c r="T466" s="239">
        <f>S466*H466</f>
        <v>0</v>
      </c>
      <c r="U466" s="40"/>
      <c r="V466" s="40"/>
      <c r="W466" s="40"/>
      <c r="X466" s="40"/>
      <c r="Y466" s="40"/>
      <c r="Z466" s="40"/>
      <c r="AA466" s="40"/>
      <c r="AB466" s="40"/>
      <c r="AC466" s="40"/>
      <c r="AD466" s="40"/>
      <c r="AE466" s="40"/>
      <c r="AR466" s="240" t="s">
        <v>115</v>
      </c>
      <c r="AT466" s="240" t="s">
        <v>230</v>
      </c>
      <c r="AU466" s="240" t="s">
        <v>87</v>
      </c>
      <c r="AY466" s="18" t="s">
        <v>227</v>
      </c>
      <c r="BE466" s="241">
        <f>IF(N466="základní",J466,0)</f>
        <v>0</v>
      </c>
      <c r="BF466" s="241">
        <f>IF(N466="snížená",J466,0)</f>
        <v>0</v>
      </c>
      <c r="BG466" s="241">
        <f>IF(N466="zákl. přenesená",J466,0)</f>
        <v>0</v>
      </c>
      <c r="BH466" s="241">
        <f>IF(N466="sníž. přenesená",J466,0)</f>
        <v>0</v>
      </c>
      <c r="BI466" s="241">
        <f>IF(N466="nulová",J466,0)</f>
        <v>0</v>
      </c>
      <c r="BJ466" s="18" t="s">
        <v>87</v>
      </c>
      <c r="BK466" s="241">
        <f>ROUND(I466*H466,2)</f>
        <v>0</v>
      </c>
      <c r="BL466" s="18" t="s">
        <v>115</v>
      </c>
      <c r="BM466" s="240" t="s">
        <v>5136</v>
      </c>
    </row>
    <row r="467" s="2" customFormat="1" ht="16.5" customHeight="1">
      <c r="A467" s="40"/>
      <c r="B467" s="41"/>
      <c r="C467" s="229" t="s">
        <v>2072</v>
      </c>
      <c r="D467" s="229" t="s">
        <v>230</v>
      </c>
      <c r="E467" s="230" t="s">
        <v>5137</v>
      </c>
      <c r="F467" s="231" t="s">
        <v>4698</v>
      </c>
      <c r="G467" s="232" t="s">
        <v>2792</v>
      </c>
      <c r="H467" s="233">
        <v>1</v>
      </c>
      <c r="I467" s="234"/>
      <c r="J467" s="235">
        <f>ROUND(I467*H467,2)</f>
        <v>0</v>
      </c>
      <c r="K467" s="231" t="s">
        <v>251</v>
      </c>
      <c r="L467" s="46"/>
      <c r="M467" s="236" t="s">
        <v>1</v>
      </c>
      <c r="N467" s="237" t="s">
        <v>48</v>
      </c>
      <c r="O467" s="93"/>
      <c r="P467" s="238">
        <f>O467*H467</f>
        <v>0</v>
      </c>
      <c r="Q467" s="238">
        <v>0</v>
      </c>
      <c r="R467" s="238">
        <f>Q467*H467</f>
        <v>0</v>
      </c>
      <c r="S467" s="238">
        <v>0</v>
      </c>
      <c r="T467" s="239">
        <f>S467*H467</f>
        <v>0</v>
      </c>
      <c r="U467" s="40"/>
      <c r="V467" s="40"/>
      <c r="W467" s="40"/>
      <c r="X467" s="40"/>
      <c r="Y467" s="40"/>
      <c r="Z467" s="40"/>
      <c r="AA467" s="40"/>
      <c r="AB467" s="40"/>
      <c r="AC467" s="40"/>
      <c r="AD467" s="40"/>
      <c r="AE467" s="40"/>
      <c r="AR467" s="240" t="s">
        <v>115</v>
      </c>
      <c r="AT467" s="240" t="s">
        <v>230</v>
      </c>
      <c r="AU467" s="240" t="s">
        <v>87</v>
      </c>
      <c r="AY467" s="18" t="s">
        <v>227</v>
      </c>
      <c r="BE467" s="241">
        <f>IF(N467="základní",J467,0)</f>
        <v>0</v>
      </c>
      <c r="BF467" s="241">
        <f>IF(N467="snížená",J467,0)</f>
        <v>0</v>
      </c>
      <c r="BG467" s="241">
        <f>IF(N467="zákl. přenesená",J467,0)</f>
        <v>0</v>
      </c>
      <c r="BH467" s="241">
        <f>IF(N467="sníž. přenesená",J467,0)</f>
        <v>0</v>
      </c>
      <c r="BI467" s="241">
        <f>IF(N467="nulová",J467,0)</f>
        <v>0</v>
      </c>
      <c r="BJ467" s="18" t="s">
        <v>87</v>
      </c>
      <c r="BK467" s="241">
        <f>ROUND(I467*H467,2)</f>
        <v>0</v>
      </c>
      <c r="BL467" s="18" t="s">
        <v>115</v>
      </c>
      <c r="BM467" s="240" t="s">
        <v>5138</v>
      </c>
    </row>
    <row r="468" s="12" customFormat="1" ht="25.92" customHeight="1">
      <c r="A468" s="12"/>
      <c r="B468" s="213"/>
      <c r="C468" s="214"/>
      <c r="D468" s="215" t="s">
        <v>82</v>
      </c>
      <c r="E468" s="216" t="s">
        <v>115</v>
      </c>
      <c r="F468" s="216" t="s">
        <v>5139</v>
      </c>
      <c r="G468" s="214"/>
      <c r="H468" s="214"/>
      <c r="I468" s="217"/>
      <c r="J468" s="218">
        <f>BK468</f>
        <v>0</v>
      </c>
      <c r="K468" s="214"/>
      <c r="L468" s="219"/>
      <c r="M468" s="220"/>
      <c r="N468" s="221"/>
      <c r="O468" s="221"/>
      <c r="P468" s="222">
        <f>SUM(P469:P488)</f>
        <v>0</v>
      </c>
      <c r="Q468" s="221"/>
      <c r="R468" s="222">
        <f>SUM(R469:R488)</f>
        <v>0</v>
      </c>
      <c r="S468" s="221"/>
      <c r="T468" s="223">
        <f>SUM(T469:T488)</f>
        <v>0</v>
      </c>
      <c r="U468" s="12"/>
      <c r="V468" s="12"/>
      <c r="W468" s="12"/>
      <c r="X468" s="12"/>
      <c r="Y468" s="12"/>
      <c r="Z468" s="12"/>
      <c r="AA468" s="12"/>
      <c r="AB468" s="12"/>
      <c r="AC468" s="12"/>
      <c r="AD468" s="12"/>
      <c r="AE468" s="12"/>
      <c r="AR468" s="224" t="s">
        <v>87</v>
      </c>
      <c r="AT468" s="225" t="s">
        <v>82</v>
      </c>
      <c r="AU468" s="225" t="s">
        <v>83</v>
      </c>
      <c r="AY468" s="224" t="s">
        <v>227</v>
      </c>
      <c r="BK468" s="226">
        <f>SUM(BK469:BK488)</f>
        <v>0</v>
      </c>
    </row>
    <row r="469" s="2" customFormat="1" ht="16.5" customHeight="1">
      <c r="A469" s="40"/>
      <c r="B469" s="41"/>
      <c r="C469" s="229" t="s">
        <v>2076</v>
      </c>
      <c r="D469" s="229" t="s">
        <v>230</v>
      </c>
      <c r="E469" s="230" t="s">
        <v>5140</v>
      </c>
      <c r="F469" s="231" t="s">
        <v>5141</v>
      </c>
      <c r="G469" s="232" t="s">
        <v>1861</v>
      </c>
      <c r="H469" s="233">
        <v>2</v>
      </c>
      <c r="I469" s="234"/>
      <c r="J469" s="235">
        <f>ROUND(I469*H469,2)</f>
        <v>0</v>
      </c>
      <c r="K469" s="231" t="s">
        <v>251</v>
      </c>
      <c r="L469" s="46"/>
      <c r="M469" s="236" t="s">
        <v>1</v>
      </c>
      <c r="N469" s="237" t="s">
        <v>48</v>
      </c>
      <c r="O469" s="93"/>
      <c r="P469" s="238">
        <f>O469*H469</f>
        <v>0</v>
      </c>
      <c r="Q469" s="238">
        <v>0</v>
      </c>
      <c r="R469" s="238">
        <f>Q469*H469</f>
        <v>0</v>
      </c>
      <c r="S469" s="238">
        <v>0</v>
      </c>
      <c r="T469" s="239">
        <f>S469*H469</f>
        <v>0</v>
      </c>
      <c r="U469" s="40"/>
      <c r="V469" s="40"/>
      <c r="W469" s="40"/>
      <c r="X469" s="40"/>
      <c r="Y469" s="40"/>
      <c r="Z469" s="40"/>
      <c r="AA469" s="40"/>
      <c r="AB469" s="40"/>
      <c r="AC469" s="40"/>
      <c r="AD469" s="40"/>
      <c r="AE469" s="40"/>
      <c r="AR469" s="240" t="s">
        <v>115</v>
      </c>
      <c r="AT469" s="240" t="s">
        <v>230</v>
      </c>
      <c r="AU469" s="240" t="s">
        <v>87</v>
      </c>
      <c r="AY469" s="18" t="s">
        <v>227</v>
      </c>
      <c r="BE469" s="241">
        <f>IF(N469="základní",J469,0)</f>
        <v>0</v>
      </c>
      <c r="BF469" s="241">
        <f>IF(N469="snížená",J469,0)</f>
        <v>0</v>
      </c>
      <c r="BG469" s="241">
        <f>IF(N469="zákl. přenesená",J469,0)</f>
        <v>0</v>
      </c>
      <c r="BH469" s="241">
        <f>IF(N469="sníž. přenesená",J469,0)</f>
        <v>0</v>
      </c>
      <c r="BI469" s="241">
        <f>IF(N469="nulová",J469,0)</f>
        <v>0</v>
      </c>
      <c r="BJ469" s="18" t="s">
        <v>87</v>
      </c>
      <c r="BK469" s="241">
        <f>ROUND(I469*H469,2)</f>
        <v>0</v>
      </c>
      <c r="BL469" s="18" t="s">
        <v>115</v>
      </c>
      <c r="BM469" s="240" t="s">
        <v>5142</v>
      </c>
    </row>
    <row r="470" s="2" customFormat="1">
      <c r="A470" s="40"/>
      <c r="B470" s="41"/>
      <c r="C470" s="42"/>
      <c r="D470" s="242" t="s">
        <v>237</v>
      </c>
      <c r="E470" s="42"/>
      <c r="F470" s="243" t="s">
        <v>5143</v>
      </c>
      <c r="G470" s="42"/>
      <c r="H470" s="42"/>
      <c r="I470" s="244"/>
      <c r="J470" s="42"/>
      <c r="K470" s="42"/>
      <c r="L470" s="46"/>
      <c r="M470" s="245"/>
      <c r="N470" s="246"/>
      <c r="O470" s="93"/>
      <c r="P470" s="93"/>
      <c r="Q470" s="93"/>
      <c r="R470" s="93"/>
      <c r="S470" s="93"/>
      <c r="T470" s="94"/>
      <c r="U470" s="40"/>
      <c r="V470" s="40"/>
      <c r="W470" s="40"/>
      <c r="X470" s="40"/>
      <c r="Y470" s="40"/>
      <c r="Z470" s="40"/>
      <c r="AA470" s="40"/>
      <c r="AB470" s="40"/>
      <c r="AC470" s="40"/>
      <c r="AD470" s="40"/>
      <c r="AE470" s="40"/>
      <c r="AT470" s="18" t="s">
        <v>237</v>
      </c>
      <c r="AU470" s="18" t="s">
        <v>87</v>
      </c>
    </row>
    <row r="471" s="2" customFormat="1" ht="16.5" customHeight="1">
      <c r="A471" s="40"/>
      <c r="B471" s="41"/>
      <c r="C471" s="229" t="s">
        <v>2080</v>
      </c>
      <c r="D471" s="229" t="s">
        <v>230</v>
      </c>
      <c r="E471" s="230" t="s">
        <v>5144</v>
      </c>
      <c r="F471" s="231" t="s">
        <v>5145</v>
      </c>
      <c r="G471" s="232" t="s">
        <v>1861</v>
      </c>
      <c r="H471" s="233">
        <v>2</v>
      </c>
      <c r="I471" s="234"/>
      <c r="J471" s="235">
        <f>ROUND(I471*H471,2)</f>
        <v>0</v>
      </c>
      <c r="K471" s="231" t="s">
        <v>251</v>
      </c>
      <c r="L471" s="46"/>
      <c r="M471" s="236" t="s">
        <v>1</v>
      </c>
      <c r="N471" s="237" t="s">
        <v>48</v>
      </c>
      <c r="O471" s="93"/>
      <c r="P471" s="238">
        <f>O471*H471</f>
        <v>0</v>
      </c>
      <c r="Q471" s="238">
        <v>0</v>
      </c>
      <c r="R471" s="238">
        <f>Q471*H471</f>
        <v>0</v>
      </c>
      <c r="S471" s="238">
        <v>0</v>
      </c>
      <c r="T471" s="239">
        <f>S471*H471</f>
        <v>0</v>
      </c>
      <c r="U471" s="40"/>
      <c r="V471" s="40"/>
      <c r="W471" s="40"/>
      <c r="X471" s="40"/>
      <c r="Y471" s="40"/>
      <c r="Z471" s="40"/>
      <c r="AA471" s="40"/>
      <c r="AB471" s="40"/>
      <c r="AC471" s="40"/>
      <c r="AD471" s="40"/>
      <c r="AE471" s="40"/>
      <c r="AR471" s="240" t="s">
        <v>115</v>
      </c>
      <c r="AT471" s="240" t="s">
        <v>230</v>
      </c>
      <c r="AU471" s="240" t="s">
        <v>87</v>
      </c>
      <c r="AY471" s="18" t="s">
        <v>227</v>
      </c>
      <c r="BE471" s="241">
        <f>IF(N471="základní",J471,0)</f>
        <v>0</v>
      </c>
      <c r="BF471" s="241">
        <f>IF(N471="snížená",J471,0)</f>
        <v>0</v>
      </c>
      <c r="BG471" s="241">
        <f>IF(N471="zákl. přenesená",J471,0)</f>
        <v>0</v>
      </c>
      <c r="BH471" s="241">
        <f>IF(N471="sníž. přenesená",J471,0)</f>
        <v>0</v>
      </c>
      <c r="BI471" s="241">
        <f>IF(N471="nulová",J471,0)</f>
        <v>0</v>
      </c>
      <c r="BJ471" s="18" t="s">
        <v>87</v>
      </c>
      <c r="BK471" s="241">
        <f>ROUND(I471*H471,2)</f>
        <v>0</v>
      </c>
      <c r="BL471" s="18" t="s">
        <v>115</v>
      </c>
      <c r="BM471" s="240" t="s">
        <v>5146</v>
      </c>
    </row>
    <row r="472" s="2" customFormat="1" ht="16.5" customHeight="1">
      <c r="A472" s="40"/>
      <c r="B472" s="41"/>
      <c r="C472" s="229" t="s">
        <v>2084</v>
      </c>
      <c r="D472" s="229" t="s">
        <v>230</v>
      </c>
      <c r="E472" s="230" t="s">
        <v>5147</v>
      </c>
      <c r="F472" s="231" t="s">
        <v>5148</v>
      </c>
      <c r="G472" s="232" t="s">
        <v>1861</v>
      </c>
      <c r="H472" s="233">
        <v>2</v>
      </c>
      <c r="I472" s="234"/>
      <c r="J472" s="235">
        <f>ROUND(I472*H472,2)</f>
        <v>0</v>
      </c>
      <c r="K472" s="231" t="s">
        <v>251</v>
      </c>
      <c r="L472" s="46"/>
      <c r="M472" s="236" t="s">
        <v>1</v>
      </c>
      <c r="N472" s="237" t="s">
        <v>48</v>
      </c>
      <c r="O472" s="93"/>
      <c r="P472" s="238">
        <f>O472*H472</f>
        <v>0</v>
      </c>
      <c r="Q472" s="238">
        <v>0</v>
      </c>
      <c r="R472" s="238">
        <f>Q472*H472</f>
        <v>0</v>
      </c>
      <c r="S472" s="238">
        <v>0</v>
      </c>
      <c r="T472" s="239">
        <f>S472*H472</f>
        <v>0</v>
      </c>
      <c r="U472" s="40"/>
      <c r="V472" s="40"/>
      <c r="W472" s="40"/>
      <c r="X472" s="40"/>
      <c r="Y472" s="40"/>
      <c r="Z472" s="40"/>
      <c r="AA472" s="40"/>
      <c r="AB472" s="40"/>
      <c r="AC472" s="40"/>
      <c r="AD472" s="40"/>
      <c r="AE472" s="40"/>
      <c r="AR472" s="240" t="s">
        <v>115</v>
      </c>
      <c r="AT472" s="240" t="s">
        <v>230</v>
      </c>
      <c r="AU472" s="240" t="s">
        <v>87</v>
      </c>
      <c r="AY472" s="18" t="s">
        <v>227</v>
      </c>
      <c r="BE472" s="241">
        <f>IF(N472="základní",J472,0)</f>
        <v>0</v>
      </c>
      <c r="BF472" s="241">
        <f>IF(N472="snížená",J472,0)</f>
        <v>0</v>
      </c>
      <c r="BG472" s="241">
        <f>IF(N472="zákl. přenesená",J472,0)</f>
        <v>0</v>
      </c>
      <c r="BH472" s="241">
        <f>IF(N472="sníž. přenesená",J472,0)</f>
        <v>0</v>
      </c>
      <c r="BI472" s="241">
        <f>IF(N472="nulová",J472,0)</f>
        <v>0</v>
      </c>
      <c r="BJ472" s="18" t="s">
        <v>87</v>
      </c>
      <c r="BK472" s="241">
        <f>ROUND(I472*H472,2)</f>
        <v>0</v>
      </c>
      <c r="BL472" s="18" t="s">
        <v>115</v>
      </c>
      <c r="BM472" s="240" t="s">
        <v>5149</v>
      </c>
    </row>
    <row r="473" s="2" customFormat="1" ht="16.5" customHeight="1">
      <c r="A473" s="40"/>
      <c r="B473" s="41"/>
      <c r="C473" s="229" t="s">
        <v>2088</v>
      </c>
      <c r="D473" s="229" t="s">
        <v>230</v>
      </c>
      <c r="E473" s="230" t="s">
        <v>5150</v>
      </c>
      <c r="F473" s="231" t="s">
        <v>5151</v>
      </c>
      <c r="G473" s="232" t="s">
        <v>1861</v>
      </c>
      <c r="H473" s="233">
        <v>4</v>
      </c>
      <c r="I473" s="234"/>
      <c r="J473" s="235">
        <f>ROUND(I473*H473,2)</f>
        <v>0</v>
      </c>
      <c r="K473" s="231" t="s">
        <v>251</v>
      </c>
      <c r="L473" s="46"/>
      <c r="M473" s="236" t="s">
        <v>1</v>
      </c>
      <c r="N473" s="237" t="s">
        <v>48</v>
      </c>
      <c r="O473" s="93"/>
      <c r="P473" s="238">
        <f>O473*H473</f>
        <v>0</v>
      </c>
      <c r="Q473" s="238">
        <v>0</v>
      </c>
      <c r="R473" s="238">
        <f>Q473*H473</f>
        <v>0</v>
      </c>
      <c r="S473" s="238">
        <v>0</v>
      </c>
      <c r="T473" s="239">
        <f>S473*H473</f>
        <v>0</v>
      </c>
      <c r="U473" s="40"/>
      <c r="V473" s="40"/>
      <c r="W473" s="40"/>
      <c r="X473" s="40"/>
      <c r="Y473" s="40"/>
      <c r="Z473" s="40"/>
      <c r="AA473" s="40"/>
      <c r="AB473" s="40"/>
      <c r="AC473" s="40"/>
      <c r="AD473" s="40"/>
      <c r="AE473" s="40"/>
      <c r="AR473" s="240" t="s">
        <v>115</v>
      </c>
      <c r="AT473" s="240" t="s">
        <v>230</v>
      </c>
      <c r="AU473" s="240" t="s">
        <v>87</v>
      </c>
      <c r="AY473" s="18" t="s">
        <v>227</v>
      </c>
      <c r="BE473" s="241">
        <f>IF(N473="základní",J473,0)</f>
        <v>0</v>
      </c>
      <c r="BF473" s="241">
        <f>IF(N473="snížená",J473,0)</f>
        <v>0</v>
      </c>
      <c r="BG473" s="241">
        <f>IF(N473="zákl. přenesená",J473,0)</f>
        <v>0</v>
      </c>
      <c r="BH473" s="241">
        <f>IF(N473="sníž. přenesená",J473,0)</f>
        <v>0</v>
      </c>
      <c r="BI473" s="241">
        <f>IF(N473="nulová",J473,0)</f>
        <v>0</v>
      </c>
      <c r="BJ473" s="18" t="s">
        <v>87</v>
      </c>
      <c r="BK473" s="241">
        <f>ROUND(I473*H473,2)</f>
        <v>0</v>
      </c>
      <c r="BL473" s="18" t="s">
        <v>115</v>
      </c>
      <c r="BM473" s="240" t="s">
        <v>5152</v>
      </c>
    </row>
    <row r="474" s="2" customFormat="1" ht="16.5" customHeight="1">
      <c r="A474" s="40"/>
      <c r="B474" s="41"/>
      <c r="C474" s="229" t="s">
        <v>2092</v>
      </c>
      <c r="D474" s="229" t="s">
        <v>230</v>
      </c>
      <c r="E474" s="230" t="s">
        <v>5153</v>
      </c>
      <c r="F474" s="231" t="s">
        <v>5154</v>
      </c>
      <c r="G474" s="232" t="s">
        <v>544</v>
      </c>
      <c r="H474" s="233">
        <v>2</v>
      </c>
      <c r="I474" s="234"/>
      <c r="J474" s="235">
        <f>ROUND(I474*H474,2)</f>
        <v>0</v>
      </c>
      <c r="K474" s="231" t="s">
        <v>251</v>
      </c>
      <c r="L474" s="46"/>
      <c r="M474" s="236" t="s">
        <v>1</v>
      </c>
      <c r="N474" s="237" t="s">
        <v>48</v>
      </c>
      <c r="O474" s="93"/>
      <c r="P474" s="238">
        <f>O474*H474</f>
        <v>0</v>
      </c>
      <c r="Q474" s="238">
        <v>0</v>
      </c>
      <c r="R474" s="238">
        <f>Q474*H474</f>
        <v>0</v>
      </c>
      <c r="S474" s="238">
        <v>0</v>
      </c>
      <c r="T474" s="239">
        <f>S474*H474</f>
        <v>0</v>
      </c>
      <c r="U474" s="40"/>
      <c r="V474" s="40"/>
      <c r="W474" s="40"/>
      <c r="X474" s="40"/>
      <c r="Y474" s="40"/>
      <c r="Z474" s="40"/>
      <c r="AA474" s="40"/>
      <c r="AB474" s="40"/>
      <c r="AC474" s="40"/>
      <c r="AD474" s="40"/>
      <c r="AE474" s="40"/>
      <c r="AR474" s="240" t="s">
        <v>115</v>
      </c>
      <c r="AT474" s="240" t="s">
        <v>230</v>
      </c>
      <c r="AU474" s="240" t="s">
        <v>87</v>
      </c>
      <c r="AY474" s="18" t="s">
        <v>227</v>
      </c>
      <c r="BE474" s="241">
        <f>IF(N474="základní",J474,0)</f>
        <v>0</v>
      </c>
      <c r="BF474" s="241">
        <f>IF(N474="snížená",J474,0)</f>
        <v>0</v>
      </c>
      <c r="BG474" s="241">
        <f>IF(N474="zákl. přenesená",J474,0)</f>
        <v>0</v>
      </c>
      <c r="BH474" s="241">
        <f>IF(N474="sníž. přenesená",J474,0)</f>
        <v>0</v>
      </c>
      <c r="BI474" s="241">
        <f>IF(N474="nulová",J474,0)</f>
        <v>0</v>
      </c>
      <c r="BJ474" s="18" t="s">
        <v>87</v>
      </c>
      <c r="BK474" s="241">
        <f>ROUND(I474*H474,2)</f>
        <v>0</v>
      </c>
      <c r="BL474" s="18" t="s">
        <v>115</v>
      </c>
      <c r="BM474" s="240" t="s">
        <v>5155</v>
      </c>
    </row>
    <row r="475" s="2" customFormat="1" ht="21.75" customHeight="1">
      <c r="A475" s="40"/>
      <c r="B475" s="41"/>
      <c r="C475" s="229" t="s">
        <v>2096</v>
      </c>
      <c r="D475" s="229" t="s">
        <v>230</v>
      </c>
      <c r="E475" s="230" t="s">
        <v>5156</v>
      </c>
      <c r="F475" s="231" t="s">
        <v>5157</v>
      </c>
      <c r="G475" s="232" t="s">
        <v>1861</v>
      </c>
      <c r="H475" s="233">
        <v>3</v>
      </c>
      <c r="I475" s="234"/>
      <c r="J475" s="235">
        <f>ROUND(I475*H475,2)</f>
        <v>0</v>
      </c>
      <c r="K475" s="231" t="s">
        <v>251</v>
      </c>
      <c r="L475" s="46"/>
      <c r="M475" s="236" t="s">
        <v>1</v>
      </c>
      <c r="N475" s="237" t="s">
        <v>48</v>
      </c>
      <c r="O475" s="93"/>
      <c r="P475" s="238">
        <f>O475*H475</f>
        <v>0</v>
      </c>
      <c r="Q475" s="238">
        <v>0</v>
      </c>
      <c r="R475" s="238">
        <f>Q475*H475</f>
        <v>0</v>
      </c>
      <c r="S475" s="238">
        <v>0</v>
      </c>
      <c r="T475" s="239">
        <f>S475*H475</f>
        <v>0</v>
      </c>
      <c r="U475" s="40"/>
      <c r="V475" s="40"/>
      <c r="W475" s="40"/>
      <c r="X475" s="40"/>
      <c r="Y475" s="40"/>
      <c r="Z475" s="40"/>
      <c r="AA475" s="40"/>
      <c r="AB475" s="40"/>
      <c r="AC475" s="40"/>
      <c r="AD475" s="40"/>
      <c r="AE475" s="40"/>
      <c r="AR475" s="240" t="s">
        <v>115</v>
      </c>
      <c r="AT475" s="240" t="s">
        <v>230</v>
      </c>
      <c r="AU475" s="240" t="s">
        <v>87</v>
      </c>
      <c r="AY475" s="18" t="s">
        <v>227</v>
      </c>
      <c r="BE475" s="241">
        <f>IF(N475="základní",J475,0)</f>
        <v>0</v>
      </c>
      <c r="BF475" s="241">
        <f>IF(N475="snížená",J475,0)</f>
        <v>0</v>
      </c>
      <c r="BG475" s="241">
        <f>IF(N475="zákl. přenesená",J475,0)</f>
        <v>0</v>
      </c>
      <c r="BH475" s="241">
        <f>IF(N475="sníž. přenesená",J475,0)</f>
        <v>0</v>
      </c>
      <c r="BI475" s="241">
        <f>IF(N475="nulová",J475,0)</f>
        <v>0</v>
      </c>
      <c r="BJ475" s="18" t="s">
        <v>87</v>
      </c>
      <c r="BK475" s="241">
        <f>ROUND(I475*H475,2)</f>
        <v>0</v>
      </c>
      <c r="BL475" s="18" t="s">
        <v>115</v>
      </c>
      <c r="BM475" s="240" t="s">
        <v>5158</v>
      </c>
    </row>
    <row r="476" s="2" customFormat="1" ht="16.5" customHeight="1">
      <c r="A476" s="40"/>
      <c r="B476" s="41"/>
      <c r="C476" s="229" t="s">
        <v>2100</v>
      </c>
      <c r="D476" s="229" t="s">
        <v>230</v>
      </c>
      <c r="E476" s="230" t="s">
        <v>5159</v>
      </c>
      <c r="F476" s="231" t="s">
        <v>5160</v>
      </c>
      <c r="G476" s="232" t="s">
        <v>1861</v>
      </c>
      <c r="H476" s="233">
        <v>3</v>
      </c>
      <c r="I476" s="234"/>
      <c r="J476" s="235">
        <f>ROUND(I476*H476,2)</f>
        <v>0</v>
      </c>
      <c r="K476" s="231" t="s">
        <v>251</v>
      </c>
      <c r="L476" s="46"/>
      <c r="M476" s="236" t="s">
        <v>1</v>
      </c>
      <c r="N476" s="237" t="s">
        <v>48</v>
      </c>
      <c r="O476" s="93"/>
      <c r="P476" s="238">
        <f>O476*H476</f>
        <v>0</v>
      </c>
      <c r="Q476" s="238">
        <v>0</v>
      </c>
      <c r="R476" s="238">
        <f>Q476*H476</f>
        <v>0</v>
      </c>
      <c r="S476" s="238">
        <v>0</v>
      </c>
      <c r="T476" s="239">
        <f>S476*H476</f>
        <v>0</v>
      </c>
      <c r="U476" s="40"/>
      <c r="V476" s="40"/>
      <c r="W476" s="40"/>
      <c r="X476" s="40"/>
      <c r="Y476" s="40"/>
      <c r="Z476" s="40"/>
      <c r="AA476" s="40"/>
      <c r="AB476" s="40"/>
      <c r="AC476" s="40"/>
      <c r="AD476" s="40"/>
      <c r="AE476" s="40"/>
      <c r="AR476" s="240" t="s">
        <v>115</v>
      </c>
      <c r="AT476" s="240" t="s">
        <v>230</v>
      </c>
      <c r="AU476" s="240" t="s">
        <v>87</v>
      </c>
      <c r="AY476" s="18" t="s">
        <v>227</v>
      </c>
      <c r="BE476" s="241">
        <f>IF(N476="základní",J476,0)</f>
        <v>0</v>
      </c>
      <c r="BF476" s="241">
        <f>IF(N476="snížená",J476,0)</f>
        <v>0</v>
      </c>
      <c r="BG476" s="241">
        <f>IF(N476="zákl. přenesená",J476,0)</f>
        <v>0</v>
      </c>
      <c r="BH476" s="241">
        <f>IF(N476="sníž. přenesená",J476,0)</f>
        <v>0</v>
      </c>
      <c r="BI476" s="241">
        <f>IF(N476="nulová",J476,0)</f>
        <v>0</v>
      </c>
      <c r="BJ476" s="18" t="s">
        <v>87</v>
      </c>
      <c r="BK476" s="241">
        <f>ROUND(I476*H476,2)</f>
        <v>0</v>
      </c>
      <c r="BL476" s="18" t="s">
        <v>115</v>
      </c>
      <c r="BM476" s="240" t="s">
        <v>5161</v>
      </c>
    </row>
    <row r="477" s="2" customFormat="1" ht="16.5" customHeight="1">
      <c r="A477" s="40"/>
      <c r="B477" s="41"/>
      <c r="C477" s="229" t="s">
        <v>2105</v>
      </c>
      <c r="D477" s="229" t="s">
        <v>230</v>
      </c>
      <c r="E477" s="230" t="s">
        <v>5079</v>
      </c>
      <c r="F477" s="231" t="s">
        <v>5080</v>
      </c>
      <c r="G477" s="232" t="s">
        <v>544</v>
      </c>
      <c r="H477" s="233">
        <v>7</v>
      </c>
      <c r="I477" s="234"/>
      <c r="J477" s="235">
        <f>ROUND(I477*H477,2)</f>
        <v>0</v>
      </c>
      <c r="K477" s="231" t="s">
        <v>251</v>
      </c>
      <c r="L477" s="46"/>
      <c r="M477" s="236" t="s">
        <v>1</v>
      </c>
      <c r="N477" s="237" t="s">
        <v>48</v>
      </c>
      <c r="O477" s="93"/>
      <c r="P477" s="238">
        <f>O477*H477</f>
        <v>0</v>
      </c>
      <c r="Q477" s="238">
        <v>0</v>
      </c>
      <c r="R477" s="238">
        <f>Q477*H477</f>
        <v>0</v>
      </c>
      <c r="S477" s="238">
        <v>0</v>
      </c>
      <c r="T477" s="239">
        <f>S477*H477</f>
        <v>0</v>
      </c>
      <c r="U477" s="40"/>
      <c r="V477" s="40"/>
      <c r="W477" s="40"/>
      <c r="X477" s="40"/>
      <c r="Y477" s="40"/>
      <c r="Z477" s="40"/>
      <c r="AA477" s="40"/>
      <c r="AB477" s="40"/>
      <c r="AC477" s="40"/>
      <c r="AD477" s="40"/>
      <c r="AE477" s="40"/>
      <c r="AR477" s="240" t="s">
        <v>115</v>
      </c>
      <c r="AT477" s="240" t="s">
        <v>230</v>
      </c>
      <c r="AU477" s="240" t="s">
        <v>87</v>
      </c>
      <c r="AY477" s="18" t="s">
        <v>227</v>
      </c>
      <c r="BE477" s="241">
        <f>IF(N477="základní",J477,0)</f>
        <v>0</v>
      </c>
      <c r="BF477" s="241">
        <f>IF(N477="snížená",J477,0)</f>
        <v>0</v>
      </c>
      <c r="BG477" s="241">
        <f>IF(N477="zákl. přenesená",J477,0)</f>
        <v>0</v>
      </c>
      <c r="BH477" s="241">
        <f>IF(N477="sníž. přenesená",J477,0)</f>
        <v>0</v>
      </c>
      <c r="BI477" s="241">
        <f>IF(N477="nulová",J477,0)</f>
        <v>0</v>
      </c>
      <c r="BJ477" s="18" t="s">
        <v>87</v>
      </c>
      <c r="BK477" s="241">
        <f>ROUND(I477*H477,2)</f>
        <v>0</v>
      </c>
      <c r="BL477" s="18" t="s">
        <v>115</v>
      </c>
      <c r="BM477" s="240" t="s">
        <v>5162</v>
      </c>
    </row>
    <row r="478" s="2" customFormat="1" ht="16.5" customHeight="1">
      <c r="A478" s="40"/>
      <c r="B478" s="41"/>
      <c r="C478" s="229" t="s">
        <v>2109</v>
      </c>
      <c r="D478" s="229" t="s">
        <v>230</v>
      </c>
      <c r="E478" s="230" t="s">
        <v>5163</v>
      </c>
      <c r="F478" s="231" t="s">
        <v>5083</v>
      </c>
      <c r="G478" s="232" t="s">
        <v>1861</v>
      </c>
      <c r="H478" s="233">
        <v>3</v>
      </c>
      <c r="I478" s="234"/>
      <c r="J478" s="235">
        <f>ROUND(I478*H478,2)</f>
        <v>0</v>
      </c>
      <c r="K478" s="231" t="s">
        <v>251</v>
      </c>
      <c r="L478" s="46"/>
      <c r="M478" s="236" t="s">
        <v>1</v>
      </c>
      <c r="N478" s="237" t="s">
        <v>48</v>
      </c>
      <c r="O478" s="93"/>
      <c r="P478" s="238">
        <f>O478*H478</f>
        <v>0</v>
      </c>
      <c r="Q478" s="238">
        <v>0</v>
      </c>
      <c r="R478" s="238">
        <f>Q478*H478</f>
        <v>0</v>
      </c>
      <c r="S478" s="238">
        <v>0</v>
      </c>
      <c r="T478" s="239">
        <f>S478*H478</f>
        <v>0</v>
      </c>
      <c r="U478" s="40"/>
      <c r="V478" s="40"/>
      <c r="W478" s="40"/>
      <c r="X478" s="40"/>
      <c r="Y478" s="40"/>
      <c r="Z478" s="40"/>
      <c r="AA478" s="40"/>
      <c r="AB478" s="40"/>
      <c r="AC478" s="40"/>
      <c r="AD478" s="40"/>
      <c r="AE478" s="40"/>
      <c r="AR478" s="240" t="s">
        <v>115</v>
      </c>
      <c r="AT478" s="240" t="s">
        <v>230</v>
      </c>
      <c r="AU478" s="240" t="s">
        <v>87</v>
      </c>
      <c r="AY478" s="18" t="s">
        <v>227</v>
      </c>
      <c r="BE478" s="241">
        <f>IF(N478="základní",J478,0)</f>
        <v>0</v>
      </c>
      <c r="BF478" s="241">
        <f>IF(N478="snížená",J478,0)</f>
        <v>0</v>
      </c>
      <c r="BG478" s="241">
        <f>IF(N478="zákl. přenesená",J478,0)</f>
        <v>0</v>
      </c>
      <c r="BH478" s="241">
        <f>IF(N478="sníž. přenesená",J478,0)</f>
        <v>0</v>
      </c>
      <c r="BI478" s="241">
        <f>IF(N478="nulová",J478,0)</f>
        <v>0</v>
      </c>
      <c r="BJ478" s="18" t="s">
        <v>87</v>
      </c>
      <c r="BK478" s="241">
        <f>ROUND(I478*H478,2)</f>
        <v>0</v>
      </c>
      <c r="BL478" s="18" t="s">
        <v>115</v>
      </c>
      <c r="BM478" s="240" t="s">
        <v>5164</v>
      </c>
    </row>
    <row r="479" s="2" customFormat="1" ht="21.75" customHeight="1">
      <c r="A479" s="40"/>
      <c r="B479" s="41"/>
      <c r="C479" s="229" t="s">
        <v>2113</v>
      </c>
      <c r="D479" s="229" t="s">
        <v>230</v>
      </c>
      <c r="E479" s="230" t="s">
        <v>5165</v>
      </c>
      <c r="F479" s="231" t="s">
        <v>5166</v>
      </c>
      <c r="G479" s="232" t="s">
        <v>1861</v>
      </c>
      <c r="H479" s="233">
        <v>1</v>
      </c>
      <c r="I479" s="234"/>
      <c r="J479" s="235">
        <f>ROUND(I479*H479,2)</f>
        <v>0</v>
      </c>
      <c r="K479" s="231" t="s">
        <v>251</v>
      </c>
      <c r="L479" s="46"/>
      <c r="M479" s="236" t="s">
        <v>1</v>
      </c>
      <c r="N479" s="237" t="s">
        <v>48</v>
      </c>
      <c r="O479" s="93"/>
      <c r="P479" s="238">
        <f>O479*H479</f>
        <v>0</v>
      </c>
      <c r="Q479" s="238">
        <v>0</v>
      </c>
      <c r="R479" s="238">
        <f>Q479*H479</f>
        <v>0</v>
      </c>
      <c r="S479" s="238">
        <v>0</v>
      </c>
      <c r="T479" s="239">
        <f>S479*H479</f>
        <v>0</v>
      </c>
      <c r="U479" s="40"/>
      <c r="V479" s="40"/>
      <c r="W479" s="40"/>
      <c r="X479" s="40"/>
      <c r="Y479" s="40"/>
      <c r="Z479" s="40"/>
      <c r="AA479" s="40"/>
      <c r="AB479" s="40"/>
      <c r="AC479" s="40"/>
      <c r="AD479" s="40"/>
      <c r="AE479" s="40"/>
      <c r="AR479" s="240" t="s">
        <v>115</v>
      </c>
      <c r="AT479" s="240" t="s">
        <v>230</v>
      </c>
      <c r="AU479" s="240" t="s">
        <v>87</v>
      </c>
      <c r="AY479" s="18" t="s">
        <v>227</v>
      </c>
      <c r="BE479" s="241">
        <f>IF(N479="základní",J479,0)</f>
        <v>0</v>
      </c>
      <c r="BF479" s="241">
        <f>IF(N479="snížená",J479,0)</f>
        <v>0</v>
      </c>
      <c r="BG479" s="241">
        <f>IF(N479="zákl. přenesená",J479,0)</f>
        <v>0</v>
      </c>
      <c r="BH479" s="241">
        <f>IF(N479="sníž. přenesená",J479,0)</f>
        <v>0</v>
      </c>
      <c r="BI479" s="241">
        <f>IF(N479="nulová",J479,0)</f>
        <v>0</v>
      </c>
      <c r="BJ479" s="18" t="s">
        <v>87</v>
      </c>
      <c r="BK479" s="241">
        <f>ROUND(I479*H479,2)</f>
        <v>0</v>
      </c>
      <c r="BL479" s="18" t="s">
        <v>115</v>
      </c>
      <c r="BM479" s="240" t="s">
        <v>5167</v>
      </c>
    </row>
    <row r="480" s="2" customFormat="1" ht="16.5" customHeight="1">
      <c r="A480" s="40"/>
      <c r="B480" s="41"/>
      <c r="C480" s="229" t="s">
        <v>2117</v>
      </c>
      <c r="D480" s="229" t="s">
        <v>230</v>
      </c>
      <c r="E480" s="230" t="s">
        <v>5168</v>
      </c>
      <c r="F480" s="231" t="s">
        <v>5169</v>
      </c>
      <c r="G480" s="232" t="s">
        <v>544</v>
      </c>
      <c r="H480" s="233">
        <v>7</v>
      </c>
      <c r="I480" s="234"/>
      <c r="J480" s="235">
        <f>ROUND(I480*H480,2)</f>
        <v>0</v>
      </c>
      <c r="K480" s="231" t="s">
        <v>251</v>
      </c>
      <c r="L480" s="46"/>
      <c r="M480" s="236" t="s">
        <v>1</v>
      </c>
      <c r="N480" s="237" t="s">
        <v>48</v>
      </c>
      <c r="O480" s="93"/>
      <c r="P480" s="238">
        <f>O480*H480</f>
        <v>0</v>
      </c>
      <c r="Q480" s="238">
        <v>0</v>
      </c>
      <c r="R480" s="238">
        <f>Q480*H480</f>
        <v>0</v>
      </c>
      <c r="S480" s="238">
        <v>0</v>
      </c>
      <c r="T480" s="239">
        <f>S480*H480</f>
        <v>0</v>
      </c>
      <c r="U480" s="40"/>
      <c r="V480" s="40"/>
      <c r="W480" s="40"/>
      <c r="X480" s="40"/>
      <c r="Y480" s="40"/>
      <c r="Z480" s="40"/>
      <c r="AA480" s="40"/>
      <c r="AB480" s="40"/>
      <c r="AC480" s="40"/>
      <c r="AD480" s="40"/>
      <c r="AE480" s="40"/>
      <c r="AR480" s="240" t="s">
        <v>115</v>
      </c>
      <c r="AT480" s="240" t="s">
        <v>230</v>
      </c>
      <c r="AU480" s="240" t="s">
        <v>87</v>
      </c>
      <c r="AY480" s="18" t="s">
        <v>227</v>
      </c>
      <c r="BE480" s="241">
        <f>IF(N480="základní",J480,0)</f>
        <v>0</v>
      </c>
      <c r="BF480" s="241">
        <f>IF(N480="snížená",J480,0)</f>
        <v>0</v>
      </c>
      <c r="BG480" s="241">
        <f>IF(N480="zákl. přenesená",J480,0)</f>
        <v>0</v>
      </c>
      <c r="BH480" s="241">
        <f>IF(N480="sníž. přenesená",J480,0)</f>
        <v>0</v>
      </c>
      <c r="BI480" s="241">
        <f>IF(N480="nulová",J480,0)</f>
        <v>0</v>
      </c>
      <c r="BJ480" s="18" t="s">
        <v>87</v>
      </c>
      <c r="BK480" s="241">
        <f>ROUND(I480*H480,2)</f>
        <v>0</v>
      </c>
      <c r="BL480" s="18" t="s">
        <v>115</v>
      </c>
      <c r="BM480" s="240" t="s">
        <v>5170</v>
      </c>
    </row>
    <row r="481" s="2" customFormat="1" ht="16.5" customHeight="1">
      <c r="A481" s="40"/>
      <c r="B481" s="41"/>
      <c r="C481" s="229" t="s">
        <v>2121</v>
      </c>
      <c r="D481" s="229" t="s">
        <v>230</v>
      </c>
      <c r="E481" s="230" t="s">
        <v>5171</v>
      </c>
      <c r="F481" s="231" t="s">
        <v>5172</v>
      </c>
      <c r="G481" s="232" t="s">
        <v>1861</v>
      </c>
      <c r="H481" s="233">
        <v>2</v>
      </c>
      <c r="I481" s="234"/>
      <c r="J481" s="235">
        <f>ROUND(I481*H481,2)</f>
        <v>0</v>
      </c>
      <c r="K481" s="231" t="s">
        <v>251</v>
      </c>
      <c r="L481" s="46"/>
      <c r="M481" s="236" t="s">
        <v>1</v>
      </c>
      <c r="N481" s="237" t="s">
        <v>48</v>
      </c>
      <c r="O481" s="93"/>
      <c r="P481" s="238">
        <f>O481*H481</f>
        <v>0</v>
      </c>
      <c r="Q481" s="238">
        <v>0</v>
      </c>
      <c r="R481" s="238">
        <f>Q481*H481</f>
        <v>0</v>
      </c>
      <c r="S481" s="238">
        <v>0</v>
      </c>
      <c r="T481" s="239">
        <f>S481*H481</f>
        <v>0</v>
      </c>
      <c r="U481" s="40"/>
      <c r="V481" s="40"/>
      <c r="W481" s="40"/>
      <c r="X481" s="40"/>
      <c r="Y481" s="40"/>
      <c r="Z481" s="40"/>
      <c r="AA481" s="40"/>
      <c r="AB481" s="40"/>
      <c r="AC481" s="40"/>
      <c r="AD481" s="40"/>
      <c r="AE481" s="40"/>
      <c r="AR481" s="240" t="s">
        <v>115</v>
      </c>
      <c r="AT481" s="240" t="s">
        <v>230</v>
      </c>
      <c r="AU481" s="240" t="s">
        <v>87</v>
      </c>
      <c r="AY481" s="18" t="s">
        <v>227</v>
      </c>
      <c r="BE481" s="241">
        <f>IF(N481="základní",J481,0)</f>
        <v>0</v>
      </c>
      <c r="BF481" s="241">
        <f>IF(N481="snížená",J481,0)</f>
        <v>0</v>
      </c>
      <c r="BG481" s="241">
        <f>IF(N481="zákl. přenesená",J481,0)</f>
        <v>0</v>
      </c>
      <c r="BH481" s="241">
        <f>IF(N481="sníž. přenesená",J481,0)</f>
        <v>0</v>
      </c>
      <c r="BI481" s="241">
        <f>IF(N481="nulová",J481,0)</f>
        <v>0</v>
      </c>
      <c r="BJ481" s="18" t="s">
        <v>87</v>
      </c>
      <c r="BK481" s="241">
        <f>ROUND(I481*H481,2)</f>
        <v>0</v>
      </c>
      <c r="BL481" s="18" t="s">
        <v>115</v>
      </c>
      <c r="BM481" s="240" t="s">
        <v>5173</v>
      </c>
    </row>
    <row r="482" s="2" customFormat="1" ht="16.5" customHeight="1">
      <c r="A482" s="40"/>
      <c r="B482" s="41"/>
      <c r="C482" s="229" t="s">
        <v>2125</v>
      </c>
      <c r="D482" s="229" t="s">
        <v>230</v>
      </c>
      <c r="E482" s="230" t="s">
        <v>4716</v>
      </c>
      <c r="F482" s="231" t="s">
        <v>4717</v>
      </c>
      <c r="G482" s="232" t="s">
        <v>1861</v>
      </c>
      <c r="H482" s="233">
        <v>2</v>
      </c>
      <c r="I482" s="234"/>
      <c r="J482" s="235">
        <f>ROUND(I482*H482,2)</f>
        <v>0</v>
      </c>
      <c r="K482" s="231" t="s">
        <v>251</v>
      </c>
      <c r="L482" s="46"/>
      <c r="M482" s="236" t="s">
        <v>1</v>
      </c>
      <c r="N482" s="237" t="s">
        <v>48</v>
      </c>
      <c r="O482" s="93"/>
      <c r="P482" s="238">
        <f>O482*H482</f>
        <v>0</v>
      </c>
      <c r="Q482" s="238">
        <v>0</v>
      </c>
      <c r="R482" s="238">
        <f>Q482*H482</f>
        <v>0</v>
      </c>
      <c r="S482" s="238">
        <v>0</v>
      </c>
      <c r="T482" s="239">
        <f>S482*H482</f>
        <v>0</v>
      </c>
      <c r="U482" s="40"/>
      <c r="V482" s="40"/>
      <c r="W482" s="40"/>
      <c r="X482" s="40"/>
      <c r="Y482" s="40"/>
      <c r="Z482" s="40"/>
      <c r="AA482" s="40"/>
      <c r="AB482" s="40"/>
      <c r="AC482" s="40"/>
      <c r="AD482" s="40"/>
      <c r="AE482" s="40"/>
      <c r="AR482" s="240" t="s">
        <v>115</v>
      </c>
      <c r="AT482" s="240" t="s">
        <v>230</v>
      </c>
      <c r="AU482" s="240" t="s">
        <v>87</v>
      </c>
      <c r="AY482" s="18" t="s">
        <v>227</v>
      </c>
      <c r="BE482" s="241">
        <f>IF(N482="základní",J482,0)</f>
        <v>0</v>
      </c>
      <c r="BF482" s="241">
        <f>IF(N482="snížená",J482,0)</f>
        <v>0</v>
      </c>
      <c r="BG482" s="241">
        <f>IF(N482="zákl. přenesená",J482,0)</f>
        <v>0</v>
      </c>
      <c r="BH482" s="241">
        <f>IF(N482="sníž. přenesená",J482,0)</f>
        <v>0</v>
      </c>
      <c r="BI482" s="241">
        <f>IF(N482="nulová",J482,0)</f>
        <v>0</v>
      </c>
      <c r="BJ482" s="18" t="s">
        <v>87</v>
      </c>
      <c r="BK482" s="241">
        <f>ROUND(I482*H482,2)</f>
        <v>0</v>
      </c>
      <c r="BL482" s="18" t="s">
        <v>115</v>
      </c>
      <c r="BM482" s="240" t="s">
        <v>5174</v>
      </c>
    </row>
    <row r="483" s="2" customFormat="1" ht="16.5" customHeight="1">
      <c r="A483" s="40"/>
      <c r="B483" s="41"/>
      <c r="C483" s="229" t="s">
        <v>2130</v>
      </c>
      <c r="D483" s="229" t="s">
        <v>230</v>
      </c>
      <c r="E483" s="230" t="s">
        <v>4661</v>
      </c>
      <c r="F483" s="231" t="s">
        <v>4662</v>
      </c>
      <c r="G483" s="232" t="s">
        <v>1861</v>
      </c>
      <c r="H483" s="233">
        <v>1</v>
      </c>
      <c r="I483" s="234"/>
      <c r="J483" s="235">
        <f>ROUND(I483*H483,2)</f>
        <v>0</v>
      </c>
      <c r="K483" s="231" t="s">
        <v>251</v>
      </c>
      <c r="L483" s="46"/>
      <c r="M483" s="236" t="s">
        <v>1</v>
      </c>
      <c r="N483" s="237" t="s">
        <v>48</v>
      </c>
      <c r="O483" s="93"/>
      <c r="P483" s="238">
        <f>O483*H483</f>
        <v>0</v>
      </c>
      <c r="Q483" s="238">
        <v>0</v>
      </c>
      <c r="R483" s="238">
        <f>Q483*H483</f>
        <v>0</v>
      </c>
      <c r="S483" s="238">
        <v>0</v>
      </c>
      <c r="T483" s="239">
        <f>S483*H483</f>
        <v>0</v>
      </c>
      <c r="U483" s="40"/>
      <c r="V483" s="40"/>
      <c r="W483" s="40"/>
      <c r="X483" s="40"/>
      <c r="Y483" s="40"/>
      <c r="Z483" s="40"/>
      <c r="AA483" s="40"/>
      <c r="AB483" s="40"/>
      <c r="AC483" s="40"/>
      <c r="AD483" s="40"/>
      <c r="AE483" s="40"/>
      <c r="AR483" s="240" t="s">
        <v>115</v>
      </c>
      <c r="AT483" s="240" t="s">
        <v>230</v>
      </c>
      <c r="AU483" s="240" t="s">
        <v>87</v>
      </c>
      <c r="AY483" s="18" t="s">
        <v>227</v>
      </c>
      <c r="BE483" s="241">
        <f>IF(N483="základní",J483,0)</f>
        <v>0</v>
      </c>
      <c r="BF483" s="241">
        <f>IF(N483="snížená",J483,0)</f>
        <v>0</v>
      </c>
      <c r="BG483" s="241">
        <f>IF(N483="zákl. přenesená",J483,0)</f>
        <v>0</v>
      </c>
      <c r="BH483" s="241">
        <f>IF(N483="sníž. přenesená",J483,0)</f>
        <v>0</v>
      </c>
      <c r="BI483" s="241">
        <f>IF(N483="nulová",J483,0)</f>
        <v>0</v>
      </c>
      <c r="BJ483" s="18" t="s">
        <v>87</v>
      </c>
      <c r="BK483" s="241">
        <f>ROUND(I483*H483,2)</f>
        <v>0</v>
      </c>
      <c r="BL483" s="18" t="s">
        <v>115</v>
      </c>
      <c r="BM483" s="240" t="s">
        <v>5175</v>
      </c>
    </row>
    <row r="484" s="2" customFormat="1">
      <c r="A484" s="40"/>
      <c r="B484" s="41"/>
      <c r="C484" s="229" t="s">
        <v>2136</v>
      </c>
      <c r="D484" s="229" t="s">
        <v>230</v>
      </c>
      <c r="E484" s="230" t="s">
        <v>4687</v>
      </c>
      <c r="F484" s="231" t="s">
        <v>4688</v>
      </c>
      <c r="G484" s="232" t="s">
        <v>1861</v>
      </c>
      <c r="H484" s="233">
        <v>2</v>
      </c>
      <c r="I484" s="234"/>
      <c r="J484" s="235">
        <f>ROUND(I484*H484,2)</f>
        <v>0</v>
      </c>
      <c r="K484" s="231" t="s">
        <v>251</v>
      </c>
      <c r="L484" s="46"/>
      <c r="M484" s="236" t="s">
        <v>1</v>
      </c>
      <c r="N484" s="237" t="s">
        <v>48</v>
      </c>
      <c r="O484" s="93"/>
      <c r="P484" s="238">
        <f>O484*H484</f>
        <v>0</v>
      </c>
      <c r="Q484" s="238">
        <v>0</v>
      </c>
      <c r="R484" s="238">
        <f>Q484*H484</f>
        <v>0</v>
      </c>
      <c r="S484" s="238">
        <v>0</v>
      </c>
      <c r="T484" s="239">
        <f>S484*H484</f>
        <v>0</v>
      </c>
      <c r="U484" s="40"/>
      <c r="V484" s="40"/>
      <c r="W484" s="40"/>
      <c r="X484" s="40"/>
      <c r="Y484" s="40"/>
      <c r="Z484" s="40"/>
      <c r="AA484" s="40"/>
      <c r="AB484" s="40"/>
      <c r="AC484" s="40"/>
      <c r="AD484" s="40"/>
      <c r="AE484" s="40"/>
      <c r="AR484" s="240" t="s">
        <v>115</v>
      </c>
      <c r="AT484" s="240" t="s">
        <v>230</v>
      </c>
      <c r="AU484" s="240" t="s">
        <v>87</v>
      </c>
      <c r="AY484" s="18" t="s">
        <v>227</v>
      </c>
      <c r="BE484" s="241">
        <f>IF(N484="základní",J484,0)</f>
        <v>0</v>
      </c>
      <c r="BF484" s="241">
        <f>IF(N484="snížená",J484,0)</f>
        <v>0</v>
      </c>
      <c r="BG484" s="241">
        <f>IF(N484="zákl. přenesená",J484,0)</f>
        <v>0</v>
      </c>
      <c r="BH484" s="241">
        <f>IF(N484="sníž. přenesená",J484,0)</f>
        <v>0</v>
      </c>
      <c r="BI484" s="241">
        <f>IF(N484="nulová",J484,0)</f>
        <v>0</v>
      </c>
      <c r="BJ484" s="18" t="s">
        <v>87</v>
      </c>
      <c r="BK484" s="241">
        <f>ROUND(I484*H484,2)</f>
        <v>0</v>
      </c>
      <c r="BL484" s="18" t="s">
        <v>115</v>
      </c>
      <c r="BM484" s="240" t="s">
        <v>5176</v>
      </c>
    </row>
    <row r="485" s="2" customFormat="1" ht="16.5" customHeight="1">
      <c r="A485" s="40"/>
      <c r="B485" s="41"/>
      <c r="C485" s="229" t="s">
        <v>2148</v>
      </c>
      <c r="D485" s="229" t="s">
        <v>230</v>
      </c>
      <c r="E485" s="230" t="s">
        <v>4689</v>
      </c>
      <c r="F485" s="231" t="s">
        <v>4690</v>
      </c>
      <c r="G485" s="232" t="s">
        <v>367</v>
      </c>
      <c r="H485" s="233">
        <v>2</v>
      </c>
      <c r="I485" s="234"/>
      <c r="J485" s="235">
        <f>ROUND(I485*H485,2)</f>
        <v>0</v>
      </c>
      <c r="K485" s="231" t="s">
        <v>251</v>
      </c>
      <c r="L485" s="46"/>
      <c r="M485" s="236" t="s">
        <v>1</v>
      </c>
      <c r="N485" s="237" t="s">
        <v>48</v>
      </c>
      <c r="O485" s="93"/>
      <c r="P485" s="238">
        <f>O485*H485</f>
        <v>0</v>
      </c>
      <c r="Q485" s="238">
        <v>0</v>
      </c>
      <c r="R485" s="238">
        <f>Q485*H485</f>
        <v>0</v>
      </c>
      <c r="S485" s="238">
        <v>0</v>
      </c>
      <c r="T485" s="239">
        <f>S485*H485</f>
        <v>0</v>
      </c>
      <c r="U485" s="40"/>
      <c r="V485" s="40"/>
      <c r="W485" s="40"/>
      <c r="X485" s="40"/>
      <c r="Y485" s="40"/>
      <c r="Z485" s="40"/>
      <c r="AA485" s="40"/>
      <c r="AB485" s="40"/>
      <c r="AC485" s="40"/>
      <c r="AD485" s="40"/>
      <c r="AE485" s="40"/>
      <c r="AR485" s="240" t="s">
        <v>115</v>
      </c>
      <c r="AT485" s="240" t="s">
        <v>230</v>
      </c>
      <c r="AU485" s="240" t="s">
        <v>87</v>
      </c>
      <c r="AY485" s="18" t="s">
        <v>227</v>
      </c>
      <c r="BE485" s="241">
        <f>IF(N485="základní",J485,0)</f>
        <v>0</v>
      </c>
      <c r="BF485" s="241">
        <f>IF(N485="snížená",J485,0)</f>
        <v>0</v>
      </c>
      <c r="BG485" s="241">
        <f>IF(N485="zákl. přenesená",J485,0)</f>
        <v>0</v>
      </c>
      <c r="BH485" s="241">
        <f>IF(N485="sníž. přenesená",J485,0)</f>
        <v>0</v>
      </c>
      <c r="BI485" s="241">
        <f>IF(N485="nulová",J485,0)</f>
        <v>0</v>
      </c>
      <c r="BJ485" s="18" t="s">
        <v>87</v>
      </c>
      <c r="BK485" s="241">
        <f>ROUND(I485*H485,2)</f>
        <v>0</v>
      </c>
      <c r="BL485" s="18" t="s">
        <v>115</v>
      </c>
      <c r="BM485" s="240" t="s">
        <v>5177</v>
      </c>
    </row>
    <row r="486" s="2" customFormat="1" ht="16.5" customHeight="1">
      <c r="A486" s="40"/>
      <c r="B486" s="41"/>
      <c r="C486" s="229" t="s">
        <v>2155</v>
      </c>
      <c r="D486" s="229" t="s">
        <v>230</v>
      </c>
      <c r="E486" s="230" t="s">
        <v>4693</v>
      </c>
      <c r="F486" s="231" t="s">
        <v>4694</v>
      </c>
      <c r="G486" s="232" t="s">
        <v>398</v>
      </c>
      <c r="H486" s="233">
        <v>0.10000000000000001</v>
      </c>
      <c r="I486" s="234"/>
      <c r="J486" s="235">
        <f>ROUND(I486*H486,2)</f>
        <v>0</v>
      </c>
      <c r="K486" s="231" t="s">
        <v>251</v>
      </c>
      <c r="L486" s="46"/>
      <c r="M486" s="236" t="s">
        <v>1</v>
      </c>
      <c r="N486" s="237" t="s">
        <v>48</v>
      </c>
      <c r="O486" s="93"/>
      <c r="P486" s="238">
        <f>O486*H486</f>
        <v>0</v>
      </c>
      <c r="Q486" s="238">
        <v>0</v>
      </c>
      <c r="R486" s="238">
        <f>Q486*H486</f>
        <v>0</v>
      </c>
      <c r="S486" s="238">
        <v>0</v>
      </c>
      <c r="T486" s="239">
        <f>S486*H486</f>
        <v>0</v>
      </c>
      <c r="U486" s="40"/>
      <c r="V486" s="40"/>
      <c r="W486" s="40"/>
      <c r="X486" s="40"/>
      <c r="Y486" s="40"/>
      <c r="Z486" s="40"/>
      <c r="AA486" s="40"/>
      <c r="AB486" s="40"/>
      <c r="AC486" s="40"/>
      <c r="AD486" s="40"/>
      <c r="AE486" s="40"/>
      <c r="AR486" s="240" t="s">
        <v>115</v>
      </c>
      <c r="AT486" s="240" t="s">
        <v>230</v>
      </c>
      <c r="AU486" s="240" t="s">
        <v>87</v>
      </c>
      <c r="AY486" s="18" t="s">
        <v>227</v>
      </c>
      <c r="BE486" s="241">
        <f>IF(N486="základní",J486,0)</f>
        <v>0</v>
      </c>
      <c r="BF486" s="241">
        <f>IF(N486="snížená",J486,0)</f>
        <v>0</v>
      </c>
      <c r="BG486" s="241">
        <f>IF(N486="zákl. přenesená",J486,0)</f>
        <v>0</v>
      </c>
      <c r="BH486" s="241">
        <f>IF(N486="sníž. přenesená",J486,0)</f>
        <v>0</v>
      </c>
      <c r="BI486" s="241">
        <f>IF(N486="nulová",J486,0)</f>
        <v>0</v>
      </c>
      <c r="BJ486" s="18" t="s">
        <v>87</v>
      </c>
      <c r="BK486" s="241">
        <f>ROUND(I486*H486,2)</f>
        <v>0</v>
      </c>
      <c r="BL486" s="18" t="s">
        <v>115</v>
      </c>
      <c r="BM486" s="240" t="s">
        <v>5178</v>
      </c>
    </row>
    <row r="487" s="2" customFormat="1" ht="16.5" customHeight="1">
      <c r="A487" s="40"/>
      <c r="B487" s="41"/>
      <c r="C487" s="229" t="s">
        <v>2160</v>
      </c>
      <c r="D487" s="229" t="s">
        <v>230</v>
      </c>
      <c r="E487" s="230" t="s">
        <v>4695</v>
      </c>
      <c r="F487" s="231" t="s">
        <v>4696</v>
      </c>
      <c r="G487" s="232" t="s">
        <v>398</v>
      </c>
      <c r="H487" s="233">
        <v>0.10000000000000001</v>
      </c>
      <c r="I487" s="234"/>
      <c r="J487" s="235">
        <f>ROUND(I487*H487,2)</f>
        <v>0</v>
      </c>
      <c r="K487" s="231" t="s">
        <v>251</v>
      </c>
      <c r="L487" s="46"/>
      <c r="M487" s="236" t="s">
        <v>1</v>
      </c>
      <c r="N487" s="237" t="s">
        <v>48</v>
      </c>
      <c r="O487" s="93"/>
      <c r="P487" s="238">
        <f>O487*H487</f>
        <v>0</v>
      </c>
      <c r="Q487" s="238">
        <v>0</v>
      </c>
      <c r="R487" s="238">
        <f>Q487*H487</f>
        <v>0</v>
      </c>
      <c r="S487" s="238">
        <v>0</v>
      </c>
      <c r="T487" s="239">
        <f>S487*H487</f>
        <v>0</v>
      </c>
      <c r="U487" s="40"/>
      <c r="V487" s="40"/>
      <c r="W487" s="40"/>
      <c r="X487" s="40"/>
      <c r="Y487" s="40"/>
      <c r="Z487" s="40"/>
      <c r="AA487" s="40"/>
      <c r="AB487" s="40"/>
      <c r="AC487" s="40"/>
      <c r="AD487" s="40"/>
      <c r="AE487" s="40"/>
      <c r="AR487" s="240" t="s">
        <v>115</v>
      </c>
      <c r="AT487" s="240" t="s">
        <v>230</v>
      </c>
      <c r="AU487" s="240" t="s">
        <v>87</v>
      </c>
      <c r="AY487" s="18" t="s">
        <v>227</v>
      </c>
      <c r="BE487" s="241">
        <f>IF(N487="základní",J487,0)</f>
        <v>0</v>
      </c>
      <c r="BF487" s="241">
        <f>IF(N487="snížená",J487,0)</f>
        <v>0</v>
      </c>
      <c r="BG487" s="241">
        <f>IF(N487="zákl. přenesená",J487,0)</f>
        <v>0</v>
      </c>
      <c r="BH487" s="241">
        <f>IF(N487="sníž. přenesená",J487,0)</f>
        <v>0</v>
      </c>
      <c r="BI487" s="241">
        <f>IF(N487="nulová",J487,0)</f>
        <v>0</v>
      </c>
      <c r="BJ487" s="18" t="s">
        <v>87</v>
      </c>
      <c r="BK487" s="241">
        <f>ROUND(I487*H487,2)</f>
        <v>0</v>
      </c>
      <c r="BL487" s="18" t="s">
        <v>115</v>
      </c>
      <c r="BM487" s="240" t="s">
        <v>5179</v>
      </c>
    </row>
    <row r="488" s="2" customFormat="1" ht="16.5" customHeight="1">
      <c r="A488" s="40"/>
      <c r="B488" s="41"/>
      <c r="C488" s="229" t="s">
        <v>2164</v>
      </c>
      <c r="D488" s="229" t="s">
        <v>230</v>
      </c>
      <c r="E488" s="230" t="s">
        <v>5180</v>
      </c>
      <c r="F488" s="231" t="s">
        <v>4698</v>
      </c>
      <c r="G488" s="232" t="s">
        <v>2792</v>
      </c>
      <c r="H488" s="233">
        <v>1</v>
      </c>
      <c r="I488" s="234"/>
      <c r="J488" s="235">
        <f>ROUND(I488*H488,2)</f>
        <v>0</v>
      </c>
      <c r="K488" s="231" t="s">
        <v>251</v>
      </c>
      <c r="L488" s="46"/>
      <c r="M488" s="236" t="s">
        <v>1</v>
      </c>
      <c r="N488" s="237" t="s">
        <v>48</v>
      </c>
      <c r="O488" s="93"/>
      <c r="P488" s="238">
        <f>O488*H488</f>
        <v>0</v>
      </c>
      <c r="Q488" s="238">
        <v>0</v>
      </c>
      <c r="R488" s="238">
        <f>Q488*H488</f>
        <v>0</v>
      </c>
      <c r="S488" s="238">
        <v>0</v>
      </c>
      <c r="T488" s="239">
        <f>S488*H488</f>
        <v>0</v>
      </c>
      <c r="U488" s="40"/>
      <c r="V488" s="40"/>
      <c r="W488" s="40"/>
      <c r="X488" s="40"/>
      <c r="Y488" s="40"/>
      <c r="Z488" s="40"/>
      <c r="AA488" s="40"/>
      <c r="AB488" s="40"/>
      <c r="AC488" s="40"/>
      <c r="AD488" s="40"/>
      <c r="AE488" s="40"/>
      <c r="AR488" s="240" t="s">
        <v>115</v>
      </c>
      <c r="AT488" s="240" t="s">
        <v>230</v>
      </c>
      <c r="AU488" s="240" t="s">
        <v>87</v>
      </c>
      <c r="AY488" s="18" t="s">
        <v>227</v>
      </c>
      <c r="BE488" s="241">
        <f>IF(N488="základní",J488,0)</f>
        <v>0</v>
      </c>
      <c r="BF488" s="241">
        <f>IF(N488="snížená",J488,0)</f>
        <v>0</v>
      </c>
      <c r="BG488" s="241">
        <f>IF(N488="zákl. přenesená",J488,0)</f>
        <v>0</v>
      </c>
      <c r="BH488" s="241">
        <f>IF(N488="sníž. přenesená",J488,0)</f>
        <v>0</v>
      </c>
      <c r="BI488" s="241">
        <f>IF(N488="nulová",J488,0)</f>
        <v>0</v>
      </c>
      <c r="BJ488" s="18" t="s">
        <v>87</v>
      </c>
      <c r="BK488" s="241">
        <f>ROUND(I488*H488,2)</f>
        <v>0</v>
      </c>
      <c r="BL488" s="18" t="s">
        <v>115</v>
      </c>
      <c r="BM488" s="240" t="s">
        <v>5181</v>
      </c>
    </row>
    <row r="489" s="12" customFormat="1" ht="25.92" customHeight="1">
      <c r="A489" s="12"/>
      <c r="B489" s="213"/>
      <c r="C489" s="214"/>
      <c r="D489" s="215" t="s">
        <v>82</v>
      </c>
      <c r="E489" s="216" t="s">
        <v>121</v>
      </c>
      <c r="F489" s="216" t="s">
        <v>5182</v>
      </c>
      <c r="G489" s="214"/>
      <c r="H489" s="214"/>
      <c r="I489" s="217"/>
      <c r="J489" s="218">
        <f>BK489</f>
        <v>0</v>
      </c>
      <c r="K489" s="214"/>
      <c r="L489" s="219"/>
      <c r="M489" s="220"/>
      <c r="N489" s="221"/>
      <c r="O489" s="221"/>
      <c r="P489" s="222">
        <f>SUM(P490:P614)</f>
        <v>0</v>
      </c>
      <c r="Q489" s="221"/>
      <c r="R489" s="222">
        <f>SUM(R490:R614)</f>
        <v>0</v>
      </c>
      <c r="S489" s="221"/>
      <c r="T489" s="223">
        <f>SUM(T490:T614)</f>
        <v>0</v>
      </c>
      <c r="U489" s="12"/>
      <c r="V489" s="12"/>
      <c r="W489" s="12"/>
      <c r="X489" s="12"/>
      <c r="Y489" s="12"/>
      <c r="Z489" s="12"/>
      <c r="AA489" s="12"/>
      <c r="AB489" s="12"/>
      <c r="AC489" s="12"/>
      <c r="AD489" s="12"/>
      <c r="AE489" s="12"/>
      <c r="AR489" s="224" t="s">
        <v>87</v>
      </c>
      <c r="AT489" s="225" t="s">
        <v>82</v>
      </c>
      <c r="AU489" s="225" t="s">
        <v>83</v>
      </c>
      <c r="AY489" s="224" t="s">
        <v>227</v>
      </c>
      <c r="BK489" s="226">
        <f>SUM(BK490:BK614)</f>
        <v>0</v>
      </c>
    </row>
    <row r="490" s="2" customFormat="1" ht="16.5" customHeight="1">
      <c r="A490" s="40"/>
      <c r="B490" s="41"/>
      <c r="C490" s="229" t="s">
        <v>2168</v>
      </c>
      <c r="D490" s="229" t="s">
        <v>230</v>
      </c>
      <c r="E490" s="230" t="s">
        <v>5183</v>
      </c>
      <c r="F490" s="231" t="s">
        <v>5184</v>
      </c>
      <c r="G490" s="232" t="s">
        <v>1861</v>
      </c>
      <c r="H490" s="233">
        <v>1</v>
      </c>
      <c r="I490" s="234"/>
      <c r="J490" s="235">
        <f>ROUND(I490*H490,2)</f>
        <v>0</v>
      </c>
      <c r="K490" s="231" t="s">
        <v>251</v>
      </c>
      <c r="L490" s="46"/>
      <c r="M490" s="236" t="s">
        <v>1</v>
      </c>
      <c r="N490" s="237" t="s">
        <v>48</v>
      </c>
      <c r="O490" s="93"/>
      <c r="P490" s="238">
        <f>O490*H490</f>
        <v>0</v>
      </c>
      <c r="Q490" s="238">
        <v>0</v>
      </c>
      <c r="R490" s="238">
        <f>Q490*H490</f>
        <v>0</v>
      </c>
      <c r="S490" s="238">
        <v>0</v>
      </c>
      <c r="T490" s="239">
        <f>S490*H490</f>
        <v>0</v>
      </c>
      <c r="U490" s="40"/>
      <c r="V490" s="40"/>
      <c r="W490" s="40"/>
      <c r="X490" s="40"/>
      <c r="Y490" s="40"/>
      <c r="Z490" s="40"/>
      <c r="AA490" s="40"/>
      <c r="AB490" s="40"/>
      <c r="AC490" s="40"/>
      <c r="AD490" s="40"/>
      <c r="AE490" s="40"/>
      <c r="AR490" s="240" t="s">
        <v>115</v>
      </c>
      <c r="AT490" s="240" t="s">
        <v>230</v>
      </c>
      <c r="AU490" s="240" t="s">
        <v>87</v>
      </c>
      <c r="AY490" s="18" t="s">
        <v>227</v>
      </c>
      <c r="BE490" s="241">
        <f>IF(N490="základní",J490,0)</f>
        <v>0</v>
      </c>
      <c r="BF490" s="241">
        <f>IF(N490="snížená",J490,0)</f>
        <v>0</v>
      </c>
      <c r="BG490" s="241">
        <f>IF(N490="zákl. přenesená",J490,0)</f>
        <v>0</v>
      </c>
      <c r="BH490" s="241">
        <f>IF(N490="sníž. přenesená",J490,0)</f>
        <v>0</v>
      </c>
      <c r="BI490" s="241">
        <f>IF(N490="nulová",J490,0)</f>
        <v>0</v>
      </c>
      <c r="BJ490" s="18" t="s">
        <v>87</v>
      </c>
      <c r="BK490" s="241">
        <f>ROUND(I490*H490,2)</f>
        <v>0</v>
      </c>
      <c r="BL490" s="18" t="s">
        <v>115</v>
      </c>
      <c r="BM490" s="240" t="s">
        <v>5185</v>
      </c>
    </row>
    <row r="491" s="2" customFormat="1">
      <c r="A491" s="40"/>
      <c r="B491" s="41"/>
      <c r="C491" s="42"/>
      <c r="D491" s="242" t="s">
        <v>237</v>
      </c>
      <c r="E491" s="42"/>
      <c r="F491" s="243" t="s">
        <v>5186</v>
      </c>
      <c r="G491" s="42"/>
      <c r="H491" s="42"/>
      <c r="I491" s="244"/>
      <c r="J491" s="42"/>
      <c r="K491" s="42"/>
      <c r="L491" s="46"/>
      <c r="M491" s="245"/>
      <c r="N491" s="246"/>
      <c r="O491" s="93"/>
      <c r="P491" s="93"/>
      <c r="Q491" s="93"/>
      <c r="R491" s="93"/>
      <c r="S491" s="93"/>
      <c r="T491" s="94"/>
      <c r="U491" s="40"/>
      <c r="V491" s="40"/>
      <c r="W491" s="40"/>
      <c r="X491" s="40"/>
      <c r="Y491" s="40"/>
      <c r="Z491" s="40"/>
      <c r="AA491" s="40"/>
      <c r="AB491" s="40"/>
      <c r="AC491" s="40"/>
      <c r="AD491" s="40"/>
      <c r="AE491" s="40"/>
      <c r="AT491" s="18" t="s">
        <v>237</v>
      </c>
      <c r="AU491" s="18" t="s">
        <v>87</v>
      </c>
    </row>
    <row r="492" s="2" customFormat="1">
      <c r="A492" s="40"/>
      <c r="B492" s="41"/>
      <c r="C492" s="229" t="s">
        <v>2172</v>
      </c>
      <c r="D492" s="229" t="s">
        <v>230</v>
      </c>
      <c r="E492" s="230" t="s">
        <v>5187</v>
      </c>
      <c r="F492" s="231" t="s">
        <v>5188</v>
      </c>
      <c r="G492" s="232" t="s">
        <v>1861</v>
      </c>
      <c r="H492" s="233">
        <v>2</v>
      </c>
      <c r="I492" s="234"/>
      <c r="J492" s="235">
        <f>ROUND(I492*H492,2)</f>
        <v>0</v>
      </c>
      <c r="K492" s="231" t="s">
        <v>251</v>
      </c>
      <c r="L492" s="46"/>
      <c r="M492" s="236" t="s">
        <v>1</v>
      </c>
      <c r="N492" s="237" t="s">
        <v>48</v>
      </c>
      <c r="O492" s="93"/>
      <c r="P492" s="238">
        <f>O492*H492</f>
        <v>0</v>
      </c>
      <c r="Q492" s="238">
        <v>0</v>
      </c>
      <c r="R492" s="238">
        <f>Q492*H492</f>
        <v>0</v>
      </c>
      <c r="S492" s="238">
        <v>0</v>
      </c>
      <c r="T492" s="239">
        <f>S492*H492</f>
        <v>0</v>
      </c>
      <c r="U492" s="40"/>
      <c r="V492" s="40"/>
      <c r="W492" s="40"/>
      <c r="X492" s="40"/>
      <c r="Y492" s="40"/>
      <c r="Z492" s="40"/>
      <c r="AA492" s="40"/>
      <c r="AB492" s="40"/>
      <c r="AC492" s="40"/>
      <c r="AD492" s="40"/>
      <c r="AE492" s="40"/>
      <c r="AR492" s="240" t="s">
        <v>115</v>
      </c>
      <c r="AT492" s="240" t="s">
        <v>230</v>
      </c>
      <c r="AU492" s="240" t="s">
        <v>87</v>
      </c>
      <c r="AY492" s="18" t="s">
        <v>227</v>
      </c>
      <c r="BE492" s="241">
        <f>IF(N492="základní",J492,0)</f>
        <v>0</v>
      </c>
      <c r="BF492" s="241">
        <f>IF(N492="snížená",J492,0)</f>
        <v>0</v>
      </c>
      <c r="BG492" s="241">
        <f>IF(N492="zákl. přenesená",J492,0)</f>
        <v>0</v>
      </c>
      <c r="BH492" s="241">
        <f>IF(N492="sníž. přenesená",J492,0)</f>
        <v>0</v>
      </c>
      <c r="BI492" s="241">
        <f>IF(N492="nulová",J492,0)</f>
        <v>0</v>
      </c>
      <c r="BJ492" s="18" t="s">
        <v>87</v>
      </c>
      <c r="BK492" s="241">
        <f>ROUND(I492*H492,2)</f>
        <v>0</v>
      </c>
      <c r="BL492" s="18" t="s">
        <v>115</v>
      </c>
      <c r="BM492" s="240" t="s">
        <v>5189</v>
      </c>
    </row>
    <row r="493" s="2" customFormat="1">
      <c r="A493" s="40"/>
      <c r="B493" s="41"/>
      <c r="C493" s="229" t="s">
        <v>2177</v>
      </c>
      <c r="D493" s="229" t="s">
        <v>230</v>
      </c>
      <c r="E493" s="230" t="s">
        <v>5190</v>
      </c>
      <c r="F493" s="231" t="s">
        <v>5191</v>
      </c>
      <c r="G493" s="232" t="s">
        <v>1861</v>
      </c>
      <c r="H493" s="233">
        <v>2</v>
      </c>
      <c r="I493" s="234"/>
      <c r="J493" s="235">
        <f>ROUND(I493*H493,2)</f>
        <v>0</v>
      </c>
      <c r="K493" s="231" t="s">
        <v>251</v>
      </c>
      <c r="L493" s="46"/>
      <c r="M493" s="236" t="s">
        <v>1</v>
      </c>
      <c r="N493" s="237" t="s">
        <v>48</v>
      </c>
      <c r="O493" s="93"/>
      <c r="P493" s="238">
        <f>O493*H493</f>
        <v>0</v>
      </c>
      <c r="Q493" s="238">
        <v>0</v>
      </c>
      <c r="R493" s="238">
        <f>Q493*H493</f>
        <v>0</v>
      </c>
      <c r="S493" s="238">
        <v>0</v>
      </c>
      <c r="T493" s="239">
        <f>S493*H493</f>
        <v>0</v>
      </c>
      <c r="U493" s="40"/>
      <c r="V493" s="40"/>
      <c r="W493" s="40"/>
      <c r="X493" s="40"/>
      <c r="Y493" s="40"/>
      <c r="Z493" s="40"/>
      <c r="AA493" s="40"/>
      <c r="AB493" s="40"/>
      <c r="AC493" s="40"/>
      <c r="AD493" s="40"/>
      <c r="AE493" s="40"/>
      <c r="AR493" s="240" t="s">
        <v>115</v>
      </c>
      <c r="AT493" s="240" t="s">
        <v>230</v>
      </c>
      <c r="AU493" s="240" t="s">
        <v>87</v>
      </c>
      <c r="AY493" s="18" t="s">
        <v>227</v>
      </c>
      <c r="BE493" s="241">
        <f>IF(N493="základní",J493,0)</f>
        <v>0</v>
      </c>
      <c r="BF493" s="241">
        <f>IF(N493="snížená",J493,0)</f>
        <v>0</v>
      </c>
      <c r="BG493" s="241">
        <f>IF(N493="zákl. přenesená",J493,0)</f>
        <v>0</v>
      </c>
      <c r="BH493" s="241">
        <f>IF(N493="sníž. přenesená",J493,0)</f>
        <v>0</v>
      </c>
      <c r="BI493" s="241">
        <f>IF(N493="nulová",J493,0)</f>
        <v>0</v>
      </c>
      <c r="BJ493" s="18" t="s">
        <v>87</v>
      </c>
      <c r="BK493" s="241">
        <f>ROUND(I493*H493,2)</f>
        <v>0</v>
      </c>
      <c r="BL493" s="18" t="s">
        <v>115</v>
      </c>
      <c r="BM493" s="240" t="s">
        <v>5192</v>
      </c>
    </row>
    <row r="494" s="2" customFormat="1" ht="16.5" customHeight="1">
      <c r="A494" s="40"/>
      <c r="B494" s="41"/>
      <c r="C494" s="229" t="s">
        <v>2181</v>
      </c>
      <c r="D494" s="229" t="s">
        <v>230</v>
      </c>
      <c r="E494" s="230" t="s">
        <v>5193</v>
      </c>
      <c r="F494" s="231" t="s">
        <v>5194</v>
      </c>
      <c r="G494" s="232" t="s">
        <v>1861</v>
      </c>
      <c r="H494" s="233">
        <v>4</v>
      </c>
      <c r="I494" s="234"/>
      <c r="J494" s="235">
        <f>ROUND(I494*H494,2)</f>
        <v>0</v>
      </c>
      <c r="K494" s="231" t="s">
        <v>251</v>
      </c>
      <c r="L494" s="46"/>
      <c r="M494" s="236" t="s">
        <v>1</v>
      </c>
      <c r="N494" s="237" t="s">
        <v>48</v>
      </c>
      <c r="O494" s="93"/>
      <c r="P494" s="238">
        <f>O494*H494</f>
        <v>0</v>
      </c>
      <c r="Q494" s="238">
        <v>0</v>
      </c>
      <c r="R494" s="238">
        <f>Q494*H494</f>
        <v>0</v>
      </c>
      <c r="S494" s="238">
        <v>0</v>
      </c>
      <c r="T494" s="239">
        <f>S494*H494</f>
        <v>0</v>
      </c>
      <c r="U494" s="40"/>
      <c r="V494" s="40"/>
      <c r="W494" s="40"/>
      <c r="X494" s="40"/>
      <c r="Y494" s="40"/>
      <c r="Z494" s="40"/>
      <c r="AA494" s="40"/>
      <c r="AB494" s="40"/>
      <c r="AC494" s="40"/>
      <c r="AD494" s="40"/>
      <c r="AE494" s="40"/>
      <c r="AR494" s="240" t="s">
        <v>115</v>
      </c>
      <c r="AT494" s="240" t="s">
        <v>230</v>
      </c>
      <c r="AU494" s="240" t="s">
        <v>87</v>
      </c>
      <c r="AY494" s="18" t="s">
        <v>227</v>
      </c>
      <c r="BE494" s="241">
        <f>IF(N494="základní",J494,0)</f>
        <v>0</v>
      </c>
      <c r="BF494" s="241">
        <f>IF(N494="snížená",J494,0)</f>
        <v>0</v>
      </c>
      <c r="BG494" s="241">
        <f>IF(N494="zákl. přenesená",J494,0)</f>
        <v>0</v>
      </c>
      <c r="BH494" s="241">
        <f>IF(N494="sníž. přenesená",J494,0)</f>
        <v>0</v>
      </c>
      <c r="BI494" s="241">
        <f>IF(N494="nulová",J494,0)</f>
        <v>0</v>
      </c>
      <c r="BJ494" s="18" t="s">
        <v>87</v>
      </c>
      <c r="BK494" s="241">
        <f>ROUND(I494*H494,2)</f>
        <v>0</v>
      </c>
      <c r="BL494" s="18" t="s">
        <v>115</v>
      </c>
      <c r="BM494" s="240" t="s">
        <v>5195</v>
      </c>
    </row>
    <row r="495" s="2" customFormat="1">
      <c r="A495" s="40"/>
      <c r="B495" s="41"/>
      <c r="C495" s="229" t="s">
        <v>2184</v>
      </c>
      <c r="D495" s="229" t="s">
        <v>230</v>
      </c>
      <c r="E495" s="230" t="s">
        <v>5196</v>
      </c>
      <c r="F495" s="231" t="s">
        <v>5197</v>
      </c>
      <c r="G495" s="232" t="s">
        <v>544</v>
      </c>
      <c r="H495" s="233">
        <v>60</v>
      </c>
      <c r="I495" s="234"/>
      <c r="J495" s="235">
        <f>ROUND(I495*H495,2)</f>
        <v>0</v>
      </c>
      <c r="K495" s="231" t="s">
        <v>251</v>
      </c>
      <c r="L495" s="46"/>
      <c r="M495" s="236" t="s">
        <v>1</v>
      </c>
      <c r="N495" s="237" t="s">
        <v>48</v>
      </c>
      <c r="O495" s="93"/>
      <c r="P495" s="238">
        <f>O495*H495</f>
        <v>0</v>
      </c>
      <c r="Q495" s="238">
        <v>0</v>
      </c>
      <c r="R495" s="238">
        <f>Q495*H495</f>
        <v>0</v>
      </c>
      <c r="S495" s="238">
        <v>0</v>
      </c>
      <c r="T495" s="239">
        <f>S495*H495</f>
        <v>0</v>
      </c>
      <c r="U495" s="40"/>
      <c r="V495" s="40"/>
      <c r="W495" s="40"/>
      <c r="X495" s="40"/>
      <c r="Y495" s="40"/>
      <c r="Z495" s="40"/>
      <c r="AA495" s="40"/>
      <c r="AB495" s="40"/>
      <c r="AC495" s="40"/>
      <c r="AD495" s="40"/>
      <c r="AE495" s="40"/>
      <c r="AR495" s="240" t="s">
        <v>115</v>
      </c>
      <c r="AT495" s="240" t="s">
        <v>230</v>
      </c>
      <c r="AU495" s="240" t="s">
        <v>87</v>
      </c>
      <c r="AY495" s="18" t="s">
        <v>227</v>
      </c>
      <c r="BE495" s="241">
        <f>IF(N495="základní",J495,0)</f>
        <v>0</v>
      </c>
      <c r="BF495" s="241">
        <f>IF(N495="snížená",J495,0)</f>
        <v>0</v>
      </c>
      <c r="BG495" s="241">
        <f>IF(N495="zákl. přenesená",J495,0)</f>
        <v>0</v>
      </c>
      <c r="BH495" s="241">
        <f>IF(N495="sníž. přenesená",J495,0)</f>
        <v>0</v>
      </c>
      <c r="BI495" s="241">
        <f>IF(N495="nulová",J495,0)</f>
        <v>0</v>
      </c>
      <c r="BJ495" s="18" t="s">
        <v>87</v>
      </c>
      <c r="BK495" s="241">
        <f>ROUND(I495*H495,2)</f>
        <v>0</v>
      </c>
      <c r="BL495" s="18" t="s">
        <v>115</v>
      </c>
      <c r="BM495" s="240" t="s">
        <v>5198</v>
      </c>
    </row>
    <row r="496" s="2" customFormat="1" ht="16.5" customHeight="1">
      <c r="A496" s="40"/>
      <c r="B496" s="41"/>
      <c r="C496" s="229" t="s">
        <v>2188</v>
      </c>
      <c r="D496" s="229" t="s">
        <v>230</v>
      </c>
      <c r="E496" s="230" t="s">
        <v>5199</v>
      </c>
      <c r="F496" s="231" t="s">
        <v>5200</v>
      </c>
      <c r="G496" s="232" t="s">
        <v>1861</v>
      </c>
      <c r="H496" s="233">
        <v>1</v>
      </c>
      <c r="I496" s="234"/>
      <c r="J496" s="235">
        <f>ROUND(I496*H496,2)</f>
        <v>0</v>
      </c>
      <c r="K496" s="231" t="s">
        <v>251</v>
      </c>
      <c r="L496" s="46"/>
      <c r="M496" s="236" t="s">
        <v>1</v>
      </c>
      <c r="N496" s="237" t="s">
        <v>48</v>
      </c>
      <c r="O496" s="93"/>
      <c r="P496" s="238">
        <f>O496*H496</f>
        <v>0</v>
      </c>
      <c r="Q496" s="238">
        <v>0</v>
      </c>
      <c r="R496" s="238">
        <f>Q496*H496</f>
        <v>0</v>
      </c>
      <c r="S496" s="238">
        <v>0</v>
      </c>
      <c r="T496" s="239">
        <f>S496*H496</f>
        <v>0</v>
      </c>
      <c r="U496" s="40"/>
      <c r="V496" s="40"/>
      <c r="W496" s="40"/>
      <c r="X496" s="40"/>
      <c r="Y496" s="40"/>
      <c r="Z496" s="40"/>
      <c r="AA496" s="40"/>
      <c r="AB496" s="40"/>
      <c r="AC496" s="40"/>
      <c r="AD496" s="40"/>
      <c r="AE496" s="40"/>
      <c r="AR496" s="240" t="s">
        <v>115</v>
      </c>
      <c r="AT496" s="240" t="s">
        <v>230</v>
      </c>
      <c r="AU496" s="240" t="s">
        <v>87</v>
      </c>
      <c r="AY496" s="18" t="s">
        <v>227</v>
      </c>
      <c r="BE496" s="241">
        <f>IF(N496="základní",J496,0)</f>
        <v>0</v>
      </c>
      <c r="BF496" s="241">
        <f>IF(N496="snížená",J496,0)</f>
        <v>0</v>
      </c>
      <c r="BG496" s="241">
        <f>IF(N496="zákl. přenesená",J496,0)</f>
        <v>0</v>
      </c>
      <c r="BH496" s="241">
        <f>IF(N496="sníž. přenesená",J496,0)</f>
        <v>0</v>
      </c>
      <c r="BI496" s="241">
        <f>IF(N496="nulová",J496,0)</f>
        <v>0</v>
      </c>
      <c r="BJ496" s="18" t="s">
        <v>87</v>
      </c>
      <c r="BK496" s="241">
        <f>ROUND(I496*H496,2)</f>
        <v>0</v>
      </c>
      <c r="BL496" s="18" t="s">
        <v>115</v>
      </c>
      <c r="BM496" s="240" t="s">
        <v>5201</v>
      </c>
    </row>
    <row r="497" s="2" customFormat="1" ht="16.5" customHeight="1">
      <c r="A497" s="40"/>
      <c r="B497" s="41"/>
      <c r="C497" s="229" t="s">
        <v>2192</v>
      </c>
      <c r="D497" s="229" t="s">
        <v>230</v>
      </c>
      <c r="E497" s="230" t="s">
        <v>5202</v>
      </c>
      <c r="F497" s="231" t="s">
        <v>5203</v>
      </c>
      <c r="G497" s="232" t="s">
        <v>1861</v>
      </c>
      <c r="H497" s="233">
        <v>4</v>
      </c>
      <c r="I497" s="234"/>
      <c r="J497" s="235">
        <f>ROUND(I497*H497,2)</f>
        <v>0</v>
      </c>
      <c r="K497" s="231" t="s">
        <v>251</v>
      </c>
      <c r="L497" s="46"/>
      <c r="M497" s="236" t="s">
        <v>1</v>
      </c>
      <c r="N497" s="237" t="s">
        <v>48</v>
      </c>
      <c r="O497" s="93"/>
      <c r="P497" s="238">
        <f>O497*H497</f>
        <v>0</v>
      </c>
      <c r="Q497" s="238">
        <v>0</v>
      </c>
      <c r="R497" s="238">
        <f>Q497*H497</f>
        <v>0</v>
      </c>
      <c r="S497" s="238">
        <v>0</v>
      </c>
      <c r="T497" s="239">
        <f>S497*H497</f>
        <v>0</v>
      </c>
      <c r="U497" s="40"/>
      <c r="V497" s="40"/>
      <c r="W497" s="40"/>
      <c r="X497" s="40"/>
      <c r="Y497" s="40"/>
      <c r="Z497" s="40"/>
      <c r="AA497" s="40"/>
      <c r="AB497" s="40"/>
      <c r="AC497" s="40"/>
      <c r="AD497" s="40"/>
      <c r="AE497" s="40"/>
      <c r="AR497" s="240" t="s">
        <v>115</v>
      </c>
      <c r="AT497" s="240" t="s">
        <v>230</v>
      </c>
      <c r="AU497" s="240" t="s">
        <v>87</v>
      </c>
      <c r="AY497" s="18" t="s">
        <v>227</v>
      </c>
      <c r="BE497" s="241">
        <f>IF(N497="základní",J497,0)</f>
        <v>0</v>
      </c>
      <c r="BF497" s="241">
        <f>IF(N497="snížená",J497,0)</f>
        <v>0</v>
      </c>
      <c r="BG497" s="241">
        <f>IF(N497="zákl. přenesená",J497,0)</f>
        <v>0</v>
      </c>
      <c r="BH497" s="241">
        <f>IF(N497="sníž. přenesená",J497,0)</f>
        <v>0</v>
      </c>
      <c r="BI497" s="241">
        <f>IF(N497="nulová",J497,0)</f>
        <v>0</v>
      </c>
      <c r="BJ497" s="18" t="s">
        <v>87</v>
      </c>
      <c r="BK497" s="241">
        <f>ROUND(I497*H497,2)</f>
        <v>0</v>
      </c>
      <c r="BL497" s="18" t="s">
        <v>115</v>
      </c>
      <c r="BM497" s="240" t="s">
        <v>5204</v>
      </c>
    </row>
    <row r="498" s="2" customFormat="1">
      <c r="A498" s="40"/>
      <c r="B498" s="41"/>
      <c r="C498" s="229" t="s">
        <v>2195</v>
      </c>
      <c r="D498" s="229" t="s">
        <v>230</v>
      </c>
      <c r="E498" s="230" t="s">
        <v>5205</v>
      </c>
      <c r="F498" s="231" t="s">
        <v>5206</v>
      </c>
      <c r="G498" s="232" t="s">
        <v>4751</v>
      </c>
      <c r="H498" s="233">
        <v>1</v>
      </c>
      <c r="I498" s="234"/>
      <c r="J498" s="235">
        <f>ROUND(I498*H498,2)</f>
        <v>0</v>
      </c>
      <c r="K498" s="231" t="s">
        <v>251</v>
      </c>
      <c r="L498" s="46"/>
      <c r="M498" s="236" t="s">
        <v>1</v>
      </c>
      <c r="N498" s="237" t="s">
        <v>48</v>
      </c>
      <c r="O498" s="93"/>
      <c r="P498" s="238">
        <f>O498*H498</f>
        <v>0</v>
      </c>
      <c r="Q498" s="238">
        <v>0</v>
      </c>
      <c r="R498" s="238">
        <f>Q498*H498</f>
        <v>0</v>
      </c>
      <c r="S498" s="238">
        <v>0</v>
      </c>
      <c r="T498" s="239">
        <f>S498*H498</f>
        <v>0</v>
      </c>
      <c r="U498" s="40"/>
      <c r="V498" s="40"/>
      <c r="W498" s="40"/>
      <c r="X498" s="40"/>
      <c r="Y498" s="40"/>
      <c r="Z498" s="40"/>
      <c r="AA498" s="40"/>
      <c r="AB498" s="40"/>
      <c r="AC498" s="40"/>
      <c r="AD498" s="40"/>
      <c r="AE498" s="40"/>
      <c r="AR498" s="240" t="s">
        <v>115</v>
      </c>
      <c r="AT498" s="240" t="s">
        <v>230</v>
      </c>
      <c r="AU498" s="240" t="s">
        <v>87</v>
      </c>
      <c r="AY498" s="18" t="s">
        <v>227</v>
      </c>
      <c r="BE498" s="241">
        <f>IF(N498="základní",J498,0)</f>
        <v>0</v>
      </c>
      <c r="BF498" s="241">
        <f>IF(N498="snížená",J498,0)</f>
        <v>0</v>
      </c>
      <c r="BG498" s="241">
        <f>IF(N498="zákl. přenesená",J498,0)</f>
        <v>0</v>
      </c>
      <c r="BH498" s="241">
        <f>IF(N498="sníž. přenesená",J498,0)</f>
        <v>0</v>
      </c>
      <c r="BI498" s="241">
        <f>IF(N498="nulová",J498,0)</f>
        <v>0</v>
      </c>
      <c r="BJ498" s="18" t="s">
        <v>87</v>
      </c>
      <c r="BK498" s="241">
        <f>ROUND(I498*H498,2)</f>
        <v>0</v>
      </c>
      <c r="BL498" s="18" t="s">
        <v>115</v>
      </c>
      <c r="BM498" s="240" t="s">
        <v>5207</v>
      </c>
    </row>
    <row r="499" s="2" customFormat="1" ht="16.5" customHeight="1">
      <c r="A499" s="40"/>
      <c r="B499" s="41"/>
      <c r="C499" s="229" t="s">
        <v>2199</v>
      </c>
      <c r="D499" s="229" t="s">
        <v>230</v>
      </c>
      <c r="E499" s="230" t="s">
        <v>5208</v>
      </c>
      <c r="F499" s="231" t="s">
        <v>5209</v>
      </c>
      <c r="G499" s="232" t="s">
        <v>4751</v>
      </c>
      <c r="H499" s="233">
        <v>1</v>
      </c>
      <c r="I499" s="234"/>
      <c r="J499" s="235">
        <f>ROUND(I499*H499,2)</f>
        <v>0</v>
      </c>
      <c r="K499" s="231" t="s">
        <v>251</v>
      </c>
      <c r="L499" s="46"/>
      <c r="M499" s="236" t="s">
        <v>1</v>
      </c>
      <c r="N499" s="237" t="s">
        <v>48</v>
      </c>
      <c r="O499" s="93"/>
      <c r="P499" s="238">
        <f>O499*H499</f>
        <v>0</v>
      </c>
      <c r="Q499" s="238">
        <v>0</v>
      </c>
      <c r="R499" s="238">
        <f>Q499*H499</f>
        <v>0</v>
      </c>
      <c r="S499" s="238">
        <v>0</v>
      </c>
      <c r="T499" s="239">
        <f>S499*H499</f>
        <v>0</v>
      </c>
      <c r="U499" s="40"/>
      <c r="V499" s="40"/>
      <c r="W499" s="40"/>
      <c r="X499" s="40"/>
      <c r="Y499" s="40"/>
      <c r="Z499" s="40"/>
      <c r="AA499" s="40"/>
      <c r="AB499" s="40"/>
      <c r="AC499" s="40"/>
      <c r="AD499" s="40"/>
      <c r="AE499" s="40"/>
      <c r="AR499" s="240" t="s">
        <v>115</v>
      </c>
      <c r="AT499" s="240" t="s">
        <v>230</v>
      </c>
      <c r="AU499" s="240" t="s">
        <v>87</v>
      </c>
      <c r="AY499" s="18" t="s">
        <v>227</v>
      </c>
      <c r="BE499" s="241">
        <f>IF(N499="základní",J499,0)</f>
        <v>0</v>
      </c>
      <c r="BF499" s="241">
        <f>IF(N499="snížená",J499,0)</f>
        <v>0</v>
      </c>
      <c r="BG499" s="241">
        <f>IF(N499="zákl. přenesená",J499,0)</f>
        <v>0</v>
      </c>
      <c r="BH499" s="241">
        <f>IF(N499="sníž. přenesená",J499,0)</f>
        <v>0</v>
      </c>
      <c r="BI499" s="241">
        <f>IF(N499="nulová",J499,0)</f>
        <v>0</v>
      </c>
      <c r="BJ499" s="18" t="s">
        <v>87</v>
      </c>
      <c r="BK499" s="241">
        <f>ROUND(I499*H499,2)</f>
        <v>0</v>
      </c>
      <c r="BL499" s="18" t="s">
        <v>115</v>
      </c>
      <c r="BM499" s="240" t="s">
        <v>5210</v>
      </c>
    </row>
    <row r="500" s="2" customFormat="1" ht="16.5" customHeight="1">
      <c r="A500" s="40"/>
      <c r="B500" s="41"/>
      <c r="C500" s="229" t="s">
        <v>2203</v>
      </c>
      <c r="D500" s="229" t="s">
        <v>230</v>
      </c>
      <c r="E500" s="230" t="s">
        <v>5211</v>
      </c>
      <c r="F500" s="231" t="s">
        <v>5212</v>
      </c>
      <c r="G500" s="232" t="s">
        <v>544</v>
      </c>
      <c r="H500" s="233">
        <v>29</v>
      </c>
      <c r="I500" s="234"/>
      <c r="J500" s="235">
        <f>ROUND(I500*H500,2)</f>
        <v>0</v>
      </c>
      <c r="K500" s="231" t="s">
        <v>251</v>
      </c>
      <c r="L500" s="46"/>
      <c r="M500" s="236" t="s">
        <v>1</v>
      </c>
      <c r="N500" s="237" t="s">
        <v>48</v>
      </c>
      <c r="O500" s="93"/>
      <c r="P500" s="238">
        <f>O500*H500</f>
        <v>0</v>
      </c>
      <c r="Q500" s="238">
        <v>0</v>
      </c>
      <c r="R500" s="238">
        <f>Q500*H500</f>
        <v>0</v>
      </c>
      <c r="S500" s="238">
        <v>0</v>
      </c>
      <c r="T500" s="239">
        <f>S500*H500</f>
        <v>0</v>
      </c>
      <c r="U500" s="40"/>
      <c r="V500" s="40"/>
      <c r="W500" s="40"/>
      <c r="X500" s="40"/>
      <c r="Y500" s="40"/>
      <c r="Z500" s="40"/>
      <c r="AA500" s="40"/>
      <c r="AB500" s="40"/>
      <c r="AC500" s="40"/>
      <c r="AD500" s="40"/>
      <c r="AE500" s="40"/>
      <c r="AR500" s="240" t="s">
        <v>115</v>
      </c>
      <c r="AT500" s="240" t="s">
        <v>230</v>
      </c>
      <c r="AU500" s="240" t="s">
        <v>87</v>
      </c>
      <c r="AY500" s="18" t="s">
        <v>227</v>
      </c>
      <c r="BE500" s="241">
        <f>IF(N500="základní",J500,0)</f>
        <v>0</v>
      </c>
      <c r="BF500" s="241">
        <f>IF(N500="snížená",J500,0)</f>
        <v>0</v>
      </c>
      <c r="BG500" s="241">
        <f>IF(N500="zákl. přenesená",J500,0)</f>
        <v>0</v>
      </c>
      <c r="BH500" s="241">
        <f>IF(N500="sníž. přenesená",J500,0)</f>
        <v>0</v>
      </c>
      <c r="BI500" s="241">
        <f>IF(N500="nulová",J500,0)</f>
        <v>0</v>
      </c>
      <c r="BJ500" s="18" t="s">
        <v>87</v>
      </c>
      <c r="BK500" s="241">
        <f>ROUND(I500*H500,2)</f>
        <v>0</v>
      </c>
      <c r="BL500" s="18" t="s">
        <v>115</v>
      </c>
      <c r="BM500" s="240" t="s">
        <v>5213</v>
      </c>
    </row>
    <row r="501" s="2" customFormat="1" ht="16.5" customHeight="1">
      <c r="A501" s="40"/>
      <c r="B501" s="41"/>
      <c r="C501" s="229" t="s">
        <v>2207</v>
      </c>
      <c r="D501" s="229" t="s">
        <v>230</v>
      </c>
      <c r="E501" s="230" t="s">
        <v>5214</v>
      </c>
      <c r="F501" s="231" t="s">
        <v>5215</v>
      </c>
      <c r="G501" s="232" t="s">
        <v>544</v>
      </c>
      <c r="H501" s="233">
        <v>27</v>
      </c>
      <c r="I501" s="234"/>
      <c r="J501" s="235">
        <f>ROUND(I501*H501,2)</f>
        <v>0</v>
      </c>
      <c r="K501" s="231" t="s">
        <v>251</v>
      </c>
      <c r="L501" s="46"/>
      <c r="M501" s="236" t="s">
        <v>1</v>
      </c>
      <c r="N501" s="237" t="s">
        <v>48</v>
      </c>
      <c r="O501" s="93"/>
      <c r="P501" s="238">
        <f>O501*H501</f>
        <v>0</v>
      </c>
      <c r="Q501" s="238">
        <v>0</v>
      </c>
      <c r="R501" s="238">
        <f>Q501*H501</f>
        <v>0</v>
      </c>
      <c r="S501" s="238">
        <v>0</v>
      </c>
      <c r="T501" s="239">
        <f>S501*H501</f>
        <v>0</v>
      </c>
      <c r="U501" s="40"/>
      <c r="V501" s="40"/>
      <c r="W501" s="40"/>
      <c r="X501" s="40"/>
      <c r="Y501" s="40"/>
      <c r="Z501" s="40"/>
      <c r="AA501" s="40"/>
      <c r="AB501" s="40"/>
      <c r="AC501" s="40"/>
      <c r="AD501" s="40"/>
      <c r="AE501" s="40"/>
      <c r="AR501" s="240" t="s">
        <v>115</v>
      </c>
      <c r="AT501" s="240" t="s">
        <v>230</v>
      </c>
      <c r="AU501" s="240" t="s">
        <v>87</v>
      </c>
      <c r="AY501" s="18" t="s">
        <v>227</v>
      </c>
      <c r="BE501" s="241">
        <f>IF(N501="základní",J501,0)</f>
        <v>0</v>
      </c>
      <c r="BF501" s="241">
        <f>IF(N501="snížená",J501,0)</f>
        <v>0</v>
      </c>
      <c r="BG501" s="241">
        <f>IF(N501="zákl. přenesená",J501,0)</f>
        <v>0</v>
      </c>
      <c r="BH501" s="241">
        <f>IF(N501="sníž. přenesená",J501,0)</f>
        <v>0</v>
      </c>
      <c r="BI501" s="241">
        <f>IF(N501="nulová",J501,0)</f>
        <v>0</v>
      </c>
      <c r="BJ501" s="18" t="s">
        <v>87</v>
      </c>
      <c r="BK501" s="241">
        <f>ROUND(I501*H501,2)</f>
        <v>0</v>
      </c>
      <c r="BL501" s="18" t="s">
        <v>115</v>
      </c>
      <c r="BM501" s="240" t="s">
        <v>5216</v>
      </c>
    </row>
    <row r="502" s="2" customFormat="1" ht="16.5" customHeight="1">
      <c r="A502" s="40"/>
      <c r="B502" s="41"/>
      <c r="C502" s="229" t="s">
        <v>2210</v>
      </c>
      <c r="D502" s="229" t="s">
        <v>230</v>
      </c>
      <c r="E502" s="230" t="s">
        <v>5217</v>
      </c>
      <c r="F502" s="231" t="s">
        <v>5218</v>
      </c>
      <c r="G502" s="232" t="s">
        <v>544</v>
      </c>
      <c r="H502" s="233">
        <v>29</v>
      </c>
      <c r="I502" s="234"/>
      <c r="J502" s="235">
        <f>ROUND(I502*H502,2)</f>
        <v>0</v>
      </c>
      <c r="K502" s="231" t="s">
        <v>251</v>
      </c>
      <c r="L502" s="46"/>
      <c r="M502" s="236" t="s">
        <v>1</v>
      </c>
      <c r="N502" s="237" t="s">
        <v>48</v>
      </c>
      <c r="O502" s="93"/>
      <c r="P502" s="238">
        <f>O502*H502</f>
        <v>0</v>
      </c>
      <c r="Q502" s="238">
        <v>0</v>
      </c>
      <c r="R502" s="238">
        <f>Q502*H502</f>
        <v>0</v>
      </c>
      <c r="S502" s="238">
        <v>0</v>
      </c>
      <c r="T502" s="239">
        <f>S502*H502</f>
        <v>0</v>
      </c>
      <c r="U502" s="40"/>
      <c r="V502" s="40"/>
      <c r="W502" s="40"/>
      <c r="X502" s="40"/>
      <c r="Y502" s="40"/>
      <c r="Z502" s="40"/>
      <c r="AA502" s="40"/>
      <c r="AB502" s="40"/>
      <c r="AC502" s="40"/>
      <c r="AD502" s="40"/>
      <c r="AE502" s="40"/>
      <c r="AR502" s="240" t="s">
        <v>115</v>
      </c>
      <c r="AT502" s="240" t="s">
        <v>230</v>
      </c>
      <c r="AU502" s="240" t="s">
        <v>87</v>
      </c>
      <c r="AY502" s="18" t="s">
        <v>227</v>
      </c>
      <c r="BE502" s="241">
        <f>IF(N502="základní",J502,0)</f>
        <v>0</v>
      </c>
      <c r="BF502" s="241">
        <f>IF(N502="snížená",J502,0)</f>
        <v>0</v>
      </c>
      <c r="BG502" s="241">
        <f>IF(N502="zákl. přenesená",J502,0)</f>
        <v>0</v>
      </c>
      <c r="BH502" s="241">
        <f>IF(N502="sníž. přenesená",J502,0)</f>
        <v>0</v>
      </c>
      <c r="BI502" s="241">
        <f>IF(N502="nulová",J502,0)</f>
        <v>0</v>
      </c>
      <c r="BJ502" s="18" t="s">
        <v>87</v>
      </c>
      <c r="BK502" s="241">
        <f>ROUND(I502*H502,2)</f>
        <v>0</v>
      </c>
      <c r="BL502" s="18" t="s">
        <v>115</v>
      </c>
      <c r="BM502" s="240" t="s">
        <v>5219</v>
      </c>
    </row>
    <row r="503" s="2" customFormat="1" ht="16.5" customHeight="1">
      <c r="A503" s="40"/>
      <c r="B503" s="41"/>
      <c r="C503" s="229" t="s">
        <v>2214</v>
      </c>
      <c r="D503" s="229" t="s">
        <v>230</v>
      </c>
      <c r="E503" s="230" t="s">
        <v>5220</v>
      </c>
      <c r="F503" s="231" t="s">
        <v>5221</v>
      </c>
      <c r="G503" s="232" t="s">
        <v>544</v>
      </c>
      <c r="H503" s="233">
        <v>27</v>
      </c>
      <c r="I503" s="234"/>
      <c r="J503" s="235">
        <f>ROUND(I503*H503,2)</f>
        <v>0</v>
      </c>
      <c r="K503" s="231" t="s">
        <v>251</v>
      </c>
      <c r="L503" s="46"/>
      <c r="M503" s="236" t="s">
        <v>1</v>
      </c>
      <c r="N503" s="237" t="s">
        <v>48</v>
      </c>
      <c r="O503" s="93"/>
      <c r="P503" s="238">
        <f>O503*H503</f>
        <v>0</v>
      </c>
      <c r="Q503" s="238">
        <v>0</v>
      </c>
      <c r="R503" s="238">
        <f>Q503*H503</f>
        <v>0</v>
      </c>
      <c r="S503" s="238">
        <v>0</v>
      </c>
      <c r="T503" s="239">
        <f>S503*H503</f>
        <v>0</v>
      </c>
      <c r="U503" s="40"/>
      <c r="V503" s="40"/>
      <c r="W503" s="40"/>
      <c r="X503" s="40"/>
      <c r="Y503" s="40"/>
      <c r="Z503" s="40"/>
      <c r="AA503" s="40"/>
      <c r="AB503" s="40"/>
      <c r="AC503" s="40"/>
      <c r="AD503" s="40"/>
      <c r="AE503" s="40"/>
      <c r="AR503" s="240" t="s">
        <v>115</v>
      </c>
      <c r="AT503" s="240" t="s">
        <v>230</v>
      </c>
      <c r="AU503" s="240" t="s">
        <v>87</v>
      </c>
      <c r="AY503" s="18" t="s">
        <v>227</v>
      </c>
      <c r="BE503" s="241">
        <f>IF(N503="základní",J503,0)</f>
        <v>0</v>
      </c>
      <c r="BF503" s="241">
        <f>IF(N503="snížená",J503,0)</f>
        <v>0</v>
      </c>
      <c r="BG503" s="241">
        <f>IF(N503="zákl. přenesená",J503,0)</f>
        <v>0</v>
      </c>
      <c r="BH503" s="241">
        <f>IF(N503="sníž. přenesená",J503,0)</f>
        <v>0</v>
      </c>
      <c r="BI503" s="241">
        <f>IF(N503="nulová",J503,0)</f>
        <v>0</v>
      </c>
      <c r="BJ503" s="18" t="s">
        <v>87</v>
      </c>
      <c r="BK503" s="241">
        <f>ROUND(I503*H503,2)</f>
        <v>0</v>
      </c>
      <c r="BL503" s="18" t="s">
        <v>115</v>
      </c>
      <c r="BM503" s="240" t="s">
        <v>1383</v>
      </c>
    </row>
    <row r="504" s="2" customFormat="1" ht="16.5" customHeight="1">
      <c r="A504" s="40"/>
      <c r="B504" s="41"/>
      <c r="C504" s="229" t="s">
        <v>2218</v>
      </c>
      <c r="D504" s="229" t="s">
        <v>230</v>
      </c>
      <c r="E504" s="230" t="s">
        <v>5222</v>
      </c>
      <c r="F504" s="231" t="s">
        <v>5223</v>
      </c>
      <c r="G504" s="232" t="s">
        <v>367</v>
      </c>
      <c r="H504" s="233">
        <v>4</v>
      </c>
      <c r="I504" s="234"/>
      <c r="J504" s="235">
        <f>ROUND(I504*H504,2)</f>
        <v>0</v>
      </c>
      <c r="K504" s="231" t="s">
        <v>251</v>
      </c>
      <c r="L504" s="46"/>
      <c r="M504" s="236" t="s">
        <v>1</v>
      </c>
      <c r="N504" s="237" t="s">
        <v>48</v>
      </c>
      <c r="O504" s="93"/>
      <c r="P504" s="238">
        <f>O504*H504</f>
        <v>0</v>
      </c>
      <c r="Q504" s="238">
        <v>0</v>
      </c>
      <c r="R504" s="238">
        <f>Q504*H504</f>
        <v>0</v>
      </c>
      <c r="S504" s="238">
        <v>0</v>
      </c>
      <c r="T504" s="239">
        <f>S504*H504</f>
        <v>0</v>
      </c>
      <c r="U504" s="40"/>
      <c r="V504" s="40"/>
      <c r="W504" s="40"/>
      <c r="X504" s="40"/>
      <c r="Y504" s="40"/>
      <c r="Z504" s="40"/>
      <c r="AA504" s="40"/>
      <c r="AB504" s="40"/>
      <c r="AC504" s="40"/>
      <c r="AD504" s="40"/>
      <c r="AE504" s="40"/>
      <c r="AR504" s="240" t="s">
        <v>115</v>
      </c>
      <c r="AT504" s="240" t="s">
        <v>230</v>
      </c>
      <c r="AU504" s="240" t="s">
        <v>87</v>
      </c>
      <c r="AY504" s="18" t="s">
        <v>227</v>
      </c>
      <c r="BE504" s="241">
        <f>IF(N504="základní",J504,0)</f>
        <v>0</v>
      </c>
      <c r="BF504" s="241">
        <f>IF(N504="snížená",J504,0)</f>
        <v>0</v>
      </c>
      <c r="BG504" s="241">
        <f>IF(N504="zákl. přenesená",J504,0)</f>
        <v>0</v>
      </c>
      <c r="BH504" s="241">
        <f>IF(N504="sníž. přenesená",J504,0)</f>
        <v>0</v>
      </c>
      <c r="BI504" s="241">
        <f>IF(N504="nulová",J504,0)</f>
        <v>0</v>
      </c>
      <c r="BJ504" s="18" t="s">
        <v>87</v>
      </c>
      <c r="BK504" s="241">
        <f>ROUND(I504*H504,2)</f>
        <v>0</v>
      </c>
      <c r="BL504" s="18" t="s">
        <v>115</v>
      </c>
      <c r="BM504" s="240" t="s">
        <v>5224</v>
      </c>
    </row>
    <row r="505" s="2" customFormat="1" ht="16.5" customHeight="1">
      <c r="A505" s="40"/>
      <c r="B505" s="41"/>
      <c r="C505" s="229" t="s">
        <v>2221</v>
      </c>
      <c r="D505" s="229" t="s">
        <v>230</v>
      </c>
      <c r="E505" s="230" t="s">
        <v>5225</v>
      </c>
      <c r="F505" s="231" t="s">
        <v>5226</v>
      </c>
      <c r="G505" s="232" t="s">
        <v>1861</v>
      </c>
      <c r="H505" s="233">
        <v>1</v>
      </c>
      <c r="I505" s="234"/>
      <c r="J505" s="235">
        <f>ROUND(I505*H505,2)</f>
        <v>0</v>
      </c>
      <c r="K505" s="231" t="s">
        <v>251</v>
      </c>
      <c r="L505" s="46"/>
      <c r="M505" s="236" t="s">
        <v>1</v>
      </c>
      <c r="N505" s="237" t="s">
        <v>48</v>
      </c>
      <c r="O505" s="93"/>
      <c r="P505" s="238">
        <f>O505*H505</f>
        <v>0</v>
      </c>
      <c r="Q505" s="238">
        <v>0</v>
      </c>
      <c r="R505" s="238">
        <f>Q505*H505</f>
        <v>0</v>
      </c>
      <c r="S505" s="238">
        <v>0</v>
      </c>
      <c r="T505" s="239">
        <f>S505*H505</f>
        <v>0</v>
      </c>
      <c r="U505" s="40"/>
      <c r="V505" s="40"/>
      <c r="W505" s="40"/>
      <c r="X505" s="40"/>
      <c r="Y505" s="40"/>
      <c r="Z505" s="40"/>
      <c r="AA505" s="40"/>
      <c r="AB505" s="40"/>
      <c r="AC505" s="40"/>
      <c r="AD505" s="40"/>
      <c r="AE505" s="40"/>
      <c r="AR505" s="240" t="s">
        <v>115</v>
      </c>
      <c r="AT505" s="240" t="s">
        <v>230</v>
      </c>
      <c r="AU505" s="240" t="s">
        <v>87</v>
      </c>
      <c r="AY505" s="18" t="s">
        <v>227</v>
      </c>
      <c r="BE505" s="241">
        <f>IF(N505="základní",J505,0)</f>
        <v>0</v>
      </c>
      <c r="BF505" s="241">
        <f>IF(N505="snížená",J505,0)</f>
        <v>0</v>
      </c>
      <c r="BG505" s="241">
        <f>IF(N505="zákl. přenesená",J505,0)</f>
        <v>0</v>
      </c>
      <c r="BH505" s="241">
        <f>IF(N505="sníž. přenesená",J505,0)</f>
        <v>0</v>
      </c>
      <c r="BI505" s="241">
        <f>IF(N505="nulová",J505,0)</f>
        <v>0</v>
      </c>
      <c r="BJ505" s="18" t="s">
        <v>87</v>
      </c>
      <c r="BK505" s="241">
        <f>ROUND(I505*H505,2)</f>
        <v>0</v>
      </c>
      <c r="BL505" s="18" t="s">
        <v>115</v>
      </c>
      <c r="BM505" s="240" t="s">
        <v>5227</v>
      </c>
    </row>
    <row r="506" s="2" customFormat="1" ht="16.5" customHeight="1">
      <c r="A506" s="40"/>
      <c r="B506" s="41"/>
      <c r="C506" s="229" t="s">
        <v>2225</v>
      </c>
      <c r="D506" s="229" t="s">
        <v>230</v>
      </c>
      <c r="E506" s="230" t="s">
        <v>5228</v>
      </c>
      <c r="F506" s="231" t="s">
        <v>5229</v>
      </c>
      <c r="G506" s="232" t="s">
        <v>2139</v>
      </c>
      <c r="H506" s="233">
        <v>1</v>
      </c>
      <c r="I506" s="234"/>
      <c r="J506" s="235">
        <f>ROUND(I506*H506,2)</f>
        <v>0</v>
      </c>
      <c r="K506" s="231" t="s">
        <v>251</v>
      </c>
      <c r="L506" s="46"/>
      <c r="M506" s="236" t="s">
        <v>1</v>
      </c>
      <c r="N506" s="237" t="s">
        <v>48</v>
      </c>
      <c r="O506" s="93"/>
      <c r="P506" s="238">
        <f>O506*H506</f>
        <v>0</v>
      </c>
      <c r="Q506" s="238">
        <v>0</v>
      </c>
      <c r="R506" s="238">
        <f>Q506*H506</f>
        <v>0</v>
      </c>
      <c r="S506" s="238">
        <v>0</v>
      </c>
      <c r="T506" s="239">
        <f>S506*H506</f>
        <v>0</v>
      </c>
      <c r="U506" s="40"/>
      <c r="V506" s="40"/>
      <c r="W506" s="40"/>
      <c r="X506" s="40"/>
      <c r="Y506" s="40"/>
      <c r="Z506" s="40"/>
      <c r="AA506" s="40"/>
      <c r="AB506" s="40"/>
      <c r="AC506" s="40"/>
      <c r="AD506" s="40"/>
      <c r="AE506" s="40"/>
      <c r="AR506" s="240" t="s">
        <v>115</v>
      </c>
      <c r="AT506" s="240" t="s">
        <v>230</v>
      </c>
      <c r="AU506" s="240" t="s">
        <v>87</v>
      </c>
      <c r="AY506" s="18" t="s">
        <v>227</v>
      </c>
      <c r="BE506" s="241">
        <f>IF(N506="základní",J506,0)</f>
        <v>0</v>
      </c>
      <c r="BF506" s="241">
        <f>IF(N506="snížená",J506,0)</f>
        <v>0</v>
      </c>
      <c r="BG506" s="241">
        <f>IF(N506="zákl. přenesená",J506,0)</f>
        <v>0</v>
      </c>
      <c r="BH506" s="241">
        <f>IF(N506="sníž. přenesená",J506,0)</f>
        <v>0</v>
      </c>
      <c r="BI506" s="241">
        <f>IF(N506="nulová",J506,0)</f>
        <v>0</v>
      </c>
      <c r="BJ506" s="18" t="s">
        <v>87</v>
      </c>
      <c r="BK506" s="241">
        <f>ROUND(I506*H506,2)</f>
        <v>0</v>
      </c>
      <c r="BL506" s="18" t="s">
        <v>115</v>
      </c>
      <c r="BM506" s="240" t="s">
        <v>5230</v>
      </c>
    </row>
    <row r="507" s="2" customFormat="1" ht="16.5" customHeight="1">
      <c r="A507" s="40"/>
      <c r="B507" s="41"/>
      <c r="C507" s="229" t="s">
        <v>2228</v>
      </c>
      <c r="D507" s="229" t="s">
        <v>230</v>
      </c>
      <c r="E507" s="230" t="s">
        <v>5231</v>
      </c>
      <c r="F507" s="231" t="s">
        <v>5232</v>
      </c>
      <c r="G507" s="232" t="s">
        <v>544</v>
      </c>
      <c r="H507" s="233">
        <v>112</v>
      </c>
      <c r="I507" s="234"/>
      <c r="J507" s="235">
        <f>ROUND(I507*H507,2)</f>
        <v>0</v>
      </c>
      <c r="K507" s="231" t="s">
        <v>251</v>
      </c>
      <c r="L507" s="46"/>
      <c r="M507" s="236" t="s">
        <v>1</v>
      </c>
      <c r="N507" s="237" t="s">
        <v>48</v>
      </c>
      <c r="O507" s="93"/>
      <c r="P507" s="238">
        <f>O507*H507</f>
        <v>0</v>
      </c>
      <c r="Q507" s="238">
        <v>0</v>
      </c>
      <c r="R507" s="238">
        <f>Q507*H507</f>
        <v>0</v>
      </c>
      <c r="S507" s="238">
        <v>0</v>
      </c>
      <c r="T507" s="239">
        <f>S507*H507</f>
        <v>0</v>
      </c>
      <c r="U507" s="40"/>
      <c r="V507" s="40"/>
      <c r="W507" s="40"/>
      <c r="X507" s="40"/>
      <c r="Y507" s="40"/>
      <c r="Z507" s="40"/>
      <c r="AA507" s="40"/>
      <c r="AB507" s="40"/>
      <c r="AC507" s="40"/>
      <c r="AD507" s="40"/>
      <c r="AE507" s="40"/>
      <c r="AR507" s="240" t="s">
        <v>115</v>
      </c>
      <c r="AT507" s="240" t="s">
        <v>230</v>
      </c>
      <c r="AU507" s="240" t="s">
        <v>87</v>
      </c>
      <c r="AY507" s="18" t="s">
        <v>227</v>
      </c>
      <c r="BE507" s="241">
        <f>IF(N507="základní",J507,0)</f>
        <v>0</v>
      </c>
      <c r="BF507" s="241">
        <f>IF(N507="snížená",J507,0)</f>
        <v>0</v>
      </c>
      <c r="BG507" s="241">
        <f>IF(N507="zákl. přenesená",J507,0)</f>
        <v>0</v>
      </c>
      <c r="BH507" s="241">
        <f>IF(N507="sníž. přenesená",J507,0)</f>
        <v>0</v>
      </c>
      <c r="BI507" s="241">
        <f>IF(N507="nulová",J507,0)</f>
        <v>0</v>
      </c>
      <c r="BJ507" s="18" t="s">
        <v>87</v>
      </c>
      <c r="BK507" s="241">
        <f>ROUND(I507*H507,2)</f>
        <v>0</v>
      </c>
      <c r="BL507" s="18" t="s">
        <v>115</v>
      </c>
      <c r="BM507" s="240" t="s">
        <v>5233</v>
      </c>
    </row>
    <row r="508" s="2" customFormat="1" ht="16.5" customHeight="1">
      <c r="A508" s="40"/>
      <c r="B508" s="41"/>
      <c r="C508" s="229" t="s">
        <v>2232</v>
      </c>
      <c r="D508" s="229" t="s">
        <v>230</v>
      </c>
      <c r="E508" s="230" t="s">
        <v>5234</v>
      </c>
      <c r="F508" s="231" t="s">
        <v>5235</v>
      </c>
      <c r="G508" s="232" t="s">
        <v>4751</v>
      </c>
      <c r="H508" s="233">
        <v>1</v>
      </c>
      <c r="I508" s="234"/>
      <c r="J508" s="235">
        <f>ROUND(I508*H508,2)</f>
        <v>0</v>
      </c>
      <c r="K508" s="231" t="s">
        <v>251</v>
      </c>
      <c r="L508" s="46"/>
      <c r="M508" s="236" t="s">
        <v>1</v>
      </c>
      <c r="N508" s="237" t="s">
        <v>48</v>
      </c>
      <c r="O508" s="93"/>
      <c r="P508" s="238">
        <f>O508*H508</f>
        <v>0</v>
      </c>
      <c r="Q508" s="238">
        <v>0</v>
      </c>
      <c r="R508" s="238">
        <f>Q508*H508</f>
        <v>0</v>
      </c>
      <c r="S508" s="238">
        <v>0</v>
      </c>
      <c r="T508" s="239">
        <f>S508*H508</f>
        <v>0</v>
      </c>
      <c r="U508" s="40"/>
      <c r="V508" s="40"/>
      <c r="W508" s="40"/>
      <c r="X508" s="40"/>
      <c r="Y508" s="40"/>
      <c r="Z508" s="40"/>
      <c r="AA508" s="40"/>
      <c r="AB508" s="40"/>
      <c r="AC508" s="40"/>
      <c r="AD508" s="40"/>
      <c r="AE508" s="40"/>
      <c r="AR508" s="240" t="s">
        <v>115</v>
      </c>
      <c r="AT508" s="240" t="s">
        <v>230</v>
      </c>
      <c r="AU508" s="240" t="s">
        <v>87</v>
      </c>
      <c r="AY508" s="18" t="s">
        <v>227</v>
      </c>
      <c r="BE508" s="241">
        <f>IF(N508="základní",J508,0)</f>
        <v>0</v>
      </c>
      <c r="BF508" s="241">
        <f>IF(N508="snížená",J508,0)</f>
        <v>0</v>
      </c>
      <c r="BG508" s="241">
        <f>IF(N508="zákl. přenesená",J508,0)</f>
        <v>0</v>
      </c>
      <c r="BH508" s="241">
        <f>IF(N508="sníž. přenesená",J508,0)</f>
        <v>0</v>
      </c>
      <c r="BI508" s="241">
        <f>IF(N508="nulová",J508,0)</f>
        <v>0</v>
      </c>
      <c r="BJ508" s="18" t="s">
        <v>87</v>
      </c>
      <c r="BK508" s="241">
        <f>ROUND(I508*H508,2)</f>
        <v>0</v>
      </c>
      <c r="BL508" s="18" t="s">
        <v>115</v>
      </c>
      <c r="BM508" s="240" t="s">
        <v>3659</v>
      </c>
    </row>
    <row r="509" s="2" customFormat="1" ht="16.5" customHeight="1">
      <c r="A509" s="40"/>
      <c r="B509" s="41"/>
      <c r="C509" s="229" t="s">
        <v>2235</v>
      </c>
      <c r="D509" s="229" t="s">
        <v>230</v>
      </c>
      <c r="E509" s="230" t="s">
        <v>5236</v>
      </c>
      <c r="F509" s="231" t="s">
        <v>5237</v>
      </c>
      <c r="G509" s="232" t="s">
        <v>544</v>
      </c>
      <c r="H509" s="233">
        <v>112</v>
      </c>
      <c r="I509" s="234"/>
      <c r="J509" s="235">
        <f>ROUND(I509*H509,2)</f>
        <v>0</v>
      </c>
      <c r="K509" s="231" t="s">
        <v>251</v>
      </c>
      <c r="L509" s="46"/>
      <c r="M509" s="236" t="s">
        <v>1</v>
      </c>
      <c r="N509" s="237" t="s">
        <v>48</v>
      </c>
      <c r="O509" s="93"/>
      <c r="P509" s="238">
        <f>O509*H509</f>
        <v>0</v>
      </c>
      <c r="Q509" s="238">
        <v>0</v>
      </c>
      <c r="R509" s="238">
        <f>Q509*H509</f>
        <v>0</v>
      </c>
      <c r="S509" s="238">
        <v>0</v>
      </c>
      <c r="T509" s="239">
        <f>S509*H509</f>
        <v>0</v>
      </c>
      <c r="U509" s="40"/>
      <c r="V509" s="40"/>
      <c r="W509" s="40"/>
      <c r="X509" s="40"/>
      <c r="Y509" s="40"/>
      <c r="Z509" s="40"/>
      <c r="AA509" s="40"/>
      <c r="AB509" s="40"/>
      <c r="AC509" s="40"/>
      <c r="AD509" s="40"/>
      <c r="AE509" s="40"/>
      <c r="AR509" s="240" t="s">
        <v>115</v>
      </c>
      <c r="AT509" s="240" t="s">
        <v>230</v>
      </c>
      <c r="AU509" s="240" t="s">
        <v>87</v>
      </c>
      <c r="AY509" s="18" t="s">
        <v>227</v>
      </c>
      <c r="BE509" s="241">
        <f>IF(N509="základní",J509,0)</f>
        <v>0</v>
      </c>
      <c r="BF509" s="241">
        <f>IF(N509="snížená",J509,0)</f>
        <v>0</v>
      </c>
      <c r="BG509" s="241">
        <f>IF(N509="zákl. přenesená",J509,0)</f>
        <v>0</v>
      </c>
      <c r="BH509" s="241">
        <f>IF(N509="sníž. přenesená",J509,0)</f>
        <v>0</v>
      </c>
      <c r="BI509" s="241">
        <f>IF(N509="nulová",J509,0)</f>
        <v>0</v>
      </c>
      <c r="BJ509" s="18" t="s">
        <v>87</v>
      </c>
      <c r="BK509" s="241">
        <f>ROUND(I509*H509,2)</f>
        <v>0</v>
      </c>
      <c r="BL509" s="18" t="s">
        <v>115</v>
      </c>
      <c r="BM509" s="240" t="s">
        <v>5238</v>
      </c>
    </row>
    <row r="510" s="2" customFormat="1" ht="16.5" customHeight="1">
      <c r="A510" s="40"/>
      <c r="B510" s="41"/>
      <c r="C510" s="229" t="s">
        <v>2239</v>
      </c>
      <c r="D510" s="229" t="s">
        <v>230</v>
      </c>
      <c r="E510" s="230" t="s">
        <v>5239</v>
      </c>
      <c r="F510" s="231" t="s">
        <v>5240</v>
      </c>
      <c r="G510" s="232" t="s">
        <v>398</v>
      </c>
      <c r="H510" s="233">
        <v>0.050000000000000003</v>
      </c>
      <c r="I510" s="234"/>
      <c r="J510" s="235">
        <f>ROUND(I510*H510,2)</f>
        <v>0</v>
      </c>
      <c r="K510" s="231" t="s">
        <v>251</v>
      </c>
      <c r="L510" s="46"/>
      <c r="M510" s="236" t="s">
        <v>1</v>
      </c>
      <c r="N510" s="237" t="s">
        <v>48</v>
      </c>
      <c r="O510" s="93"/>
      <c r="P510" s="238">
        <f>O510*H510</f>
        <v>0</v>
      </c>
      <c r="Q510" s="238">
        <v>0</v>
      </c>
      <c r="R510" s="238">
        <f>Q510*H510</f>
        <v>0</v>
      </c>
      <c r="S510" s="238">
        <v>0</v>
      </c>
      <c r="T510" s="239">
        <f>S510*H510</f>
        <v>0</v>
      </c>
      <c r="U510" s="40"/>
      <c r="V510" s="40"/>
      <c r="W510" s="40"/>
      <c r="X510" s="40"/>
      <c r="Y510" s="40"/>
      <c r="Z510" s="40"/>
      <c r="AA510" s="40"/>
      <c r="AB510" s="40"/>
      <c r="AC510" s="40"/>
      <c r="AD510" s="40"/>
      <c r="AE510" s="40"/>
      <c r="AR510" s="240" t="s">
        <v>115</v>
      </c>
      <c r="AT510" s="240" t="s">
        <v>230</v>
      </c>
      <c r="AU510" s="240" t="s">
        <v>87</v>
      </c>
      <c r="AY510" s="18" t="s">
        <v>227</v>
      </c>
      <c r="BE510" s="241">
        <f>IF(N510="základní",J510,0)</f>
        <v>0</v>
      </c>
      <c r="BF510" s="241">
        <f>IF(N510="snížená",J510,0)</f>
        <v>0</v>
      </c>
      <c r="BG510" s="241">
        <f>IF(N510="zákl. přenesená",J510,0)</f>
        <v>0</v>
      </c>
      <c r="BH510" s="241">
        <f>IF(N510="sníž. přenesená",J510,0)</f>
        <v>0</v>
      </c>
      <c r="BI510" s="241">
        <f>IF(N510="nulová",J510,0)</f>
        <v>0</v>
      </c>
      <c r="BJ510" s="18" t="s">
        <v>87</v>
      </c>
      <c r="BK510" s="241">
        <f>ROUND(I510*H510,2)</f>
        <v>0</v>
      </c>
      <c r="BL510" s="18" t="s">
        <v>115</v>
      </c>
      <c r="BM510" s="240" t="s">
        <v>3816</v>
      </c>
    </row>
    <row r="511" s="2" customFormat="1" ht="16.5" customHeight="1">
      <c r="A511" s="40"/>
      <c r="B511" s="41"/>
      <c r="C511" s="229" t="s">
        <v>2242</v>
      </c>
      <c r="D511" s="229" t="s">
        <v>230</v>
      </c>
      <c r="E511" s="230" t="s">
        <v>5241</v>
      </c>
      <c r="F511" s="231" t="s">
        <v>5242</v>
      </c>
      <c r="G511" s="232" t="s">
        <v>2437</v>
      </c>
      <c r="H511" s="233">
        <v>1</v>
      </c>
      <c r="I511" s="234"/>
      <c r="J511" s="235">
        <f>ROUND(I511*H511,2)</f>
        <v>0</v>
      </c>
      <c r="K511" s="231" t="s">
        <v>251</v>
      </c>
      <c r="L511" s="46"/>
      <c r="M511" s="236" t="s">
        <v>1</v>
      </c>
      <c r="N511" s="237" t="s">
        <v>48</v>
      </c>
      <c r="O511" s="93"/>
      <c r="P511" s="238">
        <f>O511*H511</f>
        <v>0</v>
      </c>
      <c r="Q511" s="238">
        <v>0</v>
      </c>
      <c r="R511" s="238">
        <f>Q511*H511</f>
        <v>0</v>
      </c>
      <c r="S511" s="238">
        <v>0</v>
      </c>
      <c r="T511" s="239">
        <f>S511*H511</f>
        <v>0</v>
      </c>
      <c r="U511" s="40"/>
      <c r="V511" s="40"/>
      <c r="W511" s="40"/>
      <c r="X511" s="40"/>
      <c r="Y511" s="40"/>
      <c r="Z511" s="40"/>
      <c r="AA511" s="40"/>
      <c r="AB511" s="40"/>
      <c r="AC511" s="40"/>
      <c r="AD511" s="40"/>
      <c r="AE511" s="40"/>
      <c r="AR511" s="240" t="s">
        <v>115</v>
      </c>
      <c r="AT511" s="240" t="s">
        <v>230</v>
      </c>
      <c r="AU511" s="240" t="s">
        <v>87</v>
      </c>
      <c r="AY511" s="18" t="s">
        <v>227</v>
      </c>
      <c r="BE511" s="241">
        <f>IF(N511="základní",J511,0)</f>
        <v>0</v>
      </c>
      <c r="BF511" s="241">
        <f>IF(N511="snížená",J511,0)</f>
        <v>0</v>
      </c>
      <c r="BG511" s="241">
        <f>IF(N511="zákl. přenesená",J511,0)</f>
        <v>0</v>
      </c>
      <c r="BH511" s="241">
        <f>IF(N511="sníž. přenesená",J511,0)</f>
        <v>0</v>
      </c>
      <c r="BI511" s="241">
        <f>IF(N511="nulová",J511,0)</f>
        <v>0</v>
      </c>
      <c r="BJ511" s="18" t="s">
        <v>87</v>
      </c>
      <c r="BK511" s="241">
        <f>ROUND(I511*H511,2)</f>
        <v>0</v>
      </c>
      <c r="BL511" s="18" t="s">
        <v>115</v>
      </c>
      <c r="BM511" s="240" t="s">
        <v>5243</v>
      </c>
    </row>
    <row r="512" s="2" customFormat="1">
      <c r="A512" s="40"/>
      <c r="B512" s="41"/>
      <c r="C512" s="229" t="s">
        <v>2246</v>
      </c>
      <c r="D512" s="229" t="s">
        <v>230</v>
      </c>
      <c r="E512" s="230" t="s">
        <v>4687</v>
      </c>
      <c r="F512" s="231" t="s">
        <v>4688</v>
      </c>
      <c r="G512" s="232" t="s">
        <v>1861</v>
      </c>
      <c r="H512" s="233">
        <v>1</v>
      </c>
      <c r="I512" s="234"/>
      <c r="J512" s="235">
        <f>ROUND(I512*H512,2)</f>
        <v>0</v>
      </c>
      <c r="K512" s="231" t="s">
        <v>251</v>
      </c>
      <c r="L512" s="46"/>
      <c r="M512" s="236" t="s">
        <v>1</v>
      </c>
      <c r="N512" s="237" t="s">
        <v>48</v>
      </c>
      <c r="O512" s="93"/>
      <c r="P512" s="238">
        <f>O512*H512</f>
        <v>0</v>
      </c>
      <c r="Q512" s="238">
        <v>0</v>
      </c>
      <c r="R512" s="238">
        <f>Q512*H512</f>
        <v>0</v>
      </c>
      <c r="S512" s="238">
        <v>0</v>
      </c>
      <c r="T512" s="239">
        <f>S512*H512</f>
        <v>0</v>
      </c>
      <c r="U512" s="40"/>
      <c r="V512" s="40"/>
      <c r="W512" s="40"/>
      <c r="X512" s="40"/>
      <c r="Y512" s="40"/>
      <c r="Z512" s="40"/>
      <c r="AA512" s="40"/>
      <c r="AB512" s="40"/>
      <c r="AC512" s="40"/>
      <c r="AD512" s="40"/>
      <c r="AE512" s="40"/>
      <c r="AR512" s="240" t="s">
        <v>115</v>
      </c>
      <c r="AT512" s="240" t="s">
        <v>230</v>
      </c>
      <c r="AU512" s="240" t="s">
        <v>87</v>
      </c>
      <c r="AY512" s="18" t="s">
        <v>227</v>
      </c>
      <c r="BE512" s="241">
        <f>IF(N512="základní",J512,0)</f>
        <v>0</v>
      </c>
      <c r="BF512" s="241">
        <f>IF(N512="snížená",J512,0)</f>
        <v>0</v>
      </c>
      <c r="BG512" s="241">
        <f>IF(N512="zákl. přenesená",J512,0)</f>
        <v>0</v>
      </c>
      <c r="BH512" s="241">
        <f>IF(N512="sníž. přenesená",J512,0)</f>
        <v>0</v>
      </c>
      <c r="BI512" s="241">
        <f>IF(N512="nulová",J512,0)</f>
        <v>0</v>
      </c>
      <c r="BJ512" s="18" t="s">
        <v>87</v>
      </c>
      <c r="BK512" s="241">
        <f>ROUND(I512*H512,2)</f>
        <v>0</v>
      </c>
      <c r="BL512" s="18" t="s">
        <v>115</v>
      </c>
      <c r="BM512" s="240" t="s">
        <v>5244</v>
      </c>
    </row>
    <row r="513" s="2" customFormat="1" ht="16.5" customHeight="1">
      <c r="A513" s="40"/>
      <c r="B513" s="41"/>
      <c r="C513" s="229" t="s">
        <v>2250</v>
      </c>
      <c r="D513" s="229" t="s">
        <v>230</v>
      </c>
      <c r="E513" s="230" t="s">
        <v>4689</v>
      </c>
      <c r="F513" s="231" t="s">
        <v>4690</v>
      </c>
      <c r="G513" s="232" t="s">
        <v>367</v>
      </c>
      <c r="H513" s="233">
        <v>2</v>
      </c>
      <c r="I513" s="234"/>
      <c r="J513" s="235">
        <f>ROUND(I513*H513,2)</f>
        <v>0</v>
      </c>
      <c r="K513" s="231" t="s">
        <v>251</v>
      </c>
      <c r="L513" s="46"/>
      <c r="M513" s="236" t="s">
        <v>1</v>
      </c>
      <c r="N513" s="237" t="s">
        <v>48</v>
      </c>
      <c r="O513" s="93"/>
      <c r="P513" s="238">
        <f>O513*H513</f>
        <v>0</v>
      </c>
      <c r="Q513" s="238">
        <v>0</v>
      </c>
      <c r="R513" s="238">
        <f>Q513*H513</f>
        <v>0</v>
      </c>
      <c r="S513" s="238">
        <v>0</v>
      </c>
      <c r="T513" s="239">
        <f>S513*H513</f>
        <v>0</v>
      </c>
      <c r="U513" s="40"/>
      <c r="V513" s="40"/>
      <c r="W513" s="40"/>
      <c r="X513" s="40"/>
      <c r="Y513" s="40"/>
      <c r="Z513" s="40"/>
      <c r="AA513" s="40"/>
      <c r="AB513" s="40"/>
      <c r="AC513" s="40"/>
      <c r="AD513" s="40"/>
      <c r="AE513" s="40"/>
      <c r="AR513" s="240" t="s">
        <v>115</v>
      </c>
      <c r="AT513" s="240" t="s">
        <v>230</v>
      </c>
      <c r="AU513" s="240" t="s">
        <v>87</v>
      </c>
      <c r="AY513" s="18" t="s">
        <v>227</v>
      </c>
      <c r="BE513" s="241">
        <f>IF(N513="základní",J513,0)</f>
        <v>0</v>
      </c>
      <c r="BF513" s="241">
        <f>IF(N513="snížená",J513,0)</f>
        <v>0</v>
      </c>
      <c r="BG513" s="241">
        <f>IF(N513="zákl. přenesená",J513,0)</f>
        <v>0</v>
      </c>
      <c r="BH513" s="241">
        <f>IF(N513="sníž. přenesená",J513,0)</f>
        <v>0</v>
      </c>
      <c r="BI513" s="241">
        <f>IF(N513="nulová",J513,0)</f>
        <v>0</v>
      </c>
      <c r="BJ513" s="18" t="s">
        <v>87</v>
      </c>
      <c r="BK513" s="241">
        <f>ROUND(I513*H513,2)</f>
        <v>0</v>
      </c>
      <c r="BL513" s="18" t="s">
        <v>115</v>
      </c>
      <c r="BM513" s="240" t="s">
        <v>3235</v>
      </c>
    </row>
    <row r="514" s="2" customFormat="1" ht="16.5" customHeight="1">
      <c r="A514" s="40"/>
      <c r="B514" s="41"/>
      <c r="C514" s="229" t="s">
        <v>2254</v>
      </c>
      <c r="D514" s="229" t="s">
        <v>230</v>
      </c>
      <c r="E514" s="230" t="s">
        <v>4693</v>
      </c>
      <c r="F514" s="231" t="s">
        <v>4694</v>
      </c>
      <c r="G514" s="232" t="s">
        <v>398</v>
      </c>
      <c r="H514" s="233">
        <v>0.20000000000000001</v>
      </c>
      <c r="I514" s="234"/>
      <c r="J514" s="235">
        <f>ROUND(I514*H514,2)</f>
        <v>0</v>
      </c>
      <c r="K514" s="231" t="s">
        <v>251</v>
      </c>
      <c r="L514" s="46"/>
      <c r="M514" s="236" t="s">
        <v>1</v>
      </c>
      <c r="N514" s="237" t="s">
        <v>48</v>
      </c>
      <c r="O514" s="93"/>
      <c r="P514" s="238">
        <f>O514*H514</f>
        <v>0</v>
      </c>
      <c r="Q514" s="238">
        <v>0</v>
      </c>
      <c r="R514" s="238">
        <f>Q514*H514</f>
        <v>0</v>
      </c>
      <c r="S514" s="238">
        <v>0</v>
      </c>
      <c r="T514" s="239">
        <f>S514*H514</f>
        <v>0</v>
      </c>
      <c r="U514" s="40"/>
      <c r="V514" s="40"/>
      <c r="W514" s="40"/>
      <c r="X514" s="40"/>
      <c r="Y514" s="40"/>
      <c r="Z514" s="40"/>
      <c r="AA514" s="40"/>
      <c r="AB514" s="40"/>
      <c r="AC514" s="40"/>
      <c r="AD514" s="40"/>
      <c r="AE514" s="40"/>
      <c r="AR514" s="240" t="s">
        <v>115</v>
      </c>
      <c r="AT514" s="240" t="s">
        <v>230</v>
      </c>
      <c r="AU514" s="240" t="s">
        <v>87</v>
      </c>
      <c r="AY514" s="18" t="s">
        <v>227</v>
      </c>
      <c r="BE514" s="241">
        <f>IF(N514="základní",J514,0)</f>
        <v>0</v>
      </c>
      <c r="BF514" s="241">
        <f>IF(N514="snížená",J514,0)</f>
        <v>0</v>
      </c>
      <c r="BG514" s="241">
        <f>IF(N514="zákl. přenesená",J514,0)</f>
        <v>0</v>
      </c>
      <c r="BH514" s="241">
        <f>IF(N514="sníž. přenesená",J514,0)</f>
        <v>0</v>
      </c>
      <c r="BI514" s="241">
        <f>IF(N514="nulová",J514,0)</f>
        <v>0</v>
      </c>
      <c r="BJ514" s="18" t="s">
        <v>87</v>
      </c>
      <c r="BK514" s="241">
        <f>ROUND(I514*H514,2)</f>
        <v>0</v>
      </c>
      <c r="BL514" s="18" t="s">
        <v>115</v>
      </c>
      <c r="BM514" s="240" t="s">
        <v>3293</v>
      </c>
    </row>
    <row r="515" s="2" customFormat="1" ht="16.5" customHeight="1">
      <c r="A515" s="40"/>
      <c r="B515" s="41"/>
      <c r="C515" s="229" t="s">
        <v>2258</v>
      </c>
      <c r="D515" s="229" t="s">
        <v>230</v>
      </c>
      <c r="E515" s="230" t="s">
        <v>5245</v>
      </c>
      <c r="F515" s="231" t="s">
        <v>5246</v>
      </c>
      <c r="G515" s="232" t="s">
        <v>1861</v>
      </c>
      <c r="H515" s="233">
        <v>1</v>
      </c>
      <c r="I515" s="234"/>
      <c r="J515" s="235">
        <f>ROUND(I515*H515,2)</f>
        <v>0</v>
      </c>
      <c r="K515" s="231" t="s">
        <v>251</v>
      </c>
      <c r="L515" s="46"/>
      <c r="M515" s="236" t="s">
        <v>1</v>
      </c>
      <c r="N515" s="237" t="s">
        <v>48</v>
      </c>
      <c r="O515" s="93"/>
      <c r="P515" s="238">
        <f>O515*H515</f>
        <v>0</v>
      </c>
      <c r="Q515" s="238">
        <v>0</v>
      </c>
      <c r="R515" s="238">
        <f>Q515*H515</f>
        <v>0</v>
      </c>
      <c r="S515" s="238">
        <v>0</v>
      </c>
      <c r="T515" s="239">
        <f>S515*H515</f>
        <v>0</v>
      </c>
      <c r="U515" s="40"/>
      <c r="V515" s="40"/>
      <c r="W515" s="40"/>
      <c r="X515" s="40"/>
      <c r="Y515" s="40"/>
      <c r="Z515" s="40"/>
      <c r="AA515" s="40"/>
      <c r="AB515" s="40"/>
      <c r="AC515" s="40"/>
      <c r="AD515" s="40"/>
      <c r="AE515" s="40"/>
      <c r="AR515" s="240" t="s">
        <v>115</v>
      </c>
      <c r="AT515" s="240" t="s">
        <v>230</v>
      </c>
      <c r="AU515" s="240" t="s">
        <v>87</v>
      </c>
      <c r="AY515" s="18" t="s">
        <v>227</v>
      </c>
      <c r="BE515" s="241">
        <f>IF(N515="základní",J515,0)</f>
        <v>0</v>
      </c>
      <c r="BF515" s="241">
        <f>IF(N515="snížená",J515,0)</f>
        <v>0</v>
      </c>
      <c r="BG515" s="241">
        <f>IF(N515="zákl. přenesená",J515,0)</f>
        <v>0</v>
      </c>
      <c r="BH515" s="241">
        <f>IF(N515="sníž. přenesená",J515,0)</f>
        <v>0</v>
      </c>
      <c r="BI515" s="241">
        <f>IF(N515="nulová",J515,0)</f>
        <v>0</v>
      </c>
      <c r="BJ515" s="18" t="s">
        <v>87</v>
      </c>
      <c r="BK515" s="241">
        <f>ROUND(I515*H515,2)</f>
        <v>0</v>
      </c>
      <c r="BL515" s="18" t="s">
        <v>115</v>
      </c>
      <c r="BM515" s="240" t="s">
        <v>5247</v>
      </c>
    </row>
    <row r="516" s="2" customFormat="1">
      <c r="A516" s="40"/>
      <c r="B516" s="41"/>
      <c r="C516" s="42"/>
      <c r="D516" s="242" t="s">
        <v>237</v>
      </c>
      <c r="E516" s="42"/>
      <c r="F516" s="243" t="s">
        <v>5248</v>
      </c>
      <c r="G516" s="42"/>
      <c r="H516" s="42"/>
      <c r="I516" s="244"/>
      <c r="J516" s="42"/>
      <c r="K516" s="42"/>
      <c r="L516" s="46"/>
      <c r="M516" s="245"/>
      <c r="N516" s="246"/>
      <c r="O516" s="93"/>
      <c r="P516" s="93"/>
      <c r="Q516" s="93"/>
      <c r="R516" s="93"/>
      <c r="S516" s="93"/>
      <c r="T516" s="94"/>
      <c r="U516" s="40"/>
      <c r="V516" s="40"/>
      <c r="W516" s="40"/>
      <c r="X516" s="40"/>
      <c r="Y516" s="40"/>
      <c r="Z516" s="40"/>
      <c r="AA516" s="40"/>
      <c r="AB516" s="40"/>
      <c r="AC516" s="40"/>
      <c r="AD516" s="40"/>
      <c r="AE516" s="40"/>
      <c r="AT516" s="18" t="s">
        <v>237</v>
      </c>
      <c r="AU516" s="18" t="s">
        <v>87</v>
      </c>
    </row>
    <row r="517" s="2" customFormat="1">
      <c r="A517" s="40"/>
      <c r="B517" s="41"/>
      <c r="C517" s="229" t="s">
        <v>2262</v>
      </c>
      <c r="D517" s="229" t="s">
        <v>230</v>
      </c>
      <c r="E517" s="230" t="s">
        <v>5249</v>
      </c>
      <c r="F517" s="231" t="s">
        <v>5250</v>
      </c>
      <c r="G517" s="232" t="s">
        <v>1861</v>
      </c>
      <c r="H517" s="233">
        <v>3</v>
      </c>
      <c r="I517" s="234"/>
      <c r="J517" s="235">
        <f>ROUND(I517*H517,2)</f>
        <v>0</v>
      </c>
      <c r="K517" s="231" t="s">
        <v>251</v>
      </c>
      <c r="L517" s="46"/>
      <c r="M517" s="236" t="s">
        <v>1</v>
      </c>
      <c r="N517" s="237" t="s">
        <v>48</v>
      </c>
      <c r="O517" s="93"/>
      <c r="P517" s="238">
        <f>O517*H517</f>
        <v>0</v>
      </c>
      <c r="Q517" s="238">
        <v>0</v>
      </c>
      <c r="R517" s="238">
        <f>Q517*H517</f>
        <v>0</v>
      </c>
      <c r="S517" s="238">
        <v>0</v>
      </c>
      <c r="T517" s="239">
        <f>S517*H517</f>
        <v>0</v>
      </c>
      <c r="U517" s="40"/>
      <c r="V517" s="40"/>
      <c r="W517" s="40"/>
      <c r="X517" s="40"/>
      <c r="Y517" s="40"/>
      <c r="Z517" s="40"/>
      <c r="AA517" s="40"/>
      <c r="AB517" s="40"/>
      <c r="AC517" s="40"/>
      <c r="AD517" s="40"/>
      <c r="AE517" s="40"/>
      <c r="AR517" s="240" t="s">
        <v>115</v>
      </c>
      <c r="AT517" s="240" t="s">
        <v>230</v>
      </c>
      <c r="AU517" s="240" t="s">
        <v>87</v>
      </c>
      <c r="AY517" s="18" t="s">
        <v>227</v>
      </c>
      <c r="BE517" s="241">
        <f>IF(N517="základní",J517,0)</f>
        <v>0</v>
      </c>
      <c r="BF517" s="241">
        <f>IF(N517="snížená",J517,0)</f>
        <v>0</v>
      </c>
      <c r="BG517" s="241">
        <f>IF(N517="zákl. přenesená",J517,0)</f>
        <v>0</v>
      </c>
      <c r="BH517" s="241">
        <f>IF(N517="sníž. přenesená",J517,0)</f>
        <v>0</v>
      </c>
      <c r="BI517" s="241">
        <f>IF(N517="nulová",J517,0)</f>
        <v>0</v>
      </c>
      <c r="BJ517" s="18" t="s">
        <v>87</v>
      </c>
      <c r="BK517" s="241">
        <f>ROUND(I517*H517,2)</f>
        <v>0</v>
      </c>
      <c r="BL517" s="18" t="s">
        <v>115</v>
      </c>
      <c r="BM517" s="240" t="s">
        <v>5251</v>
      </c>
    </row>
    <row r="518" s="2" customFormat="1" ht="16.5" customHeight="1">
      <c r="A518" s="40"/>
      <c r="B518" s="41"/>
      <c r="C518" s="229" t="s">
        <v>2265</v>
      </c>
      <c r="D518" s="229" t="s">
        <v>230</v>
      </c>
      <c r="E518" s="230" t="s">
        <v>5252</v>
      </c>
      <c r="F518" s="231" t="s">
        <v>5253</v>
      </c>
      <c r="G518" s="232" t="s">
        <v>1861</v>
      </c>
      <c r="H518" s="233">
        <v>3</v>
      </c>
      <c r="I518" s="234"/>
      <c r="J518" s="235">
        <f>ROUND(I518*H518,2)</f>
        <v>0</v>
      </c>
      <c r="K518" s="231" t="s">
        <v>251</v>
      </c>
      <c r="L518" s="46"/>
      <c r="M518" s="236" t="s">
        <v>1</v>
      </c>
      <c r="N518" s="237" t="s">
        <v>48</v>
      </c>
      <c r="O518" s="93"/>
      <c r="P518" s="238">
        <f>O518*H518</f>
        <v>0</v>
      </c>
      <c r="Q518" s="238">
        <v>0</v>
      </c>
      <c r="R518" s="238">
        <f>Q518*H518</f>
        <v>0</v>
      </c>
      <c r="S518" s="238">
        <v>0</v>
      </c>
      <c r="T518" s="239">
        <f>S518*H518</f>
        <v>0</v>
      </c>
      <c r="U518" s="40"/>
      <c r="V518" s="40"/>
      <c r="W518" s="40"/>
      <c r="X518" s="40"/>
      <c r="Y518" s="40"/>
      <c r="Z518" s="40"/>
      <c r="AA518" s="40"/>
      <c r="AB518" s="40"/>
      <c r="AC518" s="40"/>
      <c r="AD518" s="40"/>
      <c r="AE518" s="40"/>
      <c r="AR518" s="240" t="s">
        <v>115</v>
      </c>
      <c r="AT518" s="240" t="s">
        <v>230</v>
      </c>
      <c r="AU518" s="240" t="s">
        <v>87</v>
      </c>
      <c r="AY518" s="18" t="s">
        <v>227</v>
      </c>
      <c r="BE518" s="241">
        <f>IF(N518="základní",J518,0)</f>
        <v>0</v>
      </c>
      <c r="BF518" s="241">
        <f>IF(N518="snížená",J518,0)</f>
        <v>0</v>
      </c>
      <c r="BG518" s="241">
        <f>IF(N518="zákl. přenesená",J518,0)</f>
        <v>0</v>
      </c>
      <c r="BH518" s="241">
        <f>IF(N518="sníž. přenesená",J518,0)</f>
        <v>0</v>
      </c>
      <c r="BI518" s="241">
        <f>IF(N518="nulová",J518,0)</f>
        <v>0</v>
      </c>
      <c r="BJ518" s="18" t="s">
        <v>87</v>
      </c>
      <c r="BK518" s="241">
        <f>ROUND(I518*H518,2)</f>
        <v>0</v>
      </c>
      <c r="BL518" s="18" t="s">
        <v>115</v>
      </c>
      <c r="BM518" s="240" t="s">
        <v>5254</v>
      </c>
    </row>
    <row r="519" s="2" customFormat="1">
      <c r="A519" s="40"/>
      <c r="B519" s="41"/>
      <c r="C519" s="229" t="s">
        <v>2269</v>
      </c>
      <c r="D519" s="229" t="s">
        <v>230</v>
      </c>
      <c r="E519" s="230" t="s">
        <v>5196</v>
      </c>
      <c r="F519" s="231" t="s">
        <v>5197</v>
      </c>
      <c r="G519" s="232" t="s">
        <v>544</v>
      </c>
      <c r="H519" s="233">
        <v>75</v>
      </c>
      <c r="I519" s="234"/>
      <c r="J519" s="235">
        <f>ROUND(I519*H519,2)</f>
        <v>0</v>
      </c>
      <c r="K519" s="231" t="s">
        <v>251</v>
      </c>
      <c r="L519" s="46"/>
      <c r="M519" s="236" t="s">
        <v>1</v>
      </c>
      <c r="N519" s="237" t="s">
        <v>48</v>
      </c>
      <c r="O519" s="93"/>
      <c r="P519" s="238">
        <f>O519*H519</f>
        <v>0</v>
      </c>
      <c r="Q519" s="238">
        <v>0</v>
      </c>
      <c r="R519" s="238">
        <f>Q519*H519</f>
        <v>0</v>
      </c>
      <c r="S519" s="238">
        <v>0</v>
      </c>
      <c r="T519" s="239">
        <f>S519*H519</f>
        <v>0</v>
      </c>
      <c r="U519" s="40"/>
      <c r="V519" s="40"/>
      <c r="W519" s="40"/>
      <c r="X519" s="40"/>
      <c r="Y519" s="40"/>
      <c r="Z519" s="40"/>
      <c r="AA519" s="40"/>
      <c r="AB519" s="40"/>
      <c r="AC519" s="40"/>
      <c r="AD519" s="40"/>
      <c r="AE519" s="40"/>
      <c r="AR519" s="240" t="s">
        <v>115</v>
      </c>
      <c r="AT519" s="240" t="s">
        <v>230</v>
      </c>
      <c r="AU519" s="240" t="s">
        <v>87</v>
      </c>
      <c r="AY519" s="18" t="s">
        <v>227</v>
      </c>
      <c r="BE519" s="241">
        <f>IF(N519="základní",J519,0)</f>
        <v>0</v>
      </c>
      <c r="BF519" s="241">
        <f>IF(N519="snížená",J519,0)</f>
        <v>0</v>
      </c>
      <c r="BG519" s="241">
        <f>IF(N519="zákl. přenesená",J519,0)</f>
        <v>0</v>
      </c>
      <c r="BH519" s="241">
        <f>IF(N519="sníž. přenesená",J519,0)</f>
        <v>0</v>
      </c>
      <c r="BI519" s="241">
        <f>IF(N519="nulová",J519,0)</f>
        <v>0</v>
      </c>
      <c r="BJ519" s="18" t="s">
        <v>87</v>
      </c>
      <c r="BK519" s="241">
        <f>ROUND(I519*H519,2)</f>
        <v>0</v>
      </c>
      <c r="BL519" s="18" t="s">
        <v>115</v>
      </c>
      <c r="BM519" s="240" t="s">
        <v>5255</v>
      </c>
    </row>
    <row r="520" s="2" customFormat="1" ht="16.5" customHeight="1">
      <c r="A520" s="40"/>
      <c r="B520" s="41"/>
      <c r="C520" s="229" t="s">
        <v>2274</v>
      </c>
      <c r="D520" s="229" t="s">
        <v>230</v>
      </c>
      <c r="E520" s="230" t="s">
        <v>5256</v>
      </c>
      <c r="F520" s="231" t="s">
        <v>5200</v>
      </c>
      <c r="G520" s="232" t="s">
        <v>1861</v>
      </c>
      <c r="H520" s="233">
        <v>1</v>
      </c>
      <c r="I520" s="234"/>
      <c r="J520" s="235">
        <f>ROUND(I520*H520,2)</f>
        <v>0</v>
      </c>
      <c r="K520" s="231" t="s">
        <v>251</v>
      </c>
      <c r="L520" s="46"/>
      <c r="M520" s="236" t="s">
        <v>1</v>
      </c>
      <c r="N520" s="237" t="s">
        <v>48</v>
      </c>
      <c r="O520" s="93"/>
      <c r="P520" s="238">
        <f>O520*H520</f>
        <v>0</v>
      </c>
      <c r="Q520" s="238">
        <v>0</v>
      </c>
      <c r="R520" s="238">
        <f>Q520*H520</f>
        <v>0</v>
      </c>
      <c r="S520" s="238">
        <v>0</v>
      </c>
      <c r="T520" s="239">
        <f>S520*H520</f>
        <v>0</v>
      </c>
      <c r="U520" s="40"/>
      <c r="V520" s="40"/>
      <c r="W520" s="40"/>
      <c r="X520" s="40"/>
      <c r="Y520" s="40"/>
      <c r="Z520" s="40"/>
      <c r="AA520" s="40"/>
      <c r="AB520" s="40"/>
      <c r="AC520" s="40"/>
      <c r="AD520" s="40"/>
      <c r="AE520" s="40"/>
      <c r="AR520" s="240" t="s">
        <v>115</v>
      </c>
      <c r="AT520" s="240" t="s">
        <v>230</v>
      </c>
      <c r="AU520" s="240" t="s">
        <v>87</v>
      </c>
      <c r="AY520" s="18" t="s">
        <v>227</v>
      </c>
      <c r="BE520" s="241">
        <f>IF(N520="základní",J520,0)</f>
        <v>0</v>
      </c>
      <c r="BF520" s="241">
        <f>IF(N520="snížená",J520,0)</f>
        <v>0</v>
      </c>
      <c r="BG520" s="241">
        <f>IF(N520="zákl. přenesená",J520,0)</f>
        <v>0</v>
      </c>
      <c r="BH520" s="241">
        <f>IF(N520="sníž. přenesená",J520,0)</f>
        <v>0</v>
      </c>
      <c r="BI520" s="241">
        <f>IF(N520="nulová",J520,0)</f>
        <v>0</v>
      </c>
      <c r="BJ520" s="18" t="s">
        <v>87</v>
      </c>
      <c r="BK520" s="241">
        <f>ROUND(I520*H520,2)</f>
        <v>0</v>
      </c>
      <c r="BL520" s="18" t="s">
        <v>115</v>
      </c>
      <c r="BM520" s="240" t="s">
        <v>5257</v>
      </c>
    </row>
    <row r="521" s="2" customFormat="1" ht="16.5" customHeight="1">
      <c r="A521" s="40"/>
      <c r="B521" s="41"/>
      <c r="C521" s="229" t="s">
        <v>2278</v>
      </c>
      <c r="D521" s="229" t="s">
        <v>230</v>
      </c>
      <c r="E521" s="230" t="s">
        <v>5258</v>
      </c>
      <c r="F521" s="231" t="s">
        <v>5259</v>
      </c>
      <c r="G521" s="232" t="s">
        <v>1861</v>
      </c>
      <c r="H521" s="233">
        <v>3</v>
      </c>
      <c r="I521" s="234"/>
      <c r="J521" s="235">
        <f>ROUND(I521*H521,2)</f>
        <v>0</v>
      </c>
      <c r="K521" s="231" t="s">
        <v>251</v>
      </c>
      <c r="L521" s="46"/>
      <c r="M521" s="236" t="s">
        <v>1</v>
      </c>
      <c r="N521" s="237" t="s">
        <v>48</v>
      </c>
      <c r="O521" s="93"/>
      <c r="P521" s="238">
        <f>O521*H521</f>
        <v>0</v>
      </c>
      <c r="Q521" s="238">
        <v>0</v>
      </c>
      <c r="R521" s="238">
        <f>Q521*H521</f>
        <v>0</v>
      </c>
      <c r="S521" s="238">
        <v>0</v>
      </c>
      <c r="T521" s="239">
        <f>S521*H521</f>
        <v>0</v>
      </c>
      <c r="U521" s="40"/>
      <c r="V521" s="40"/>
      <c r="W521" s="40"/>
      <c r="X521" s="40"/>
      <c r="Y521" s="40"/>
      <c r="Z521" s="40"/>
      <c r="AA521" s="40"/>
      <c r="AB521" s="40"/>
      <c r="AC521" s="40"/>
      <c r="AD521" s="40"/>
      <c r="AE521" s="40"/>
      <c r="AR521" s="240" t="s">
        <v>115</v>
      </c>
      <c r="AT521" s="240" t="s">
        <v>230</v>
      </c>
      <c r="AU521" s="240" t="s">
        <v>87</v>
      </c>
      <c r="AY521" s="18" t="s">
        <v>227</v>
      </c>
      <c r="BE521" s="241">
        <f>IF(N521="základní",J521,0)</f>
        <v>0</v>
      </c>
      <c r="BF521" s="241">
        <f>IF(N521="snížená",J521,0)</f>
        <v>0</v>
      </c>
      <c r="BG521" s="241">
        <f>IF(N521="zákl. přenesená",J521,0)</f>
        <v>0</v>
      </c>
      <c r="BH521" s="241">
        <f>IF(N521="sníž. přenesená",J521,0)</f>
        <v>0</v>
      </c>
      <c r="BI521" s="241">
        <f>IF(N521="nulová",J521,0)</f>
        <v>0</v>
      </c>
      <c r="BJ521" s="18" t="s">
        <v>87</v>
      </c>
      <c r="BK521" s="241">
        <f>ROUND(I521*H521,2)</f>
        <v>0</v>
      </c>
      <c r="BL521" s="18" t="s">
        <v>115</v>
      </c>
      <c r="BM521" s="240" t="s">
        <v>5260</v>
      </c>
    </row>
    <row r="522" s="2" customFormat="1">
      <c r="A522" s="40"/>
      <c r="B522" s="41"/>
      <c r="C522" s="229" t="s">
        <v>2282</v>
      </c>
      <c r="D522" s="229" t="s">
        <v>230</v>
      </c>
      <c r="E522" s="230" t="s">
        <v>5205</v>
      </c>
      <c r="F522" s="231" t="s">
        <v>5206</v>
      </c>
      <c r="G522" s="232" t="s">
        <v>4751</v>
      </c>
      <c r="H522" s="233">
        <v>1</v>
      </c>
      <c r="I522" s="234"/>
      <c r="J522" s="235">
        <f>ROUND(I522*H522,2)</f>
        <v>0</v>
      </c>
      <c r="K522" s="231" t="s">
        <v>251</v>
      </c>
      <c r="L522" s="46"/>
      <c r="M522" s="236" t="s">
        <v>1</v>
      </c>
      <c r="N522" s="237" t="s">
        <v>48</v>
      </c>
      <c r="O522" s="93"/>
      <c r="P522" s="238">
        <f>O522*H522</f>
        <v>0</v>
      </c>
      <c r="Q522" s="238">
        <v>0</v>
      </c>
      <c r="R522" s="238">
        <f>Q522*H522</f>
        <v>0</v>
      </c>
      <c r="S522" s="238">
        <v>0</v>
      </c>
      <c r="T522" s="239">
        <f>S522*H522</f>
        <v>0</v>
      </c>
      <c r="U522" s="40"/>
      <c r="V522" s="40"/>
      <c r="W522" s="40"/>
      <c r="X522" s="40"/>
      <c r="Y522" s="40"/>
      <c r="Z522" s="40"/>
      <c r="AA522" s="40"/>
      <c r="AB522" s="40"/>
      <c r="AC522" s="40"/>
      <c r="AD522" s="40"/>
      <c r="AE522" s="40"/>
      <c r="AR522" s="240" t="s">
        <v>115</v>
      </c>
      <c r="AT522" s="240" t="s">
        <v>230</v>
      </c>
      <c r="AU522" s="240" t="s">
        <v>87</v>
      </c>
      <c r="AY522" s="18" t="s">
        <v>227</v>
      </c>
      <c r="BE522" s="241">
        <f>IF(N522="základní",J522,0)</f>
        <v>0</v>
      </c>
      <c r="BF522" s="241">
        <f>IF(N522="snížená",J522,0)</f>
        <v>0</v>
      </c>
      <c r="BG522" s="241">
        <f>IF(N522="zákl. přenesená",J522,0)</f>
        <v>0</v>
      </c>
      <c r="BH522" s="241">
        <f>IF(N522="sníž. přenesená",J522,0)</f>
        <v>0</v>
      </c>
      <c r="BI522" s="241">
        <f>IF(N522="nulová",J522,0)</f>
        <v>0</v>
      </c>
      <c r="BJ522" s="18" t="s">
        <v>87</v>
      </c>
      <c r="BK522" s="241">
        <f>ROUND(I522*H522,2)</f>
        <v>0</v>
      </c>
      <c r="BL522" s="18" t="s">
        <v>115</v>
      </c>
      <c r="BM522" s="240" t="s">
        <v>5261</v>
      </c>
    </row>
    <row r="523" s="2" customFormat="1" ht="16.5" customHeight="1">
      <c r="A523" s="40"/>
      <c r="B523" s="41"/>
      <c r="C523" s="229" t="s">
        <v>2286</v>
      </c>
      <c r="D523" s="229" t="s">
        <v>230</v>
      </c>
      <c r="E523" s="230" t="s">
        <v>5208</v>
      </c>
      <c r="F523" s="231" t="s">
        <v>5209</v>
      </c>
      <c r="G523" s="232" t="s">
        <v>4751</v>
      </c>
      <c r="H523" s="233">
        <v>1</v>
      </c>
      <c r="I523" s="234"/>
      <c r="J523" s="235">
        <f>ROUND(I523*H523,2)</f>
        <v>0</v>
      </c>
      <c r="K523" s="231" t="s">
        <v>251</v>
      </c>
      <c r="L523" s="46"/>
      <c r="M523" s="236" t="s">
        <v>1</v>
      </c>
      <c r="N523" s="237" t="s">
        <v>48</v>
      </c>
      <c r="O523" s="93"/>
      <c r="P523" s="238">
        <f>O523*H523</f>
        <v>0</v>
      </c>
      <c r="Q523" s="238">
        <v>0</v>
      </c>
      <c r="R523" s="238">
        <f>Q523*H523</f>
        <v>0</v>
      </c>
      <c r="S523" s="238">
        <v>0</v>
      </c>
      <c r="T523" s="239">
        <f>S523*H523</f>
        <v>0</v>
      </c>
      <c r="U523" s="40"/>
      <c r="V523" s="40"/>
      <c r="W523" s="40"/>
      <c r="X523" s="40"/>
      <c r="Y523" s="40"/>
      <c r="Z523" s="40"/>
      <c r="AA523" s="40"/>
      <c r="AB523" s="40"/>
      <c r="AC523" s="40"/>
      <c r="AD523" s="40"/>
      <c r="AE523" s="40"/>
      <c r="AR523" s="240" t="s">
        <v>115</v>
      </c>
      <c r="AT523" s="240" t="s">
        <v>230</v>
      </c>
      <c r="AU523" s="240" t="s">
        <v>87</v>
      </c>
      <c r="AY523" s="18" t="s">
        <v>227</v>
      </c>
      <c r="BE523" s="241">
        <f>IF(N523="základní",J523,0)</f>
        <v>0</v>
      </c>
      <c r="BF523" s="241">
        <f>IF(N523="snížená",J523,0)</f>
        <v>0</v>
      </c>
      <c r="BG523" s="241">
        <f>IF(N523="zákl. přenesená",J523,0)</f>
        <v>0</v>
      </c>
      <c r="BH523" s="241">
        <f>IF(N523="sníž. přenesená",J523,0)</f>
        <v>0</v>
      </c>
      <c r="BI523" s="241">
        <f>IF(N523="nulová",J523,0)</f>
        <v>0</v>
      </c>
      <c r="BJ523" s="18" t="s">
        <v>87</v>
      </c>
      <c r="BK523" s="241">
        <f>ROUND(I523*H523,2)</f>
        <v>0</v>
      </c>
      <c r="BL523" s="18" t="s">
        <v>115</v>
      </c>
      <c r="BM523" s="240" t="s">
        <v>5262</v>
      </c>
    </row>
    <row r="524" s="2" customFormat="1" ht="16.5" customHeight="1">
      <c r="A524" s="40"/>
      <c r="B524" s="41"/>
      <c r="C524" s="229" t="s">
        <v>2290</v>
      </c>
      <c r="D524" s="229" t="s">
        <v>230</v>
      </c>
      <c r="E524" s="230" t="s">
        <v>5214</v>
      </c>
      <c r="F524" s="231" t="s">
        <v>5215</v>
      </c>
      <c r="G524" s="232" t="s">
        <v>544</v>
      </c>
      <c r="H524" s="233">
        <v>75</v>
      </c>
      <c r="I524" s="234"/>
      <c r="J524" s="235">
        <f>ROUND(I524*H524,2)</f>
        <v>0</v>
      </c>
      <c r="K524" s="231" t="s">
        <v>251</v>
      </c>
      <c r="L524" s="46"/>
      <c r="M524" s="236" t="s">
        <v>1</v>
      </c>
      <c r="N524" s="237" t="s">
        <v>48</v>
      </c>
      <c r="O524" s="93"/>
      <c r="P524" s="238">
        <f>O524*H524</f>
        <v>0</v>
      </c>
      <c r="Q524" s="238">
        <v>0</v>
      </c>
      <c r="R524" s="238">
        <f>Q524*H524</f>
        <v>0</v>
      </c>
      <c r="S524" s="238">
        <v>0</v>
      </c>
      <c r="T524" s="239">
        <f>S524*H524</f>
        <v>0</v>
      </c>
      <c r="U524" s="40"/>
      <c r="V524" s="40"/>
      <c r="W524" s="40"/>
      <c r="X524" s="40"/>
      <c r="Y524" s="40"/>
      <c r="Z524" s="40"/>
      <c r="AA524" s="40"/>
      <c r="AB524" s="40"/>
      <c r="AC524" s="40"/>
      <c r="AD524" s="40"/>
      <c r="AE524" s="40"/>
      <c r="AR524" s="240" t="s">
        <v>115</v>
      </c>
      <c r="AT524" s="240" t="s">
        <v>230</v>
      </c>
      <c r="AU524" s="240" t="s">
        <v>87</v>
      </c>
      <c r="AY524" s="18" t="s">
        <v>227</v>
      </c>
      <c r="BE524" s="241">
        <f>IF(N524="základní",J524,0)</f>
        <v>0</v>
      </c>
      <c r="BF524" s="241">
        <f>IF(N524="snížená",J524,0)</f>
        <v>0</v>
      </c>
      <c r="BG524" s="241">
        <f>IF(N524="zákl. přenesená",J524,0)</f>
        <v>0</v>
      </c>
      <c r="BH524" s="241">
        <f>IF(N524="sníž. přenesená",J524,0)</f>
        <v>0</v>
      </c>
      <c r="BI524" s="241">
        <f>IF(N524="nulová",J524,0)</f>
        <v>0</v>
      </c>
      <c r="BJ524" s="18" t="s">
        <v>87</v>
      </c>
      <c r="BK524" s="241">
        <f>ROUND(I524*H524,2)</f>
        <v>0</v>
      </c>
      <c r="BL524" s="18" t="s">
        <v>115</v>
      </c>
      <c r="BM524" s="240" t="s">
        <v>5263</v>
      </c>
    </row>
    <row r="525" s="2" customFormat="1" ht="16.5" customHeight="1">
      <c r="A525" s="40"/>
      <c r="B525" s="41"/>
      <c r="C525" s="229" t="s">
        <v>2294</v>
      </c>
      <c r="D525" s="229" t="s">
        <v>230</v>
      </c>
      <c r="E525" s="230" t="s">
        <v>5220</v>
      </c>
      <c r="F525" s="231" t="s">
        <v>5221</v>
      </c>
      <c r="G525" s="232" t="s">
        <v>544</v>
      </c>
      <c r="H525" s="233">
        <v>75</v>
      </c>
      <c r="I525" s="234"/>
      <c r="J525" s="235">
        <f>ROUND(I525*H525,2)</f>
        <v>0</v>
      </c>
      <c r="K525" s="231" t="s">
        <v>251</v>
      </c>
      <c r="L525" s="46"/>
      <c r="M525" s="236" t="s">
        <v>1</v>
      </c>
      <c r="N525" s="237" t="s">
        <v>48</v>
      </c>
      <c r="O525" s="93"/>
      <c r="P525" s="238">
        <f>O525*H525</f>
        <v>0</v>
      </c>
      <c r="Q525" s="238">
        <v>0</v>
      </c>
      <c r="R525" s="238">
        <f>Q525*H525</f>
        <v>0</v>
      </c>
      <c r="S525" s="238">
        <v>0</v>
      </c>
      <c r="T525" s="239">
        <f>S525*H525</f>
        <v>0</v>
      </c>
      <c r="U525" s="40"/>
      <c r="V525" s="40"/>
      <c r="W525" s="40"/>
      <c r="X525" s="40"/>
      <c r="Y525" s="40"/>
      <c r="Z525" s="40"/>
      <c r="AA525" s="40"/>
      <c r="AB525" s="40"/>
      <c r="AC525" s="40"/>
      <c r="AD525" s="40"/>
      <c r="AE525" s="40"/>
      <c r="AR525" s="240" t="s">
        <v>115</v>
      </c>
      <c r="AT525" s="240" t="s">
        <v>230</v>
      </c>
      <c r="AU525" s="240" t="s">
        <v>87</v>
      </c>
      <c r="AY525" s="18" t="s">
        <v>227</v>
      </c>
      <c r="BE525" s="241">
        <f>IF(N525="základní",J525,0)</f>
        <v>0</v>
      </c>
      <c r="BF525" s="241">
        <f>IF(N525="snížená",J525,0)</f>
        <v>0</v>
      </c>
      <c r="BG525" s="241">
        <f>IF(N525="zákl. přenesená",J525,0)</f>
        <v>0</v>
      </c>
      <c r="BH525" s="241">
        <f>IF(N525="sníž. přenesená",J525,0)</f>
        <v>0</v>
      </c>
      <c r="BI525" s="241">
        <f>IF(N525="nulová",J525,0)</f>
        <v>0</v>
      </c>
      <c r="BJ525" s="18" t="s">
        <v>87</v>
      </c>
      <c r="BK525" s="241">
        <f>ROUND(I525*H525,2)</f>
        <v>0</v>
      </c>
      <c r="BL525" s="18" t="s">
        <v>115</v>
      </c>
      <c r="BM525" s="240" t="s">
        <v>5264</v>
      </c>
    </row>
    <row r="526" s="2" customFormat="1" ht="16.5" customHeight="1">
      <c r="A526" s="40"/>
      <c r="B526" s="41"/>
      <c r="C526" s="229" t="s">
        <v>2298</v>
      </c>
      <c r="D526" s="229" t="s">
        <v>230</v>
      </c>
      <c r="E526" s="230" t="s">
        <v>5222</v>
      </c>
      <c r="F526" s="231" t="s">
        <v>5223</v>
      </c>
      <c r="G526" s="232" t="s">
        <v>367</v>
      </c>
      <c r="H526" s="233">
        <v>4</v>
      </c>
      <c r="I526" s="234"/>
      <c r="J526" s="235">
        <f>ROUND(I526*H526,2)</f>
        <v>0</v>
      </c>
      <c r="K526" s="231" t="s">
        <v>251</v>
      </c>
      <c r="L526" s="46"/>
      <c r="M526" s="236" t="s">
        <v>1</v>
      </c>
      <c r="N526" s="237" t="s">
        <v>48</v>
      </c>
      <c r="O526" s="93"/>
      <c r="P526" s="238">
        <f>O526*H526</f>
        <v>0</v>
      </c>
      <c r="Q526" s="238">
        <v>0</v>
      </c>
      <c r="R526" s="238">
        <f>Q526*H526</f>
        <v>0</v>
      </c>
      <c r="S526" s="238">
        <v>0</v>
      </c>
      <c r="T526" s="239">
        <f>S526*H526</f>
        <v>0</v>
      </c>
      <c r="U526" s="40"/>
      <c r="V526" s="40"/>
      <c r="W526" s="40"/>
      <c r="X526" s="40"/>
      <c r="Y526" s="40"/>
      <c r="Z526" s="40"/>
      <c r="AA526" s="40"/>
      <c r="AB526" s="40"/>
      <c r="AC526" s="40"/>
      <c r="AD526" s="40"/>
      <c r="AE526" s="40"/>
      <c r="AR526" s="240" t="s">
        <v>115</v>
      </c>
      <c r="AT526" s="240" t="s">
        <v>230</v>
      </c>
      <c r="AU526" s="240" t="s">
        <v>87</v>
      </c>
      <c r="AY526" s="18" t="s">
        <v>227</v>
      </c>
      <c r="BE526" s="241">
        <f>IF(N526="základní",J526,0)</f>
        <v>0</v>
      </c>
      <c r="BF526" s="241">
        <f>IF(N526="snížená",J526,0)</f>
        <v>0</v>
      </c>
      <c r="BG526" s="241">
        <f>IF(N526="zákl. přenesená",J526,0)</f>
        <v>0</v>
      </c>
      <c r="BH526" s="241">
        <f>IF(N526="sníž. přenesená",J526,0)</f>
        <v>0</v>
      </c>
      <c r="BI526" s="241">
        <f>IF(N526="nulová",J526,0)</f>
        <v>0</v>
      </c>
      <c r="BJ526" s="18" t="s">
        <v>87</v>
      </c>
      <c r="BK526" s="241">
        <f>ROUND(I526*H526,2)</f>
        <v>0</v>
      </c>
      <c r="BL526" s="18" t="s">
        <v>115</v>
      </c>
      <c r="BM526" s="240" t="s">
        <v>5265</v>
      </c>
    </row>
    <row r="527" s="2" customFormat="1" ht="16.5" customHeight="1">
      <c r="A527" s="40"/>
      <c r="B527" s="41"/>
      <c r="C527" s="229" t="s">
        <v>2302</v>
      </c>
      <c r="D527" s="229" t="s">
        <v>230</v>
      </c>
      <c r="E527" s="230" t="s">
        <v>5225</v>
      </c>
      <c r="F527" s="231" t="s">
        <v>5226</v>
      </c>
      <c r="G527" s="232" t="s">
        <v>1861</v>
      </c>
      <c r="H527" s="233">
        <v>1</v>
      </c>
      <c r="I527" s="234"/>
      <c r="J527" s="235">
        <f>ROUND(I527*H527,2)</f>
        <v>0</v>
      </c>
      <c r="K527" s="231" t="s">
        <v>251</v>
      </c>
      <c r="L527" s="46"/>
      <c r="M527" s="236" t="s">
        <v>1</v>
      </c>
      <c r="N527" s="237" t="s">
        <v>48</v>
      </c>
      <c r="O527" s="93"/>
      <c r="P527" s="238">
        <f>O527*H527</f>
        <v>0</v>
      </c>
      <c r="Q527" s="238">
        <v>0</v>
      </c>
      <c r="R527" s="238">
        <f>Q527*H527</f>
        <v>0</v>
      </c>
      <c r="S527" s="238">
        <v>0</v>
      </c>
      <c r="T527" s="239">
        <f>S527*H527</f>
        <v>0</v>
      </c>
      <c r="U527" s="40"/>
      <c r="V527" s="40"/>
      <c r="W527" s="40"/>
      <c r="X527" s="40"/>
      <c r="Y527" s="40"/>
      <c r="Z527" s="40"/>
      <c r="AA527" s="40"/>
      <c r="AB527" s="40"/>
      <c r="AC527" s="40"/>
      <c r="AD527" s="40"/>
      <c r="AE527" s="40"/>
      <c r="AR527" s="240" t="s">
        <v>115</v>
      </c>
      <c r="AT527" s="240" t="s">
        <v>230</v>
      </c>
      <c r="AU527" s="240" t="s">
        <v>87</v>
      </c>
      <c r="AY527" s="18" t="s">
        <v>227</v>
      </c>
      <c r="BE527" s="241">
        <f>IF(N527="základní",J527,0)</f>
        <v>0</v>
      </c>
      <c r="BF527" s="241">
        <f>IF(N527="snížená",J527,0)</f>
        <v>0</v>
      </c>
      <c r="BG527" s="241">
        <f>IF(N527="zákl. přenesená",J527,0)</f>
        <v>0</v>
      </c>
      <c r="BH527" s="241">
        <f>IF(N527="sníž. přenesená",J527,0)</f>
        <v>0</v>
      </c>
      <c r="BI527" s="241">
        <f>IF(N527="nulová",J527,0)</f>
        <v>0</v>
      </c>
      <c r="BJ527" s="18" t="s">
        <v>87</v>
      </c>
      <c r="BK527" s="241">
        <f>ROUND(I527*H527,2)</f>
        <v>0</v>
      </c>
      <c r="BL527" s="18" t="s">
        <v>115</v>
      </c>
      <c r="BM527" s="240" t="s">
        <v>5266</v>
      </c>
    </row>
    <row r="528" s="2" customFormat="1" ht="16.5" customHeight="1">
      <c r="A528" s="40"/>
      <c r="B528" s="41"/>
      <c r="C528" s="229" t="s">
        <v>2306</v>
      </c>
      <c r="D528" s="229" t="s">
        <v>230</v>
      </c>
      <c r="E528" s="230" t="s">
        <v>5228</v>
      </c>
      <c r="F528" s="231" t="s">
        <v>5229</v>
      </c>
      <c r="G528" s="232" t="s">
        <v>2139</v>
      </c>
      <c r="H528" s="233">
        <v>1.5</v>
      </c>
      <c r="I528" s="234"/>
      <c r="J528" s="235">
        <f>ROUND(I528*H528,2)</f>
        <v>0</v>
      </c>
      <c r="K528" s="231" t="s">
        <v>251</v>
      </c>
      <c r="L528" s="46"/>
      <c r="M528" s="236" t="s">
        <v>1</v>
      </c>
      <c r="N528" s="237" t="s">
        <v>48</v>
      </c>
      <c r="O528" s="93"/>
      <c r="P528" s="238">
        <f>O528*H528</f>
        <v>0</v>
      </c>
      <c r="Q528" s="238">
        <v>0</v>
      </c>
      <c r="R528" s="238">
        <f>Q528*H528</f>
        <v>0</v>
      </c>
      <c r="S528" s="238">
        <v>0</v>
      </c>
      <c r="T528" s="239">
        <f>S528*H528</f>
        <v>0</v>
      </c>
      <c r="U528" s="40"/>
      <c r="V528" s="40"/>
      <c r="W528" s="40"/>
      <c r="X528" s="40"/>
      <c r="Y528" s="40"/>
      <c r="Z528" s="40"/>
      <c r="AA528" s="40"/>
      <c r="AB528" s="40"/>
      <c r="AC528" s="40"/>
      <c r="AD528" s="40"/>
      <c r="AE528" s="40"/>
      <c r="AR528" s="240" t="s">
        <v>115</v>
      </c>
      <c r="AT528" s="240" t="s">
        <v>230</v>
      </c>
      <c r="AU528" s="240" t="s">
        <v>87</v>
      </c>
      <c r="AY528" s="18" t="s">
        <v>227</v>
      </c>
      <c r="BE528" s="241">
        <f>IF(N528="základní",J528,0)</f>
        <v>0</v>
      </c>
      <c r="BF528" s="241">
        <f>IF(N528="snížená",J528,0)</f>
        <v>0</v>
      </c>
      <c r="BG528" s="241">
        <f>IF(N528="zákl. přenesená",J528,0)</f>
        <v>0</v>
      </c>
      <c r="BH528" s="241">
        <f>IF(N528="sníž. přenesená",J528,0)</f>
        <v>0</v>
      </c>
      <c r="BI528" s="241">
        <f>IF(N528="nulová",J528,0)</f>
        <v>0</v>
      </c>
      <c r="BJ528" s="18" t="s">
        <v>87</v>
      </c>
      <c r="BK528" s="241">
        <f>ROUND(I528*H528,2)</f>
        <v>0</v>
      </c>
      <c r="BL528" s="18" t="s">
        <v>115</v>
      </c>
      <c r="BM528" s="240" t="s">
        <v>5267</v>
      </c>
    </row>
    <row r="529" s="2" customFormat="1" ht="16.5" customHeight="1">
      <c r="A529" s="40"/>
      <c r="B529" s="41"/>
      <c r="C529" s="229" t="s">
        <v>2310</v>
      </c>
      <c r="D529" s="229" t="s">
        <v>230</v>
      </c>
      <c r="E529" s="230" t="s">
        <v>5231</v>
      </c>
      <c r="F529" s="231" t="s">
        <v>5232</v>
      </c>
      <c r="G529" s="232" t="s">
        <v>544</v>
      </c>
      <c r="H529" s="233">
        <v>150</v>
      </c>
      <c r="I529" s="234"/>
      <c r="J529" s="235">
        <f>ROUND(I529*H529,2)</f>
        <v>0</v>
      </c>
      <c r="K529" s="231" t="s">
        <v>251</v>
      </c>
      <c r="L529" s="46"/>
      <c r="M529" s="236" t="s">
        <v>1</v>
      </c>
      <c r="N529" s="237" t="s">
        <v>48</v>
      </c>
      <c r="O529" s="93"/>
      <c r="P529" s="238">
        <f>O529*H529</f>
        <v>0</v>
      </c>
      <c r="Q529" s="238">
        <v>0</v>
      </c>
      <c r="R529" s="238">
        <f>Q529*H529</f>
        <v>0</v>
      </c>
      <c r="S529" s="238">
        <v>0</v>
      </c>
      <c r="T529" s="239">
        <f>S529*H529</f>
        <v>0</v>
      </c>
      <c r="U529" s="40"/>
      <c r="V529" s="40"/>
      <c r="W529" s="40"/>
      <c r="X529" s="40"/>
      <c r="Y529" s="40"/>
      <c r="Z529" s="40"/>
      <c r="AA529" s="40"/>
      <c r="AB529" s="40"/>
      <c r="AC529" s="40"/>
      <c r="AD529" s="40"/>
      <c r="AE529" s="40"/>
      <c r="AR529" s="240" t="s">
        <v>115</v>
      </c>
      <c r="AT529" s="240" t="s">
        <v>230</v>
      </c>
      <c r="AU529" s="240" t="s">
        <v>87</v>
      </c>
      <c r="AY529" s="18" t="s">
        <v>227</v>
      </c>
      <c r="BE529" s="241">
        <f>IF(N529="základní",J529,0)</f>
        <v>0</v>
      </c>
      <c r="BF529" s="241">
        <f>IF(N529="snížená",J529,0)</f>
        <v>0</v>
      </c>
      <c r="BG529" s="241">
        <f>IF(N529="zákl. přenesená",J529,0)</f>
        <v>0</v>
      </c>
      <c r="BH529" s="241">
        <f>IF(N529="sníž. přenesená",J529,0)</f>
        <v>0</v>
      </c>
      <c r="BI529" s="241">
        <f>IF(N529="nulová",J529,0)</f>
        <v>0</v>
      </c>
      <c r="BJ529" s="18" t="s">
        <v>87</v>
      </c>
      <c r="BK529" s="241">
        <f>ROUND(I529*H529,2)</f>
        <v>0</v>
      </c>
      <c r="BL529" s="18" t="s">
        <v>115</v>
      </c>
      <c r="BM529" s="240" t="s">
        <v>1679</v>
      </c>
    </row>
    <row r="530" s="2" customFormat="1" ht="16.5" customHeight="1">
      <c r="A530" s="40"/>
      <c r="B530" s="41"/>
      <c r="C530" s="229" t="s">
        <v>2314</v>
      </c>
      <c r="D530" s="229" t="s">
        <v>230</v>
      </c>
      <c r="E530" s="230" t="s">
        <v>5234</v>
      </c>
      <c r="F530" s="231" t="s">
        <v>5235</v>
      </c>
      <c r="G530" s="232" t="s">
        <v>4751</v>
      </c>
      <c r="H530" s="233">
        <v>1</v>
      </c>
      <c r="I530" s="234"/>
      <c r="J530" s="235">
        <f>ROUND(I530*H530,2)</f>
        <v>0</v>
      </c>
      <c r="K530" s="231" t="s">
        <v>251</v>
      </c>
      <c r="L530" s="46"/>
      <c r="M530" s="236" t="s">
        <v>1</v>
      </c>
      <c r="N530" s="237" t="s">
        <v>48</v>
      </c>
      <c r="O530" s="93"/>
      <c r="P530" s="238">
        <f>O530*H530</f>
        <v>0</v>
      </c>
      <c r="Q530" s="238">
        <v>0</v>
      </c>
      <c r="R530" s="238">
        <f>Q530*H530</f>
        <v>0</v>
      </c>
      <c r="S530" s="238">
        <v>0</v>
      </c>
      <c r="T530" s="239">
        <f>S530*H530</f>
        <v>0</v>
      </c>
      <c r="U530" s="40"/>
      <c r="V530" s="40"/>
      <c r="W530" s="40"/>
      <c r="X530" s="40"/>
      <c r="Y530" s="40"/>
      <c r="Z530" s="40"/>
      <c r="AA530" s="40"/>
      <c r="AB530" s="40"/>
      <c r="AC530" s="40"/>
      <c r="AD530" s="40"/>
      <c r="AE530" s="40"/>
      <c r="AR530" s="240" t="s">
        <v>115</v>
      </c>
      <c r="AT530" s="240" t="s">
        <v>230</v>
      </c>
      <c r="AU530" s="240" t="s">
        <v>87</v>
      </c>
      <c r="AY530" s="18" t="s">
        <v>227</v>
      </c>
      <c r="BE530" s="241">
        <f>IF(N530="základní",J530,0)</f>
        <v>0</v>
      </c>
      <c r="BF530" s="241">
        <f>IF(N530="snížená",J530,0)</f>
        <v>0</v>
      </c>
      <c r="BG530" s="241">
        <f>IF(N530="zákl. přenesená",J530,0)</f>
        <v>0</v>
      </c>
      <c r="BH530" s="241">
        <f>IF(N530="sníž. přenesená",J530,0)</f>
        <v>0</v>
      </c>
      <c r="BI530" s="241">
        <f>IF(N530="nulová",J530,0)</f>
        <v>0</v>
      </c>
      <c r="BJ530" s="18" t="s">
        <v>87</v>
      </c>
      <c r="BK530" s="241">
        <f>ROUND(I530*H530,2)</f>
        <v>0</v>
      </c>
      <c r="BL530" s="18" t="s">
        <v>115</v>
      </c>
      <c r="BM530" s="240" t="s">
        <v>1814</v>
      </c>
    </row>
    <row r="531" s="2" customFormat="1" ht="16.5" customHeight="1">
      <c r="A531" s="40"/>
      <c r="B531" s="41"/>
      <c r="C531" s="229" t="s">
        <v>2318</v>
      </c>
      <c r="D531" s="229" t="s">
        <v>230</v>
      </c>
      <c r="E531" s="230" t="s">
        <v>5236</v>
      </c>
      <c r="F531" s="231" t="s">
        <v>5237</v>
      </c>
      <c r="G531" s="232" t="s">
        <v>544</v>
      </c>
      <c r="H531" s="233">
        <v>150</v>
      </c>
      <c r="I531" s="234"/>
      <c r="J531" s="235">
        <f>ROUND(I531*H531,2)</f>
        <v>0</v>
      </c>
      <c r="K531" s="231" t="s">
        <v>251</v>
      </c>
      <c r="L531" s="46"/>
      <c r="M531" s="236" t="s">
        <v>1</v>
      </c>
      <c r="N531" s="237" t="s">
        <v>48</v>
      </c>
      <c r="O531" s="93"/>
      <c r="P531" s="238">
        <f>O531*H531</f>
        <v>0</v>
      </c>
      <c r="Q531" s="238">
        <v>0</v>
      </c>
      <c r="R531" s="238">
        <f>Q531*H531</f>
        <v>0</v>
      </c>
      <c r="S531" s="238">
        <v>0</v>
      </c>
      <c r="T531" s="239">
        <f>S531*H531</f>
        <v>0</v>
      </c>
      <c r="U531" s="40"/>
      <c r="V531" s="40"/>
      <c r="W531" s="40"/>
      <c r="X531" s="40"/>
      <c r="Y531" s="40"/>
      <c r="Z531" s="40"/>
      <c r="AA531" s="40"/>
      <c r="AB531" s="40"/>
      <c r="AC531" s="40"/>
      <c r="AD531" s="40"/>
      <c r="AE531" s="40"/>
      <c r="AR531" s="240" t="s">
        <v>115</v>
      </c>
      <c r="AT531" s="240" t="s">
        <v>230</v>
      </c>
      <c r="AU531" s="240" t="s">
        <v>87</v>
      </c>
      <c r="AY531" s="18" t="s">
        <v>227</v>
      </c>
      <c r="BE531" s="241">
        <f>IF(N531="základní",J531,0)</f>
        <v>0</v>
      </c>
      <c r="BF531" s="241">
        <f>IF(N531="snížená",J531,0)</f>
        <v>0</v>
      </c>
      <c r="BG531" s="241">
        <f>IF(N531="zákl. přenesená",J531,0)</f>
        <v>0</v>
      </c>
      <c r="BH531" s="241">
        <f>IF(N531="sníž. přenesená",J531,0)</f>
        <v>0</v>
      </c>
      <c r="BI531" s="241">
        <f>IF(N531="nulová",J531,0)</f>
        <v>0</v>
      </c>
      <c r="BJ531" s="18" t="s">
        <v>87</v>
      </c>
      <c r="BK531" s="241">
        <f>ROUND(I531*H531,2)</f>
        <v>0</v>
      </c>
      <c r="BL531" s="18" t="s">
        <v>115</v>
      </c>
      <c r="BM531" s="240" t="s">
        <v>1891</v>
      </c>
    </row>
    <row r="532" s="2" customFormat="1" ht="16.5" customHeight="1">
      <c r="A532" s="40"/>
      <c r="B532" s="41"/>
      <c r="C532" s="229" t="s">
        <v>2322</v>
      </c>
      <c r="D532" s="229" t="s">
        <v>230</v>
      </c>
      <c r="E532" s="230" t="s">
        <v>5239</v>
      </c>
      <c r="F532" s="231" t="s">
        <v>5240</v>
      </c>
      <c r="G532" s="232" t="s">
        <v>398</v>
      </c>
      <c r="H532" s="233">
        <v>0.050000000000000003</v>
      </c>
      <c r="I532" s="234"/>
      <c r="J532" s="235">
        <f>ROUND(I532*H532,2)</f>
        <v>0</v>
      </c>
      <c r="K532" s="231" t="s">
        <v>251</v>
      </c>
      <c r="L532" s="46"/>
      <c r="M532" s="236" t="s">
        <v>1</v>
      </c>
      <c r="N532" s="237" t="s">
        <v>48</v>
      </c>
      <c r="O532" s="93"/>
      <c r="P532" s="238">
        <f>O532*H532</f>
        <v>0</v>
      </c>
      <c r="Q532" s="238">
        <v>0</v>
      </c>
      <c r="R532" s="238">
        <f>Q532*H532</f>
        <v>0</v>
      </c>
      <c r="S532" s="238">
        <v>0</v>
      </c>
      <c r="T532" s="239">
        <f>S532*H532</f>
        <v>0</v>
      </c>
      <c r="U532" s="40"/>
      <c r="V532" s="40"/>
      <c r="W532" s="40"/>
      <c r="X532" s="40"/>
      <c r="Y532" s="40"/>
      <c r="Z532" s="40"/>
      <c r="AA532" s="40"/>
      <c r="AB532" s="40"/>
      <c r="AC532" s="40"/>
      <c r="AD532" s="40"/>
      <c r="AE532" s="40"/>
      <c r="AR532" s="240" t="s">
        <v>115</v>
      </c>
      <c r="AT532" s="240" t="s">
        <v>230</v>
      </c>
      <c r="AU532" s="240" t="s">
        <v>87</v>
      </c>
      <c r="AY532" s="18" t="s">
        <v>227</v>
      </c>
      <c r="BE532" s="241">
        <f>IF(N532="základní",J532,0)</f>
        <v>0</v>
      </c>
      <c r="BF532" s="241">
        <f>IF(N532="snížená",J532,0)</f>
        <v>0</v>
      </c>
      <c r="BG532" s="241">
        <f>IF(N532="zákl. přenesená",J532,0)</f>
        <v>0</v>
      </c>
      <c r="BH532" s="241">
        <f>IF(N532="sníž. přenesená",J532,0)</f>
        <v>0</v>
      </c>
      <c r="BI532" s="241">
        <f>IF(N532="nulová",J532,0)</f>
        <v>0</v>
      </c>
      <c r="BJ532" s="18" t="s">
        <v>87</v>
      </c>
      <c r="BK532" s="241">
        <f>ROUND(I532*H532,2)</f>
        <v>0</v>
      </c>
      <c r="BL532" s="18" t="s">
        <v>115</v>
      </c>
      <c r="BM532" s="240" t="s">
        <v>5268</v>
      </c>
    </row>
    <row r="533" s="2" customFormat="1" ht="16.5" customHeight="1">
      <c r="A533" s="40"/>
      <c r="B533" s="41"/>
      <c r="C533" s="229" t="s">
        <v>2326</v>
      </c>
      <c r="D533" s="229" t="s">
        <v>230</v>
      </c>
      <c r="E533" s="230" t="s">
        <v>5241</v>
      </c>
      <c r="F533" s="231" t="s">
        <v>5242</v>
      </c>
      <c r="G533" s="232" t="s">
        <v>2437</v>
      </c>
      <c r="H533" s="233">
        <v>1</v>
      </c>
      <c r="I533" s="234"/>
      <c r="J533" s="235">
        <f>ROUND(I533*H533,2)</f>
        <v>0</v>
      </c>
      <c r="K533" s="231" t="s">
        <v>251</v>
      </c>
      <c r="L533" s="46"/>
      <c r="M533" s="236" t="s">
        <v>1</v>
      </c>
      <c r="N533" s="237" t="s">
        <v>48</v>
      </c>
      <c r="O533" s="93"/>
      <c r="P533" s="238">
        <f>O533*H533</f>
        <v>0</v>
      </c>
      <c r="Q533" s="238">
        <v>0</v>
      </c>
      <c r="R533" s="238">
        <f>Q533*H533</f>
        <v>0</v>
      </c>
      <c r="S533" s="238">
        <v>0</v>
      </c>
      <c r="T533" s="239">
        <f>S533*H533</f>
        <v>0</v>
      </c>
      <c r="U533" s="40"/>
      <c r="V533" s="40"/>
      <c r="W533" s="40"/>
      <c r="X533" s="40"/>
      <c r="Y533" s="40"/>
      <c r="Z533" s="40"/>
      <c r="AA533" s="40"/>
      <c r="AB533" s="40"/>
      <c r="AC533" s="40"/>
      <c r="AD533" s="40"/>
      <c r="AE533" s="40"/>
      <c r="AR533" s="240" t="s">
        <v>115</v>
      </c>
      <c r="AT533" s="240" t="s">
        <v>230</v>
      </c>
      <c r="AU533" s="240" t="s">
        <v>87</v>
      </c>
      <c r="AY533" s="18" t="s">
        <v>227</v>
      </c>
      <c r="BE533" s="241">
        <f>IF(N533="základní",J533,0)</f>
        <v>0</v>
      </c>
      <c r="BF533" s="241">
        <f>IF(N533="snížená",J533,0)</f>
        <v>0</v>
      </c>
      <c r="BG533" s="241">
        <f>IF(N533="zákl. přenesená",J533,0)</f>
        <v>0</v>
      </c>
      <c r="BH533" s="241">
        <f>IF(N533="sníž. přenesená",J533,0)</f>
        <v>0</v>
      </c>
      <c r="BI533" s="241">
        <f>IF(N533="nulová",J533,0)</f>
        <v>0</v>
      </c>
      <c r="BJ533" s="18" t="s">
        <v>87</v>
      </c>
      <c r="BK533" s="241">
        <f>ROUND(I533*H533,2)</f>
        <v>0</v>
      </c>
      <c r="BL533" s="18" t="s">
        <v>115</v>
      </c>
      <c r="BM533" s="240" t="s">
        <v>5269</v>
      </c>
    </row>
    <row r="534" s="2" customFormat="1">
      <c r="A534" s="40"/>
      <c r="B534" s="41"/>
      <c r="C534" s="229" t="s">
        <v>2330</v>
      </c>
      <c r="D534" s="229" t="s">
        <v>230</v>
      </c>
      <c r="E534" s="230" t="s">
        <v>4687</v>
      </c>
      <c r="F534" s="231" t="s">
        <v>4688</v>
      </c>
      <c r="G534" s="232" t="s">
        <v>1861</v>
      </c>
      <c r="H534" s="233">
        <v>1</v>
      </c>
      <c r="I534" s="234"/>
      <c r="J534" s="235">
        <f>ROUND(I534*H534,2)</f>
        <v>0</v>
      </c>
      <c r="K534" s="231" t="s">
        <v>251</v>
      </c>
      <c r="L534" s="46"/>
      <c r="M534" s="236" t="s">
        <v>1</v>
      </c>
      <c r="N534" s="237" t="s">
        <v>48</v>
      </c>
      <c r="O534" s="93"/>
      <c r="P534" s="238">
        <f>O534*H534</f>
        <v>0</v>
      </c>
      <c r="Q534" s="238">
        <v>0</v>
      </c>
      <c r="R534" s="238">
        <f>Q534*H534</f>
        <v>0</v>
      </c>
      <c r="S534" s="238">
        <v>0</v>
      </c>
      <c r="T534" s="239">
        <f>S534*H534</f>
        <v>0</v>
      </c>
      <c r="U534" s="40"/>
      <c r="V534" s="40"/>
      <c r="W534" s="40"/>
      <c r="X534" s="40"/>
      <c r="Y534" s="40"/>
      <c r="Z534" s="40"/>
      <c r="AA534" s="40"/>
      <c r="AB534" s="40"/>
      <c r="AC534" s="40"/>
      <c r="AD534" s="40"/>
      <c r="AE534" s="40"/>
      <c r="AR534" s="240" t="s">
        <v>115</v>
      </c>
      <c r="AT534" s="240" t="s">
        <v>230</v>
      </c>
      <c r="AU534" s="240" t="s">
        <v>87</v>
      </c>
      <c r="AY534" s="18" t="s">
        <v>227</v>
      </c>
      <c r="BE534" s="241">
        <f>IF(N534="základní",J534,0)</f>
        <v>0</v>
      </c>
      <c r="BF534" s="241">
        <f>IF(N534="snížená",J534,0)</f>
        <v>0</v>
      </c>
      <c r="BG534" s="241">
        <f>IF(N534="zákl. přenesená",J534,0)</f>
        <v>0</v>
      </c>
      <c r="BH534" s="241">
        <f>IF(N534="sníž. přenesená",J534,0)</f>
        <v>0</v>
      </c>
      <c r="BI534" s="241">
        <f>IF(N534="nulová",J534,0)</f>
        <v>0</v>
      </c>
      <c r="BJ534" s="18" t="s">
        <v>87</v>
      </c>
      <c r="BK534" s="241">
        <f>ROUND(I534*H534,2)</f>
        <v>0</v>
      </c>
      <c r="BL534" s="18" t="s">
        <v>115</v>
      </c>
      <c r="BM534" s="240" t="s">
        <v>5270</v>
      </c>
    </row>
    <row r="535" s="2" customFormat="1" ht="16.5" customHeight="1">
      <c r="A535" s="40"/>
      <c r="B535" s="41"/>
      <c r="C535" s="229" t="s">
        <v>2334</v>
      </c>
      <c r="D535" s="229" t="s">
        <v>230</v>
      </c>
      <c r="E535" s="230" t="s">
        <v>4689</v>
      </c>
      <c r="F535" s="231" t="s">
        <v>4690</v>
      </c>
      <c r="G535" s="232" t="s">
        <v>367</v>
      </c>
      <c r="H535" s="233">
        <v>2</v>
      </c>
      <c r="I535" s="234"/>
      <c r="J535" s="235">
        <f>ROUND(I535*H535,2)</f>
        <v>0</v>
      </c>
      <c r="K535" s="231" t="s">
        <v>251</v>
      </c>
      <c r="L535" s="46"/>
      <c r="M535" s="236" t="s">
        <v>1</v>
      </c>
      <c r="N535" s="237" t="s">
        <v>48</v>
      </c>
      <c r="O535" s="93"/>
      <c r="P535" s="238">
        <f>O535*H535</f>
        <v>0</v>
      </c>
      <c r="Q535" s="238">
        <v>0</v>
      </c>
      <c r="R535" s="238">
        <f>Q535*H535</f>
        <v>0</v>
      </c>
      <c r="S535" s="238">
        <v>0</v>
      </c>
      <c r="T535" s="239">
        <f>S535*H535</f>
        <v>0</v>
      </c>
      <c r="U535" s="40"/>
      <c r="V535" s="40"/>
      <c r="W535" s="40"/>
      <c r="X535" s="40"/>
      <c r="Y535" s="40"/>
      <c r="Z535" s="40"/>
      <c r="AA535" s="40"/>
      <c r="AB535" s="40"/>
      <c r="AC535" s="40"/>
      <c r="AD535" s="40"/>
      <c r="AE535" s="40"/>
      <c r="AR535" s="240" t="s">
        <v>115</v>
      </c>
      <c r="AT535" s="240" t="s">
        <v>230</v>
      </c>
      <c r="AU535" s="240" t="s">
        <v>87</v>
      </c>
      <c r="AY535" s="18" t="s">
        <v>227</v>
      </c>
      <c r="BE535" s="241">
        <f>IF(N535="základní",J535,0)</f>
        <v>0</v>
      </c>
      <c r="BF535" s="241">
        <f>IF(N535="snížená",J535,0)</f>
        <v>0</v>
      </c>
      <c r="BG535" s="241">
        <f>IF(N535="zákl. přenesená",J535,0)</f>
        <v>0</v>
      </c>
      <c r="BH535" s="241">
        <f>IF(N535="sníž. přenesená",J535,0)</f>
        <v>0</v>
      </c>
      <c r="BI535" s="241">
        <f>IF(N535="nulová",J535,0)</f>
        <v>0</v>
      </c>
      <c r="BJ535" s="18" t="s">
        <v>87</v>
      </c>
      <c r="BK535" s="241">
        <f>ROUND(I535*H535,2)</f>
        <v>0</v>
      </c>
      <c r="BL535" s="18" t="s">
        <v>115</v>
      </c>
      <c r="BM535" s="240" t="s">
        <v>5271</v>
      </c>
    </row>
    <row r="536" s="2" customFormat="1" ht="16.5" customHeight="1">
      <c r="A536" s="40"/>
      <c r="B536" s="41"/>
      <c r="C536" s="229" t="s">
        <v>2338</v>
      </c>
      <c r="D536" s="229" t="s">
        <v>230</v>
      </c>
      <c r="E536" s="230" t="s">
        <v>4693</v>
      </c>
      <c r="F536" s="231" t="s">
        <v>4694</v>
      </c>
      <c r="G536" s="232" t="s">
        <v>398</v>
      </c>
      <c r="H536" s="233">
        <v>0.20000000000000001</v>
      </c>
      <c r="I536" s="234"/>
      <c r="J536" s="235">
        <f>ROUND(I536*H536,2)</f>
        <v>0</v>
      </c>
      <c r="K536" s="231" t="s">
        <v>251</v>
      </c>
      <c r="L536" s="46"/>
      <c r="M536" s="236" t="s">
        <v>1</v>
      </c>
      <c r="N536" s="237" t="s">
        <v>48</v>
      </c>
      <c r="O536" s="93"/>
      <c r="P536" s="238">
        <f>O536*H536</f>
        <v>0</v>
      </c>
      <c r="Q536" s="238">
        <v>0</v>
      </c>
      <c r="R536" s="238">
        <f>Q536*H536</f>
        <v>0</v>
      </c>
      <c r="S536" s="238">
        <v>0</v>
      </c>
      <c r="T536" s="239">
        <f>S536*H536</f>
        <v>0</v>
      </c>
      <c r="U536" s="40"/>
      <c r="V536" s="40"/>
      <c r="W536" s="40"/>
      <c r="X536" s="40"/>
      <c r="Y536" s="40"/>
      <c r="Z536" s="40"/>
      <c r="AA536" s="40"/>
      <c r="AB536" s="40"/>
      <c r="AC536" s="40"/>
      <c r="AD536" s="40"/>
      <c r="AE536" s="40"/>
      <c r="AR536" s="240" t="s">
        <v>115</v>
      </c>
      <c r="AT536" s="240" t="s">
        <v>230</v>
      </c>
      <c r="AU536" s="240" t="s">
        <v>87</v>
      </c>
      <c r="AY536" s="18" t="s">
        <v>227</v>
      </c>
      <c r="BE536" s="241">
        <f>IF(N536="základní",J536,0)</f>
        <v>0</v>
      </c>
      <c r="BF536" s="241">
        <f>IF(N536="snížená",J536,0)</f>
        <v>0</v>
      </c>
      <c r="BG536" s="241">
        <f>IF(N536="zákl. přenesená",J536,0)</f>
        <v>0</v>
      </c>
      <c r="BH536" s="241">
        <f>IF(N536="sníž. přenesená",J536,0)</f>
        <v>0</v>
      </c>
      <c r="BI536" s="241">
        <f>IF(N536="nulová",J536,0)</f>
        <v>0</v>
      </c>
      <c r="BJ536" s="18" t="s">
        <v>87</v>
      </c>
      <c r="BK536" s="241">
        <f>ROUND(I536*H536,2)</f>
        <v>0</v>
      </c>
      <c r="BL536" s="18" t="s">
        <v>115</v>
      </c>
      <c r="BM536" s="240" t="s">
        <v>2607</v>
      </c>
    </row>
    <row r="537" s="2" customFormat="1" ht="16.5" customHeight="1">
      <c r="A537" s="40"/>
      <c r="B537" s="41"/>
      <c r="C537" s="229" t="s">
        <v>2342</v>
      </c>
      <c r="D537" s="229" t="s">
        <v>230</v>
      </c>
      <c r="E537" s="230" t="s">
        <v>5272</v>
      </c>
      <c r="F537" s="231" t="s">
        <v>5273</v>
      </c>
      <c r="G537" s="232" t="s">
        <v>1861</v>
      </c>
      <c r="H537" s="233">
        <v>1</v>
      </c>
      <c r="I537" s="234"/>
      <c r="J537" s="235">
        <f>ROUND(I537*H537,2)</f>
        <v>0</v>
      </c>
      <c r="K537" s="231" t="s">
        <v>251</v>
      </c>
      <c r="L537" s="46"/>
      <c r="M537" s="236" t="s">
        <v>1</v>
      </c>
      <c r="N537" s="237" t="s">
        <v>48</v>
      </c>
      <c r="O537" s="93"/>
      <c r="P537" s="238">
        <f>O537*H537</f>
        <v>0</v>
      </c>
      <c r="Q537" s="238">
        <v>0</v>
      </c>
      <c r="R537" s="238">
        <f>Q537*H537</f>
        <v>0</v>
      </c>
      <c r="S537" s="238">
        <v>0</v>
      </c>
      <c r="T537" s="239">
        <f>S537*H537</f>
        <v>0</v>
      </c>
      <c r="U537" s="40"/>
      <c r="V537" s="40"/>
      <c r="W537" s="40"/>
      <c r="X537" s="40"/>
      <c r="Y537" s="40"/>
      <c r="Z537" s="40"/>
      <c r="AA537" s="40"/>
      <c r="AB537" s="40"/>
      <c r="AC537" s="40"/>
      <c r="AD537" s="40"/>
      <c r="AE537" s="40"/>
      <c r="AR537" s="240" t="s">
        <v>115</v>
      </c>
      <c r="AT537" s="240" t="s">
        <v>230</v>
      </c>
      <c r="AU537" s="240" t="s">
        <v>87</v>
      </c>
      <c r="AY537" s="18" t="s">
        <v>227</v>
      </c>
      <c r="BE537" s="241">
        <f>IF(N537="základní",J537,0)</f>
        <v>0</v>
      </c>
      <c r="BF537" s="241">
        <f>IF(N537="snížená",J537,0)</f>
        <v>0</v>
      </c>
      <c r="BG537" s="241">
        <f>IF(N537="zákl. přenesená",J537,0)</f>
        <v>0</v>
      </c>
      <c r="BH537" s="241">
        <f>IF(N537="sníž. přenesená",J537,0)</f>
        <v>0</v>
      </c>
      <c r="BI537" s="241">
        <f>IF(N537="nulová",J537,0)</f>
        <v>0</v>
      </c>
      <c r="BJ537" s="18" t="s">
        <v>87</v>
      </c>
      <c r="BK537" s="241">
        <f>ROUND(I537*H537,2)</f>
        <v>0</v>
      </c>
      <c r="BL537" s="18" t="s">
        <v>115</v>
      </c>
      <c r="BM537" s="240" t="s">
        <v>5274</v>
      </c>
    </row>
    <row r="538" s="2" customFormat="1">
      <c r="A538" s="40"/>
      <c r="B538" s="41"/>
      <c r="C538" s="42"/>
      <c r="D538" s="242" t="s">
        <v>237</v>
      </c>
      <c r="E538" s="42"/>
      <c r="F538" s="243" t="s">
        <v>5275</v>
      </c>
      <c r="G538" s="42"/>
      <c r="H538" s="42"/>
      <c r="I538" s="244"/>
      <c r="J538" s="42"/>
      <c r="K538" s="42"/>
      <c r="L538" s="46"/>
      <c r="M538" s="245"/>
      <c r="N538" s="246"/>
      <c r="O538" s="93"/>
      <c r="P538" s="93"/>
      <c r="Q538" s="93"/>
      <c r="R538" s="93"/>
      <c r="S538" s="93"/>
      <c r="T538" s="94"/>
      <c r="U538" s="40"/>
      <c r="V538" s="40"/>
      <c r="W538" s="40"/>
      <c r="X538" s="40"/>
      <c r="Y538" s="40"/>
      <c r="Z538" s="40"/>
      <c r="AA538" s="40"/>
      <c r="AB538" s="40"/>
      <c r="AC538" s="40"/>
      <c r="AD538" s="40"/>
      <c r="AE538" s="40"/>
      <c r="AT538" s="18" t="s">
        <v>237</v>
      </c>
      <c r="AU538" s="18" t="s">
        <v>87</v>
      </c>
    </row>
    <row r="539" s="2" customFormat="1">
      <c r="A539" s="40"/>
      <c r="B539" s="41"/>
      <c r="C539" s="229" t="s">
        <v>2346</v>
      </c>
      <c r="D539" s="229" t="s">
        <v>230</v>
      </c>
      <c r="E539" s="230" t="s">
        <v>5276</v>
      </c>
      <c r="F539" s="231" t="s">
        <v>5277</v>
      </c>
      <c r="G539" s="232" t="s">
        <v>1861</v>
      </c>
      <c r="H539" s="233">
        <v>1</v>
      </c>
      <c r="I539" s="234"/>
      <c r="J539" s="235">
        <f>ROUND(I539*H539,2)</f>
        <v>0</v>
      </c>
      <c r="K539" s="231" t="s">
        <v>251</v>
      </c>
      <c r="L539" s="46"/>
      <c r="M539" s="236" t="s">
        <v>1</v>
      </c>
      <c r="N539" s="237" t="s">
        <v>48</v>
      </c>
      <c r="O539" s="93"/>
      <c r="P539" s="238">
        <f>O539*H539</f>
        <v>0</v>
      </c>
      <c r="Q539" s="238">
        <v>0</v>
      </c>
      <c r="R539" s="238">
        <f>Q539*H539</f>
        <v>0</v>
      </c>
      <c r="S539" s="238">
        <v>0</v>
      </c>
      <c r="T539" s="239">
        <f>S539*H539</f>
        <v>0</v>
      </c>
      <c r="U539" s="40"/>
      <c r="V539" s="40"/>
      <c r="W539" s="40"/>
      <c r="X539" s="40"/>
      <c r="Y539" s="40"/>
      <c r="Z539" s="40"/>
      <c r="AA539" s="40"/>
      <c r="AB539" s="40"/>
      <c r="AC539" s="40"/>
      <c r="AD539" s="40"/>
      <c r="AE539" s="40"/>
      <c r="AR539" s="240" t="s">
        <v>115</v>
      </c>
      <c r="AT539" s="240" t="s">
        <v>230</v>
      </c>
      <c r="AU539" s="240" t="s">
        <v>87</v>
      </c>
      <c r="AY539" s="18" t="s">
        <v>227</v>
      </c>
      <c r="BE539" s="241">
        <f>IF(N539="základní",J539,0)</f>
        <v>0</v>
      </c>
      <c r="BF539" s="241">
        <f>IF(N539="snížená",J539,0)</f>
        <v>0</v>
      </c>
      <c r="BG539" s="241">
        <f>IF(N539="zákl. přenesená",J539,0)</f>
        <v>0</v>
      </c>
      <c r="BH539" s="241">
        <f>IF(N539="sníž. přenesená",J539,0)</f>
        <v>0</v>
      </c>
      <c r="BI539" s="241">
        <f>IF(N539="nulová",J539,0)</f>
        <v>0</v>
      </c>
      <c r="BJ539" s="18" t="s">
        <v>87</v>
      </c>
      <c r="BK539" s="241">
        <f>ROUND(I539*H539,2)</f>
        <v>0</v>
      </c>
      <c r="BL539" s="18" t="s">
        <v>115</v>
      </c>
      <c r="BM539" s="240" t="s">
        <v>5278</v>
      </c>
    </row>
    <row r="540" s="2" customFormat="1" ht="16.5" customHeight="1">
      <c r="A540" s="40"/>
      <c r="B540" s="41"/>
      <c r="C540" s="229" t="s">
        <v>2350</v>
      </c>
      <c r="D540" s="229" t="s">
        <v>230</v>
      </c>
      <c r="E540" s="230" t="s">
        <v>5252</v>
      </c>
      <c r="F540" s="231" t="s">
        <v>5253</v>
      </c>
      <c r="G540" s="232" t="s">
        <v>1861</v>
      </c>
      <c r="H540" s="233">
        <v>1</v>
      </c>
      <c r="I540" s="234"/>
      <c r="J540" s="235">
        <f>ROUND(I540*H540,2)</f>
        <v>0</v>
      </c>
      <c r="K540" s="231" t="s">
        <v>251</v>
      </c>
      <c r="L540" s="46"/>
      <c r="M540" s="236" t="s">
        <v>1</v>
      </c>
      <c r="N540" s="237" t="s">
        <v>48</v>
      </c>
      <c r="O540" s="93"/>
      <c r="P540" s="238">
        <f>O540*H540</f>
        <v>0</v>
      </c>
      <c r="Q540" s="238">
        <v>0</v>
      </c>
      <c r="R540" s="238">
        <f>Q540*H540</f>
        <v>0</v>
      </c>
      <c r="S540" s="238">
        <v>0</v>
      </c>
      <c r="T540" s="239">
        <f>S540*H540</f>
        <v>0</v>
      </c>
      <c r="U540" s="40"/>
      <c r="V540" s="40"/>
      <c r="W540" s="40"/>
      <c r="X540" s="40"/>
      <c r="Y540" s="40"/>
      <c r="Z540" s="40"/>
      <c r="AA540" s="40"/>
      <c r="AB540" s="40"/>
      <c r="AC540" s="40"/>
      <c r="AD540" s="40"/>
      <c r="AE540" s="40"/>
      <c r="AR540" s="240" t="s">
        <v>115</v>
      </c>
      <c r="AT540" s="240" t="s">
        <v>230</v>
      </c>
      <c r="AU540" s="240" t="s">
        <v>87</v>
      </c>
      <c r="AY540" s="18" t="s">
        <v>227</v>
      </c>
      <c r="BE540" s="241">
        <f>IF(N540="základní",J540,0)</f>
        <v>0</v>
      </c>
      <c r="BF540" s="241">
        <f>IF(N540="snížená",J540,0)</f>
        <v>0</v>
      </c>
      <c r="BG540" s="241">
        <f>IF(N540="zákl. přenesená",J540,0)</f>
        <v>0</v>
      </c>
      <c r="BH540" s="241">
        <f>IF(N540="sníž. přenesená",J540,0)</f>
        <v>0</v>
      </c>
      <c r="BI540" s="241">
        <f>IF(N540="nulová",J540,0)</f>
        <v>0</v>
      </c>
      <c r="BJ540" s="18" t="s">
        <v>87</v>
      </c>
      <c r="BK540" s="241">
        <f>ROUND(I540*H540,2)</f>
        <v>0</v>
      </c>
      <c r="BL540" s="18" t="s">
        <v>115</v>
      </c>
      <c r="BM540" s="240" t="s">
        <v>5279</v>
      </c>
    </row>
    <row r="541" s="2" customFormat="1">
      <c r="A541" s="40"/>
      <c r="B541" s="41"/>
      <c r="C541" s="229" t="s">
        <v>2354</v>
      </c>
      <c r="D541" s="229" t="s">
        <v>230</v>
      </c>
      <c r="E541" s="230" t="s">
        <v>5280</v>
      </c>
      <c r="F541" s="231" t="s">
        <v>5281</v>
      </c>
      <c r="G541" s="232" t="s">
        <v>544</v>
      </c>
      <c r="H541" s="233">
        <v>11</v>
      </c>
      <c r="I541" s="234"/>
      <c r="J541" s="235">
        <f>ROUND(I541*H541,2)</f>
        <v>0</v>
      </c>
      <c r="K541" s="231" t="s">
        <v>251</v>
      </c>
      <c r="L541" s="46"/>
      <c r="M541" s="236" t="s">
        <v>1</v>
      </c>
      <c r="N541" s="237" t="s">
        <v>48</v>
      </c>
      <c r="O541" s="93"/>
      <c r="P541" s="238">
        <f>O541*H541</f>
        <v>0</v>
      </c>
      <c r="Q541" s="238">
        <v>0</v>
      </c>
      <c r="R541" s="238">
        <f>Q541*H541</f>
        <v>0</v>
      </c>
      <c r="S541" s="238">
        <v>0</v>
      </c>
      <c r="T541" s="239">
        <f>S541*H541</f>
        <v>0</v>
      </c>
      <c r="U541" s="40"/>
      <c r="V541" s="40"/>
      <c r="W541" s="40"/>
      <c r="X541" s="40"/>
      <c r="Y541" s="40"/>
      <c r="Z541" s="40"/>
      <c r="AA541" s="40"/>
      <c r="AB541" s="40"/>
      <c r="AC541" s="40"/>
      <c r="AD541" s="40"/>
      <c r="AE541" s="40"/>
      <c r="AR541" s="240" t="s">
        <v>115</v>
      </c>
      <c r="AT541" s="240" t="s">
        <v>230</v>
      </c>
      <c r="AU541" s="240" t="s">
        <v>87</v>
      </c>
      <c r="AY541" s="18" t="s">
        <v>227</v>
      </c>
      <c r="BE541" s="241">
        <f>IF(N541="základní",J541,0)</f>
        <v>0</v>
      </c>
      <c r="BF541" s="241">
        <f>IF(N541="snížená",J541,0)</f>
        <v>0</v>
      </c>
      <c r="BG541" s="241">
        <f>IF(N541="zákl. přenesená",J541,0)</f>
        <v>0</v>
      </c>
      <c r="BH541" s="241">
        <f>IF(N541="sníž. přenesená",J541,0)</f>
        <v>0</v>
      </c>
      <c r="BI541" s="241">
        <f>IF(N541="nulová",J541,0)</f>
        <v>0</v>
      </c>
      <c r="BJ541" s="18" t="s">
        <v>87</v>
      </c>
      <c r="BK541" s="241">
        <f>ROUND(I541*H541,2)</f>
        <v>0</v>
      </c>
      <c r="BL541" s="18" t="s">
        <v>115</v>
      </c>
      <c r="BM541" s="240" t="s">
        <v>2756</v>
      </c>
    </row>
    <row r="542" s="2" customFormat="1" ht="16.5" customHeight="1">
      <c r="A542" s="40"/>
      <c r="B542" s="41"/>
      <c r="C542" s="229" t="s">
        <v>2358</v>
      </c>
      <c r="D542" s="229" t="s">
        <v>230</v>
      </c>
      <c r="E542" s="230" t="s">
        <v>5282</v>
      </c>
      <c r="F542" s="231" t="s">
        <v>5200</v>
      </c>
      <c r="G542" s="232" t="s">
        <v>1861</v>
      </c>
      <c r="H542" s="233">
        <v>1</v>
      </c>
      <c r="I542" s="234"/>
      <c r="J542" s="235">
        <f>ROUND(I542*H542,2)</f>
        <v>0</v>
      </c>
      <c r="K542" s="231" t="s">
        <v>251</v>
      </c>
      <c r="L542" s="46"/>
      <c r="M542" s="236" t="s">
        <v>1</v>
      </c>
      <c r="N542" s="237" t="s">
        <v>48</v>
      </c>
      <c r="O542" s="93"/>
      <c r="P542" s="238">
        <f>O542*H542</f>
        <v>0</v>
      </c>
      <c r="Q542" s="238">
        <v>0</v>
      </c>
      <c r="R542" s="238">
        <f>Q542*H542</f>
        <v>0</v>
      </c>
      <c r="S542" s="238">
        <v>0</v>
      </c>
      <c r="T542" s="239">
        <f>S542*H542</f>
        <v>0</v>
      </c>
      <c r="U542" s="40"/>
      <c r="V542" s="40"/>
      <c r="W542" s="40"/>
      <c r="X542" s="40"/>
      <c r="Y542" s="40"/>
      <c r="Z542" s="40"/>
      <c r="AA542" s="40"/>
      <c r="AB542" s="40"/>
      <c r="AC542" s="40"/>
      <c r="AD542" s="40"/>
      <c r="AE542" s="40"/>
      <c r="AR542" s="240" t="s">
        <v>115</v>
      </c>
      <c r="AT542" s="240" t="s">
        <v>230</v>
      </c>
      <c r="AU542" s="240" t="s">
        <v>87</v>
      </c>
      <c r="AY542" s="18" t="s">
        <v>227</v>
      </c>
      <c r="BE542" s="241">
        <f>IF(N542="základní",J542,0)</f>
        <v>0</v>
      </c>
      <c r="BF542" s="241">
        <f>IF(N542="snížená",J542,0)</f>
        <v>0</v>
      </c>
      <c r="BG542" s="241">
        <f>IF(N542="zákl. přenesená",J542,0)</f>
        <v>0</v>
      </c>
      <c r="BH542" s="241">
        <f>IF(N542="sníž. přenesená",J542,0)</f>
        <v>0</v>
      </c>
      <c r="BI542" s="241">
        <f>IF(N542="nulová",J542,0)</f>
        <v>0</v>
      </c>
      <c r="BJ542" s="18" t="s">
        <v>87</v>
      </c>
      <c r="BK542" s="241">
        <f>ROUND(I542*H542,2)</f>
        <v>0</v>
      </c>
      <c r="BL542" s="18" t="s">
        <v>115</v>
      </c>
      <c r="BM542" s="240" t="s">
        <v>5283</v>
      </c>
    </row>
    <row r="543" s="2" customFormat="1" ht="16.5" customHeight="1">
      <c r="A543" s="40"/>
      <c r="B543" s="41"/>
      <c r="C543" s="229" t="s">
        <v>2362</v>
      </c>
      <c r="D543" s="229" t="s">
        <v>230</v>
      </c>
      <c r="E543" s="230" t="s">
        <v>5284</v>
      </c>
      <c r="F543" s="231" t="s">
        <v>5285</v>
      </c>
      <c r="G543" s="232" t="s">
        <v>1861</v>
      </c>
      <c r="H543" s="233">
        <v>1</v>
      </c>
      <c r="I543" s="234"/>
      <c r="J543" s="235">
        <f>ROUND(I543*H543,2)</f>
        <v>0</v>
      </c>
      <c r="K543" s="231" t="s">
        <v>251</v>
      </c>
      <c r="L543" s="46"/>
      <c r="M543" s="236" t="s">
        <v>1</v>
      </c>
      <c r="N543" s="237" t="s">
        <v>48</v>
      </c>
      <c r="O543" s="93"/>
      <c r="P543" s="238">
        <f>O543*H543</f>
        <v>0</v>
      </c>
      <c r="Q543" s="238">
        <v>0</v>
      </c>
      <c r="R543" s="238">
        <f>Q543*H543</f>
        <v>0</v>
      </c>
      <c r="S543" s="238">
        <v>0</v>
      </c>
      <c r="T543" s="239">
        <f>S543*H543</f>
        <v>0</v>
      </c>
      <c r="U543" s="40"/>
      <c r="V543" s="40"/>
      <c r="W543" s="40"/>
      <c r="X543" s="40"/>
      <c r="Y543" s="40"/>
      <c r="Z543" s="40"/>
      <c r="AA543" s="40"/>
      <c r="AB543" s="40"/>
      <c r="AC543" s="40"/>
      <c r="AD543" s="40"/>
      <c r="AE543" s="40"/>
      <c r="AR543" s="240" t="s">
        <v>115</v>
      </c>
      <c r="AT543" s="240" t="s">
        <v>230</v>
      </c>
      <c r="AU543" s="240" t="s">
        <v>87</v>
      </c>
      <c r="AY543" s="18" t="s">
        <v>227</v>
      </c>
      <c r="BE543" s="241">
        <f>IF(N543="základní",J543,0)</f>
        <v>0</v>
      </c>
      <c r="BF543" s="241">
        <f>IF(N543="snížená",J543,0)</f>
        <v>0</v>
      </c>
      <c r="BG543" s="241">
        <f>IF(N543="zákl. přenesená",J543,0)</f>
        <v>0</v>
      </c>
      <c r="BH543" s="241">
        <f>IF(N543="sníž. přenesená",J543,0)</f>
        <v>0</v>
      </c>
      <c r="BI543" s="241">
        <f>IF(N543="nulová",J543,0)</f>
        <v>0</v>
      </c>
      <c r="BJ543" s="18" t="s">
        <v>87</v>
      </c>
      <c r="BK543" s="241">
        <f>ROUND(I543*H543,2)</f>
        <v>0</v>
      </c>
      <c r="BL543" s="18" t="s">
        <v>115</v>
      </c>
      <c r="BM543" s="240" t="s">
        <v>5286</v>
      </c>
    </row>
    <row r="544" s="2" customFormat="1">
      <c r="A544" s="40"/>
      <c r="B544" s="41"/>
      <c r="C544" s="229" t="s">
        <v>2366</v>
      </c>
      <c r="D544" s="229" t="s">
        <v>230</v>
      </c>
      <c r="E544" s="230" t="s">
        <v>5205</v>
      </c>
      <c r="F544" s="231" t="s">
        <v>5206</v>
      </c>
      <c r="G544" s="232" t="s">
        <v>4751</v>
      </c>
      <c r="H544" s="233">
        <v>1</v>
      </c>
      <c r="I544" s="234"/>
      <c r="J544" s="235">
        <f>ROUND(I544*H544,2)</f>
        <v>0</v>
      </c>
      <c r="K544" s="231" t="s">
        <v>251</v>
      </c>
      <c r="L544" s="46"/>
      <c r="M544" s="236" t="s">
        <v>1</v>
      </c>
      <c r="N544" s="237" t="s">
        <v>48</v>
      </c>
      <c r="O544" s="93"/>
      <c r="P544" s="238">
        <f>O544*H544</f>
        <v>0</v>
      </c>
      <c r="Q544" s="238">
        <v>0</v>
      </c>
      <c r="R544" s="238">
        <f>Q544*H544</f>
        <v>0</v>
      </c>
      <c r="S544" s="238">
        <v>0</v>
      </c>
      <c r="T544" s="239">
        <f>S544*H544</f>
        <v>0</v>
      </c>
      <c r="U544" s="40"/>
      <c r="V544" s="40"/>
      <c r="W544" s="40"/>
      <c r="X544" s="40"/>
      <c r="Y544" s="40"/>
      <c r="Z544" s="40"/>
      <c r="AA544" s="40"/>
      <c r="AB544" s="40"/>
      <c r="AC544" s="40"/>
      <c r="AD544" s="40"/>
      <c r="AE544" s="40"/>
      <c r="AR544" s="240" t="s">
        <v>115</v>
      </c>
      <c r="AT544" s="240" t="s">
        <v>230</v>
      </c>
      <c r="AU544" s="240" t="s">
        <v>87</v>
      </c>
      <c r="AY544" s="18" t="s">
        <v>227</v>
      </c>
      <c r="BE544" s="241">
        <f>IF(N544="základní",J544,0)</f>
        <v>0</v>
      </c>
      <c r="BF544" s="241">
        <f>IF(N544="snížená",J544,0)</f>
        <v>0</v>
      </c>
      <c r="BG544" s="241">
        <f>IF(N544="zákl. přenesená",J544,0)</f>
        <v>0</v>
      </c>
      <c r="BH544" s="241">
        <f>IF(N544="sníž. přenesená",J544,0)</f>
        <v>0</v>
      </c>
      <c r="BI544" s="241">
        <f>IF(N544="nulová",J544,0)</f>
        <v>0</v>
      </c>
      <c r="BJ544" s="18" t="s">
        <v>87</v>
      </c>
      <c r="BK544" s="241">
        <f>ROUND(I544*H544,2)</f>
        <v>0</v>
      </c>
      <c r="BL544" s="18" t="s">
        <v>115</v>
      </c>
      <c r="BM544" s="240" t="s">
        <v>5287</v>
      </c>
    </row>
    <row r="545" s="2" customFormat="1" ht="16.5" customHeight="1">
      <c r="A545" s="40"/>
      <c r="B545" s="41"/>
      <c r="C545" s="229" t="s">
        <v>2370</v>
      </c>
      <c r="D545" s="229" t="s">
        <v>230</v>
      </c>
      <c r="E545" s="230" t="s">
        <v>5208</v>
      </c>
      <c r="F545" s="231" t="s">
        <v>5209</v>
      </c>
      <c r="G545" s="232" t="s">
        <v>4751</v>
      </c>
      <c r="H545" s="233">
        <v>1</v>
      </c>
      <c r="I545" s="234"/>
      <c r="J545" s="235">
        <f>ROUND(I545*H545,2)</f>
        <v>0</v>
      </c>
      <c r="K545" s="231" t="s">
        <v>251</v>
      </c>
      <c r="L545" s="46"/>
      <c r="M545" s="236" t="s">
        <v>1</v>
      </c>
      <c r="N545" s="237" t="s">
        <v>48</v>
      </c>
      <c r="O545" s="93"/>
      <c r="P545" s="238">
        <f>O545*H545</f>
        <v>0</v>
      </c>
      <c r="Q545" s="238">
        <v>0</v>
      </c>
      <c r="R545" s="238">
        <f>Q545*H545</f>
        <v>0</v>
      </c>
      <c r="S545" s="238">
        <v>0</v>
      </c>
      <c r="T545" s="239">
        <f>S545*H545</f>
        <v>0</v>
      </c>
      <c r="U545" s="40"/>
      <c r="V545" s="40"/>
      <c r="W545" s="40"/>
      <c r="X545" s="40"/>
      <c r="Y545" s="40"/>
      <c r="Z545" s="40"/>
      <c r="AA545" s="40"/>
      <c r="AB545" s="40"/>
      <c r="AC545" s="40"/>
      <c r="AD545" s="40"/>
      <c r="AE545" s="40"/>
      <c r="AR545" s="240" t="s">
        <v>115</v>
      </c>
      <c r="AT545" s="240" t="s">
        <v>230</v>
      </c>
      <c r="AU545" s="240" t="s">
        <v>87</v>
      </c>
      <c r="AY545" s="18" t="s">
        <v>227</v>
      </c>
      <c r="BE545" s="241">
        <f>IF(N545="základní",J545,0)</f>
        <v>0</v>
      </c>
      <c r="BF545" s="241">
        <f>IF(N545="snížená",J545,0)</f>
        <v>0</v>
      </c>
      <c r="BG545" s="241">
        <f>IF(N545="zákl. přenesená",J545,0)</f>
        <v>0</v>
      </c>
      <c r="BH545" s="241">
        <f>IF(N545="sníž. přenesená",J545,0)</f>
        <v>0</v>
      </c>
      <c r="BI545" s="241">
        <f>IF(N545="nulová",J545,0)</f>
        <v>0</v>
      </c>
      <c r="BJ545" s="18" t="s">
        <v>87</v>
      </c>
      <c r="BK545" s="241">
        <f>ROUND(I545*H545,2)</f>
        <v>0</v>
      </c>
      <c r="BL545" s="18" t="s">
        <v>115</v>
      </c>
      <c r="BM545" s="240" t="s">
        <v>5288</v>
      </c>
    </row>
    <row r="546" s="2" customFormat="1" ht="16.5" customHeight="1">
      <c r="A546" s="40"/>
      <c r="B546" s="41"/>
      <c r="C546" s="229" t="s">
        <v>2374</v>
      </c>
      <c r="D546" s="229" t="s">
        <v>230</v>
      </c>
      <c r="E546" s="230" t="s">
        <v>5214</v>
      </c>
      <c r="F546" s="231" t="s">
        <v>5215</v>
      </c>
      <c r="G546" s="232" t="s">
        <v>544</v>
      </c>
      <c r="H546" s="233">
        <v>10</v>
      </c>
      <c r="I546" s="234"/>
      <c r="J546" s="235">
        <f>ROUND(I546*H546,2)</f>
        <v>0</v>
      </c>
      <c r="K546" s="231" t="s">
        <v>251</v>
      </c>
      <c r="L546" s="46"/>
      <c r="M546" s="236" t="s">
        <v>1</v>
      </c>
      <c r="N546" s="237" t="s">
        <v>48</v>
      </c>
      <c r="O546" s="93"/>
      <c r="P546" s="238">
        <f>O546*H546</f>
        <v>0</v>
      </c>
      <c r="Q546" s="238">
        <v>0</v>
      </c>
      <c r="R546" s="238">
        <f>Q546*H546</f>
        <v>0</v>
      </c>
      <c r="S546" s="238">
        <v>0</v>
      </c>
      <c r="T546" s="239">
        <f>S546*H546</f>
        <v>0</v>
      </c>
      <c r="U546" s="40"/>
      <c r="V546" s="40"/>
      <c r="W546" s="40"/>
      <c r="X546" s="40"/>
      <c r="Y546" s="40"/>
      <c r="Z546" s="40"/>
      <c r="AA546" s="40"/>
      <c r="AB546" s="40"/>
      <c r="AC546" s="40"/>
      <c r="AD546" s="40"/>
      <c r="AE546" s="40"/>
      <c r="AR546" s="240" t="s">
        <v>115</v>
      </c>
      <c r="AT546" s="240" t="s">
        <v>230</v>
      </c>
      <c r="AU546" s="240" t="s">
        <v>87</v>
      </c>
      <c r="AY546" s="18" t="s">
        <v>227</v>
      </c>
      <c r="BE546" s="241">
        <f>IF(N546="základní",J546,0)</f>
        <v>0</v>
      </c>
      <c r="BF546" s="241">
        <f>IF(N546="snížená",J546,0)</f>
        <v>0</v>
      </c>
      <c r="BG546" s="241">
        <f>IF(N546="zákl. přenesená",J546,0)</f>
        <v>0</v>
      </c>
      <c r="BH546" s="241">
        <f>IF(N546="sníž. přenesená",J546,0)</f>
        <v>0</v>
      </c>
      <c r="BI546" s="241">
        <f>IF(N546="nulová",J546,0)</f>
        <v>0</v>
      </c>
      <c r="BJ546" s="18" t="s">
        <v>87</v>
      </c>
      <c r="BK546" s="241">
        <f>ROUND(I546*H546,2)</f>
        <v>0</v>
      </c>
      <c r="BL546" s="18" t="s">
        <v>115</v>
      </c>
      <c r="BM546" s="240" t="s">
        <v>5289</v>
      </c>
    </row>
    <row r="547" s="2" customFormat="1" ht="16.5" customHeight="1">
      <c r="A547" s="40"/>
      <c r="B547" s="41"/>
      <c r="C547" s="229" t="s">
        <v>2378</v>
      </c>
      <c r="D547" s="229" t="s">
        <v>230</v>
      </c>
      <c r="E547" s="230" t="s">
        <v>5220</v>
      </c>
      <c r="F547" s="231" t="s">
        <v>5221</v>
      </c>
      <c r="G547" s="232" t="s">
        <v>544</v>
      </c>
      <c r="H547" s="233">
        <v>10</v>
      </c>
      <c r="I547" s="234"/>
      <c r="J547" s="235">
        <f>ROUND(I547*H547,2)</f>
        <v>0</v>
      </c>
      <c r="K547" s="231" t="s">
        <v>251</v>
      </c>
      <c r="L547" s="46"/>
      <c r="M547" s="236" t="s">
        <v>1</v>
      </c>
      <c r="N547" s="237" t="s">
        <v>48</v>
      </c>
      <c r="O547" s="93"/>
      <c r="P547" s="238">
        <f>O547*H547</f>
        <v>0</v>
      </c>
      <c r="Q547" s="238">
        <v>0</v>
      </c>
      <c r="R547" s="238">
        <f>Q547*H547</f>
        <v>0</v>
      </c>
      <c r="S547" s="238">
        <v>0</v>
      </c>
      <c r="T547" s="239">
        <f>S547*H547</f>
        <v>0</v>
      </c>
      <c r="U547" s="40"/>
      <c r="V547" s="40"/>
      <c r="W547" s="40"/>
      <c r="X547" s="40"/>
      <c r="Y547" s="40"/>
      <c r="Z547" s="40"/>
      <c r="AA547" s="40"/>
      <c r="AB547" s="40"/>
      <c r="AC547" s="40"/>
      <c r="AD547" s="40"/>
      <c r="AE547" s="40"/>
      <c r="AR547" s="240" t="s">
        <v>115</v>
      </c>
      <c r="AT547" s="240" t="s">
        <v>230</v>
      </c>
      <c r="AU547" s="240" t="s">
        <v>87</v>
      </c>
      <c r="AY547" s="18" t="s">
        <v>227</v>
      </c>
      <c r="BE547" s="241">
        <f>IF(N547="základní",J547,0)</f>
        <v>0</v>
      </c>
      <c r="BF547" s="241">
        <f>IF(N547="snížená",J547,0)</f>
        <v>0</v>
      </c>
      <c r="BG547" s="241">
        <f>IF(N547="zákl. přenesená",J547,0)</f>
        <v>0</v>
      </c>
      <c r="BH547" s="241">
        <f>IF(N547="sníž. přenesená",J547,0)</f>
        <v>0</v>
      </c>
      <c r="BI547" s="241">
        <f>IF(N547="nulová",J547,0)</f>
        <v>0</v>
      </c>
      <c r="BJ547" s="18" t="s">
        <v>87</v>
      </c>
      <c r="BK547" s="241">
        <f>ROUND(I547*H547,2)</f>
        <v>0</v>
      </c>
      <c r="BL547" s="18" t="s">
        <v>115</v>
      </c>
      <c r="BM547" s="240" t="s">
        <v>5290</v>
      </c>
    </row>
    <row r="548" s="2" customFormat="1" ht="16.5" customHeight="1">
      <c r="A548" s="40"/>
      <c r="B548" s="41"/>
      <c r="C548" s="229" t="s">
        <v>2382</v>
      </c>
      <c r="D548" s="229" t="s">
        <v>230</v>
      </c>
      <c r="E548" s="230" t="s">
        <v>5225</v>
      </c>
      <c r="F548" s="231" t="s">
        <v>5226</v>
      </c>
      <c r="G548" s="232" t="s">
        <v>1861</v>
      </c>
      <c r="H548" s="233">
        <v>1</v>
      </c>
      <c r="I548" s="234"/>
      <c r="J548" s="235">
        <f>ROUND(I548*H548,2)</f>
        <v>0</v>
      </c>
      <c r="K548" s="231" t="s">
        <v>251</v>
      </c>
      <c r="L548" s="46"/>
      <c r="M548" s="236" t="s">
        <v>1</v>
      </c>
      <c r="N548" s="237" t="s">
        <v>48</v>
      </c>
      <c r="O548" s="93"/>
      <c r="P548" s="238">
        <f>O548*H548</f>
        <v>0</v>
      </c>
      <c r="Q548" s="238">
        <v>0</v>
      </c>
      <c r="R548" s="238">
        <f>Q548*H548</f>
        <v>0</v>
      </c>
      <c r="S548" s="238">
        <v>0</v>
      </c>
      <c r="T548" s="239">
        <f>S548*H548</f>
        <v>0</v>
      </c>
      <c r="U548" s="40"/>
      <c r="V548" s="40"/>
      <c r="W548" s="40"/>
      <c r="X548" s="40"/>
      <c r="Y548" s="40"/>
      <c r="Z548" s="40"/>
      <c r="AA548" s="40"/>
      <c r="AB548" s="40"/>
      <c r="AC548" s="40"/>
      <c r="AD548" s="40"/>
      <c r="AE548" s="40"/>
      <c r="AR548" s="240" t="s">
        <v>115</v>
      </c>
      <c r="AT548" s="240" t="s">
        <v>230</v>
      </c>
      <c r="AU548" s="240" t="s">
        <v>87</v>
      </c>
      <c r="AY548" s="18" t="s">
        <v>227</v>
      </c>
      <c r="BE548" s="241">
        <f>IF(N548="základní",J548,0)</f>
        <v>0</v>
      </c>
      <c r="BF548" s="241">
        <f>IF(N548="snížená",J548,0)</f>
        <v>0</v>
      </c>
      <c r="BG548" s="241">
        <f>IF(N548="zákl. přenesená",J548,0)</f>
        <v>0</v>
      </c>
      <c r="BH548" s="241">
        <f>IF(N548="sníž. přenesená",J548,0)</f>
        <v>0</v>
      </c>
      <c r="BI548" s="241">
        <f>IF(N548="nulová",J548,0)</f>
        <v>0</v>
      </c>
      <c r="BJ548" s="18" t="s">
        <v>87</v>
      </c>
      <c r="BK548" s="241">
        <f>ROUND(I548*H548,2)</f>
        <v>0</v>
      </c>
      <c r="BL548" s="18" t="s">
        <v>115</v>
      </c>
      <c r="BM548" s="240" t="s">
        <v>5291</v>
      </c>
    </row>
    <row r="549" s="2" customFormat="1" ht="16.5" customHeight="1">
      <c r="A549" s="40"/>
      <c r="B549" s="41"/>
      <c r="C549" s="229" t="s">
        <v>2386</v>
      </c>
      <c r="D549" s="229" t="s">
        <v>230</v>
      </c>
      <c r="E549" s="230" t="s">
        <v>5231</v>
      </c>
      <c r="F549" s="231" t="s">
        <v>5232</v>
      </c>
      <c r="G549" s="232" t="s">
        <v>544</v>
      </c>
      <c r="H549" s="233">
        <v>20</v>
      </c>
      <c r="I549" s="234"/>
      <c r="J549" s="235">
        <f>ROUND(I549*H549,2)</f>
        <v>0</v>
      </c>
      <c r="K549" s="231" t="s">
        <v>251</v>
      </c>
      <c r="L549" s="46"/>
      <c r="M549" s="236" t="s">
        <v>1</v>
      </c>
      <c r="N549" s="237" t="s">
        <v>48</v>
      </c>
      <c r="O549" s="93"/>
      <c r="P549" s="238">
        <f>O549*H549</f>
        <v>0</v>
      </c>
      <c r="Q549" s="238">
        <v>0</v>
      </c>
      <c r="R549" s="238">
        <f>Q549*H549</f>
        <v>0</v>
      </c>
      <c r="S549" s="238">
        <v>0</v>
      </c>
      <c r="T549" s="239">
        <f>S549*H549</f>
        <v>0</v>
      </c>
      <c r="U549" s="40"/>
      <c r="V549" s="40"/>
      <c r="W549" s="40"/>
      <c r="X549" s="40"/>
      <c r="Y549" s="40"/>
      <c r="Z549" s="40"/>
      <c r="AA549" s="40"/>
      <c r="AB549" s="40"/>
      <c r="AC549" s="40"/>
      <c r="AD549" s="40"/>
      <c r="AE549" s="40"/>
      <c r="AR549" s="240" t="s">
        <v>115</v>
      </c>
      <c r="AT549" s="240" t="s">
        <v>230</v>
      </c>
      <c r="AU549" s="240" t="s">
        <v>87</v>
      </c>
      <c r="AY549" s="18" t="s">
        <v>227</v>
      </c>
      <c r="BE549" s="241">
        <f>IF(N549="základní",J549,0)</f>
        <v>0</v>
      </c>
      <c r="BF549" s="241">
        <f>IF(N549="snížená",J549,0)</f>
        <v>0</v>
      </c>
      <c r="BG549" s="241">
        <f>IF(N549="zákl. přenesená",J549,0)</f>
        <v>0</v>
      </c>
      <c r="BH549" s="241">
        <f>IF(N549="sníž. přenesená",J549,0)</f>
        <v>0</v>
      </c>
      <c r="BI549" s="241">
        <f>IF(N549="nulová",J549,0)</f>
        <v>0</v>
      </c>
      <c r="BJ549" s="18" t="s">
        <v>87</v>
      </c>
      <c r="BK549" s="241">
        <f>ROUND(I549*H549,2)</f>
        <v>0</v>
      </c>
      <c r="BL549" s="18" t="s">
        <v>115</v>
      </c>
      <c r="BM549" s="240" t="s">
        <v>5292</v>
      </c>
    </row>
    <row r="550" s="2" customFormat="1" ht="16.5" customHeight="1">
      <c r="A550" s="40"/>
      <c r="B550" s="41"/>
      <c r="C550" s="229" t="s">
        <v>2390</v>
      </c>
      <c r="D550" s="229" t="s">
        <v>230</v>
      </c>
      <c r="E550" s="230" t="s">
        <v>5234</v>
      </c>
      <c r="F550" s="231" t="s">
        <v>5235</v>
      </c>
      <c r="G550" s="232" t="s">
        <v>4751</v>
      </c>
      <c r="H550" s="233">
        <v>1</v>
      </c>
      <c r="I550" s="234"/>
      <c r="J550" s="235">
        <f>ROUND(I550*H550,2)</f>
        <v>0</v>
      </c>
      <c r="K550" s="231" t="s">
        <v>251</v>
      </c>
      <c r="L550" s="46"/>
      <c r="M550" s="236" t="s">
        <v>1</v>
      </c>
      <c r="N550" s="237" t="s">
        <v>48</v>
      </c>
      <c r="O550" s="93"/>
      <c r="P550" s="238">
        <f>O550*H550</f>
        <v>0</v>
      </c>
      <c r="Q550" s="238">
        <v>0</v>
      </c>
      <c r="R550" s="238">
        <f>Q550*H550</f>
        <v>0</v>
      </c>
      <c r="S550" s="238">
        <v>0</v>
      </c>
      <c r="T550" s="239">
        <f>S550*H550</f>
        <v>0</v>
      </c>
      <c r="U550" s="40"/>
      <c r="V550" s="40"/>
      <c r="W550" s="40"/>
      <c r="X550" s="40"/>
      <c r="Y550" s="40"/>
      <c r="Z550" s="40"/>
      <c r="AA550" s="40"/>
      <c r="AB550" s="40"/>
      <c r="AC550" s="40"/>
      <c r="AD550" s="40"/>
      <c r="AE550" s="40"/>
      <c r="AR550" s="240" t="s">
        <v>115</v>
      </c>
      <c r="AT550" s="240" t="s">
        <v>230</v>
      </c>
      <c r="AU550" s="240" t="s">
        <v>87</v>
      </c>
      <c r="AY550" s="18" t="s">
        <v>227</v>
      </c>
      <c r="BE550" s="241">
        <f>IF(N550="základní",J550,0)</f>
        <v>0</v>
      </c>
      <c r="BF550" s="241">
        <f>IF(N550="snížená",J550,0)</f>
        <v>0</v>
      </c>
      <c r="BG550" s="241">
        <f>IF(N550="zákl. přenesená",J550,0)</f>
        <v>0</v>
      </c>
      <c r="BH550" s="241">
        <f>IF(N550="sníž. přenesená",J550,0)</f>
        <v>0</v>
      </c>
      <c r="BI550" s="241">
        <f>IF(N550="nulová",J550,0)</f>
        <v>0</v>
      </c>
      <c r="BJ550" s="18" t="s">
        <v>87</v>
      </c>
      <c r="BK550" s="241">
        <f>ROUND(I550*H550,2)</f>
        <v>0</v>
      </c>
      <c r="BL550" s="18" t="s">
        <v>115</v>
      </c>
      <c r="BM550" s="240" t="s">
        <v>5293</v>
      </c>
    </row>
    <row r="551" s="2" customFormat="1" ht="16.5" customHeight="1">
      <c r="A551" s="40"/>
      <c r="B551" s="41"/>
      <c r="C551" s="229" t="s">
        <v>2394</v>
      </c>
      <c r="D551" s="229" t="s">
        <v>230</v>
      </c>
      <c r="E551" s="230" t="s">
        <v>5236</v>
      </c>
      <c r="F551" s="231" t="s">
        <v>5237</v>
      </c>
      <c r="G551" s="232" t="s">
        <v>544</v>
      </c>
      <c r="H551" s="233">
        <v>20</v>
      </c>
      <c r="I551" s="234"/>
      <c r="J551" s="235">
        <f>ROUND(I551*H551,2)</f>
        <v>0</v>
      </c>
      <c r="K551" s="231" t="s">
        <v>251</v>
      </c>
      <c r="L551" s="46"/>
      <c r="M551" s="236" t="s">
        <v>1</v>
      </c>
      <c r="N551" s="237" t="s">
        <v>48</v>
      </c>
      <c r="O551" s="93"/>
      <c r="P551" s="238">
        <f>O551*H551</f>
        <v>0</v>
      </c>
      <c r="Q551" s="238">
        <v>0</v>
      </c>
      <c r="R551" s="238">
        <f>Q551*H551</f>
        <v>0</v>
      </c>
      <c r="S551" s="238">
        <v>0</v>
      </c>
      <c r="T551" s="239">
        <f>S551*H551</f>
        <v>0</v>
      </c>
      <c r="U551" s="40"/>
      <c r="V551" s="40"/>
      <c r="W551" s="40"/>
      <c r="X551" s="40"/>
      <c r="Y551" s="40"/>
      <c r="Z551" s="40"/>
      <c r="AA551" s="40"/>
      <c r="AB551" s="40"/>
      <c r="AC551" s="40"/>
      <c r="AD551" s="40"/>
      <c r="AE551" s="40"/>
      <c r="AR551" s="240" t="s">
        <v>115</v>
      </c>
      <c r="AT551" s="240" t="s">
        <v>230</v>
      </c>
      <c r="AU551" s="240" t="s">
        <v>87</v>
      </c>
      <c r="AY551" s="18" t="s">
        <v>227</v>
      </c>
      <c r="BE551" s="241">
        <f>IF(N551="základní",J551,0)</f>
        <v>0</v>
      </c>
      <c r="BF551" s="241">
        <f>IF(N551="snížená",J551,0)</f>
        <v>0</v>
      </c>
      <c r="BG551" s="241">
        <f>IF(N551="zákl. přenesená",J551,0)</f>
        <v>0</v>
      </c>
      <c r="BH551" s="241">
        <f>IF(N551="sníž. přenesená",J551,0)</f>
        <v>0</v>
      </c>
      <c r="BI551" s="241">
        <f>IF(N551="nulová",J551,0)</f>
        <v>0</v>
      </c>
      <c r="BJ551" s="18" t="s">
        <v>87</v>
      </c>
      <c r="BK551" s="241">
        <f>ROUND(I551*H551,2)</f>
        <v>0</v>
      </c>
      <c r="BL551" s="18" t="s">
        <v>115</v>
      </c>
      <c r="BM551" s="240" t="s">
        <v>5294</v>
      </c>
    </row>
    <row r="552" s="2" customFormat="1" ht="16.5" customHeight="1">
      <c r="A552" s="40"/>
      <c r="B552" s="41"/>
      <c r="C552" s="229" t="s">
        <v>2398</v>
      </c>
      <c r="D552" s="229" t="s">
        <v>230</v>
      </c>
      <c r="E552" s="230" t="s">
        <v>5239</v>
      </c>
      <c r="F552" s="231" t="s">
        <v>5240</v>
      </c>
      <c r="G552" s="232" t="s">
        <v>398</v>
      </c>
      <c r="H552" s="233">
        <v>0.050000000000000003</v>
      </c>
      <c r="I552" s="234"/>
      <c r="J552" s="235">
        <f>ROUND(I552*H552,2)</f>
        <v>0</v>
      </c>
      <c r="K552" s="231" t="s">
        <v>251</v>
      </c>
      <c r="L552" s="46"/>
      <c r="M552" s="236" t="s">
        <v>1</v>
      </c>
      <c r="N552" s="237" t="s">
        <v>48</v>
      </c>
      <c r="O552" s="93"/>
      <c r="P552" s="238">
        <f>O552*H552</f>
        <v>0</v>
      </c>
      <c r="Q552" s="238">
        <v>0</v>
      </c>
      <c r="R552" s="238">
        <f>Q552*H552</f>
        <v>0</v>
      </c>
      <c r="S552" s="238">
        <v>0</v>
      </c>
      <c r="T552" s="239">
        <f>S552*H552</f>
        <v>0</v>
      </c>
      <c r="U552" s="40"/>
      <c r="V552" s="40"/>
      <c r="W552" s="40"/>
      <c r="X552" s="40"/>
      <c r="Y552" s="40"/>
      <c r="Z552" s="40"/>
      <c r="AA552" s="40"/>
      <c r="AB552" s="40"/>
      <c r="AC552" s="40"/>
      <c r="AD552" s="40"/>
      <c r="AE552" s="40"/>
      <c r="AR552" s="240" t="s">
        <v>115</v>
      </c>
      <c r="AT552" s="240" t="s">
        <v>230</v>
      </c>
      <c r="AU552" s="240" t="s">
        <v>87</v>
      </c>
      <c r="AY552" s="18" t="s">
        <v>227</v>
      </c>
      <c r="BE552" s="241">
        <f>IF(N552="základní",J552,0)</f>
        <v>0</v>
      </c>
      <c r="BF552" s="241">
        <f>IF(N552="snížená",J552,0)</f>
        <v>0</v>
      </c>
      <c r="BG552" s="241">
        <f>IF(N552="zákl. přenesená",J552,0)</f>
        <v>0</v>
      </c>
      <c r="BH552" s="241">
        <f>IF(N552="sníž. přenesená",J552,0)</f>
        <v>0</v>
      </c>
      <c r="BI552" s="241">
        <f>IF(N552="nulová",J552,0)</f>
        <v>0</v>
      </c>
      <c r="BJ552" s="18" t="s">
        <v>87</v>
      </c>
      <c r="BK552" s="241">
        <f>ROUND(I552*H552,2)</f>
        <v>0</v>
      </c>
      <c r="BL552" s="18" t="s">
        <v>115</v>
      </c>
      <c r="BM552" s="240" t="s">
        <v>5295</v>
      </c>
    </row>
    <row r="553" s="2" customFormat="1" ht="16.5" customHeight="1">
      <c r="A553" s="40"/>
      <c r="B553" s="41"/>
      <c r="C553" s="229" t="s">
        <v>2402</v>
      </c>
      <c r="D553" s="229" t="s">
        <v>230</v>
      </c>
      <c r="E553" s="230" t="s">
        <v>5296</v>
      </c>
      <c r="F553" s="231" t="s">
        <v>5297</v>
      </c>
      <c r="G553" s="232" t="s">
        <v>2437</v>
      </c>
      <c r="H553" s="233">
        <v>1</v>
      </c>
      <c r="I553" s="234"/>
      <c r="J553" s="235">
        <f>ROUND(I553*H553,2)</f>
        <v>0</v>
      </c>
      <c r="K553" s="231" t="s">
        <v>251</v>
      </c>
      <c r="L553" s="46"/>
      <c r="M553" s="236" t="s">
        <v>1</v>
      </c>
      <c r="N553" s="237" t="s">
        <v>48</v>
      </c>
      <c r="O553" s="93"/>
      <c r="P553" s="238">
        <f>O553*H553</f>
        <v>0</v>
      </c>
      <c r="Q553" s="238">
        <v>0</v>
      </c>
      <c r="R553" s="238">
        <f>Q553*H553</f>
        <v>0</v>
      </c>
      <c r="S553" s="238">
        <v>0</v>
      </c>
      <c r="T553" s="239">
        <f>S553*H553</f>
        <v>0</v>
      </c>
      <c r="U553" s="40"/>
      <c r="V553" s="40"/>
      <c r="W553" s="40"/>
      <c r="X553" s="40"/>
      <c r="Y553" s="40"/>
      <c r="Z553" s="40"/>
      <c r="AA553" s="40"/>
      <c r="AB553" s="40"/>
      <c r="AC553" s="40"/>
      <c r="AD553" s="40"/>
      <c r="AE553" s="40"/>
      <c r="AR553" s="240" t="s">
        <v>115</v>
      </c>
      <c r="AT553" s="240" t="s">
        <v>230</v>
      </c>
      <c r="AU553" s="240" t="s">
        <v>87</v>
      </c>
      <c r="AY553" s="18" t="s">
        <v>227</v>
      </c>
      <c r="BE553" s="241">
        <f>IF(N553="základní",J553,0)</f>
        <v>0</v>
      </c>
      <c r="BF553" s="241">
        <f>IF(N553="snížená",J553,0)</f>
        <v>0</v>
      </c>
      <c r="BG553" s="241">
        <f>IF(N553="zákl. přenesená",J553,0)</f>
        <v>0</v>
      </c>
      <c r="BH553" s="241">
        <f>IF(N553="sníž. přenesená",J553,0)</f>
        <v>0</v>
      </c>
      <c r="BI553" s="241">
        <f>IF(N553="nulová",J553,0)</f>
        <v>0</v>
      </c>
      <c r="BJ553" s="18" t="s">
        <v>87</v>
      </c>
      <c r="BK553" s="241">
        <f>ROUND(I553*H553,2)</f>
        <v>0</v>
      </c>
      <c r="BL553" s="18" t="s">
        <v>115</v>
      </c>
      <c r="BM553" s="240" t="s">
        <v>5298</v>
      </c>
    </row>
    <row r="554" s="2" customFormat="1">
      <c r="A554" s="40"/>
      <c r="B554" s="41"/>
      <c r="C554" s="229" t="s">
        <v>2406</v>
      </c>
      <c r="D554" s="229" t="s">
        <v>230</v>
      </c>
      <c r="E554" s="230" t="s">
        <v>4687</v>
      </c>
      <c r="F554" s="231" t="s">
        <v>4688</v>
      </c>
      <c r="G554" s="232" t="s">
        <v>1861</v>
      </c>
      <c r="H554" s="233">
        <v>1</v>
      </c>
      <c r="I554" s="234"/>
      <c r="J554" s="235">
        <f>ROUND(I554*H554,2)</f>
        <v>0</v>
      </c>
      <c r="K554" s="231" t="s">
        <v>251</v>
      </c>
      <c r="L554" s="46"/>
      <c r="M554" s="236" t="s">
        <v>1</v>
      </c>
      <c r="N554" s="237" t="s">
        <v>48</v>
      </c>
      <c r="O554" s="93"/>
      <c r="P554" s="238">
        <f>O554*H554</f>
        <v>0</v>
      </c>
      <c r="Q554" s="238">
        <v>0</v>
      </c>
      <c r="R554" s="238">
        <f>Q554*H554</f>
        <v>0</v>
      </c>
      <c r="S554" s="238">
        <v>0</v>
      </c>
      <c r="T554" s="239">
        <f>S554*H554</f>
        <v>0</v>
      </c>
      <c r="U554" s="40"/>
      <c r="V554" s="40"/>
      <c r="W554" s="40"/>
      <c r="X554" s="40"/>
      <c r="Y554" s="40"/>
      <c r="Z554" s="40"/>
      <c r="AA554" s="40"/>
      <c r="AB554" s="40"/>
      <c r="AC554" s="40"/>
      <c r="AD554" s="40"/>
      <c r="AE554" s="40"/>
      <c r="AR554" s="240" t="s">
        <v>115</v>
      </c>
      <c r="AT554" s="240" t="s">
        <v>230</v>
      </c>
      <c r="AU554" s="240" t="s">
        <v>87</v>
      </c>
      <c r="AY554" s="18" t="s">
        <v>227</v>
      </c>
      <c r="BE554" s="241">
        <f>IF(N554="základní",J554,0)</f>
        <v>0</v>
      </c>
      <c r="BF554" s="241">
        <f>IF(N554="snížená",J554,0)</f>
        <v>0</v>
      </c>
      <c r="BG554" s="241">
        <f>IF(N554="zákl. přenesená",J554,0)</f>
        <v>0</v>
      </c>
      <c r="BH554" s="241">
        <f>IF(N554="sníž. přenesená",J554,0)</f>
        <v>0</v>
      </c>
      <c r="BI554" s="241">
        <f>IF(N554="nulová",J554,0)</f>
        <v>0</v>
      </c>
      <c r="BJ554" s="18" t="s">
        <v>87</v>
      </c>
      <c r="BK554" s="241">
        <f>ROUND(I554*H554,2)</f>
        <v>0</v>
      </c>
      <c r="BL554" s="18" t="s">
        <v>115</v>
      </c>
      <c r="BM554" s="240" t="s">
        <v>5299</v>
      </c>
    </row>
    <row r="555" s="2" customFormat="1" ht="16.5" customHeight="1">
      <c r="A555" s="40"/>
      <c r="B555" s="41"/>
      <c r="C555" s="229" t="s">
        <v>2410</v>
      </c>
      <c r="D555" s="229" t="s">
        <v>230</v>
      </c>
      <c r="E555" s="230" t="s">
        <v>4689</v>
      </c>
      <c r="F555" s="231" t="s">
        <v>4690</v>
      </c>
      <c r="G555" s="232" t="s">
        <v>367</v>
      </c>
      <c r="H555" s="233">
        <v>2</v>
      </c>
      <c r="I555" s="234"/>
      <c r="J555" s="235">
        <f>ROUND(I555*H555,2)</f>
        <v>0</v>
      </c>
      <c r="K555" s="231" t="s">
        <v>251</v>
      </c>
      <c r="L555" s="46"/>
      <c r="M555" s="236" t="s">
        <v>1</v>
      </c>
      <c r="N555" s="237" t="s">
        <v>48</v>
      </c>
      <c r="O555" s="93"/>
      <c r="P555" s="238">
        <f>O555*H555</f>
        <v>0</v>
      </c>
      <c r="Q555" s="238">
        <v>0</v>
      </c>
      <c r="R555" s="238">
        <f>Q555*H555</f>
        <v>0</v>
      </c>
      <c r="S555" s="238">
        <v>0</v>
      </c>
      <c r="T555" s="239">
        <f>S555*H555</f>
        <v>0</v>
      </c>
      <c r="U555" s="40"/>
      <c r="V555" s="40"/>
      <c r="W555" s="40"/>
      <c r="X555" s="40"/>
      <c r="Y555" s="40"/>
      <c r="Z555" s="40"/>
      <c r="AA555" s="40"/>
      <c r="AB555" s="40"/>
      <c r="AC555" s="40"/>
      <c r="AD555" s="40"/>
      <c r="AE555" s="40"/>
      <c r="AR555" s="240" t="s">
        <v>115</v>
      </c>
      <c r="AT555" s="240" t="s">
        <v>230</v>
      </c>
      <c r="AU555" s="240" t="s">
        <v>87</v>
      </c>
      <c r="AY555" s="18" t="s">
        <v>227</v>
      </c>
      <c r="BE555" s="241">
        <f>IF(N555="základní",J555,0)</f>
        <v>0</v>
      </c>
      <c r="BF555" s="241">
        <f>IF(N555="snížená",J555,0)</f>
        <v>0</v>
      </c>
      <c r="BG555" s="241">
        <f>IF(N555="zákl. přenesená",J555,0)</f>
        <v>0</v>
      </c>
      <c r="BH555" s="241">
        <f>IF(N555="sníž. přenesená",J555,0)</f>
        <v>0</v>
      </c>
      <c r="BI555" s="241">
        <f>IF(N555="nulová",J555,0)</f>
        <v>0</v>
      </c>
      <c r="BJ555" s="18" t="s">
        <v>87</v>
      </c>
      <c r="BK555" s="241">
        <f>ROUND(I555*H555,2)</f>
        <v>0</v>
      </c>
      <c r="BL555" s="18" t="s">
        <v>115</v>
      </c>
      <c r="BM555" s="240" t="s">
        <v>5300</v>
      </c>
    </row>
    <row r="556" s="2" customFormat="1" ht="16.5" customHeight="1">
      <c r="A556" s="40"/>
      <c r="B556" s="41"/>
      <c r="C556" s="229" t="s">
        <v>2414</v>
      </c>
      <c r="D556" s="229" t="s">
        <v>230</v>
      </c>
      <c r="E556" s="230" t="s">
        <v>4693</v>
      </c>
      <c r="F556" s="231" t="s">
        <v>4694</v>
      </c>
      <c r="G556" s="232" t="s">
        <v>398</v>
      </c>
      <c r="H556" s="233">
        <v>0.20000000000000001</v>
      </c>
      <c r="I556" s="234"/>
      <c r="J556" s="235">
        <f>ROUND(I556*H556,2)</f>
        <v>0</v>
      </c>
      <c r="K556" s="231" t="s">
        <v>251</v>
      </c>
      <c r="L556" s="46"/>
      <c r="M556" s="236" t="s">
        <v>1</v>
      </c>
      <c r="N556" s="237" t="s">
        <v>48</v>
      </c>
      <c r="O556" s="93"/>
      <c r="P556" s="238">
        <f>O556*H556</f>
        <v>0</v>
      </c>
      <c r="Q556" s="238">
        <v>0</v>
      </c>
      <c r="R556" s="238">
        <f>Q556*H556</f>
        <v>0</v>
      </c>
      <c r="S556" s="238">
        <v>0</v>
      </c>
      <c r="T556" s="239">
        <f>S556*H556</f>
        <v>0</v>
      </c>
      <c r="U556" s="40"/>
      <c r="V556" s="40"/>
      <c r="W556" s="40"/>
      <c r="X556" s="40"/>
      <c r="Y556" s="40"/>
      <c r="Z556" s="40"/>
      <c r="AA556" s="40"/>
      <c r="AB556" s="40"/>
      <c r="AC556" s="40"/>
      <c r="AD556" s="40"/>
      <c r="AE556" s="40"/>
      <c r="AR556" s="240" t="s">
        <v>115</v>
      </c>
      <c r="AT556" s="240" t="s">
        <v>230</v>
      </c>
      <c r="AU556" s="240" t="s">
        <v>87</v>
      </c>
      <c r="AY556" s="18" t="s">
        <v>227</v>
      </c>
      <c r="BE556" s="241">
        <f>IF(N556="základní",J556,0)</f>
        <v>0</v>
      </c>
      <c r="BF556" s="241">
        <f>IF(N556="snížená",J556,0)</f>
        <v>0</v>
      </c>
      <c r="BG556" s="241">
        <f>IF(N556="zákl. přenesená",J556,0)</f>
        <v>0</v>
      </c>
      <c r="BH556" s="241">
        <f>IF(N556="sníž. přenesená",J556,0)</f>
        <v>0</v>
      </c>
      <c r="BI556" s="241">
        <f>IF(N556="nulová",J556,0)</f>
        <v>0</v>
      </c>
      <c r="BJ556" s="18" t="s">
        <v>87</v>
      </c>
      <c r="BK556" s="241">
        <f>ROUND(I556*H556,2)</f>
        <v>0</v>
      </c>
      <c r="BL556" s="18" t="s">
        <v>115</v>
      </c>
      <c r="BM556" s="240" t="s">
        <v>5301</v>
      </c>
    </row>
    <row r="557" s="2" customFormat="1" ht="16.5" customHeight="1">
      <c r="A557" s="40"/>
      <c r="B557" s="41"/>
      <c r="C557" s="229" t="s">
        <v>2418</v>
      </c>
      <c r="D557" s="229" t="s">
        <v>230</v>
      </c>
      <c r="E557" s="230" t="s">
        <v>5302</v>
      </c>
      <c r="F557" s="231" t="s">
        <v>5303</v>
      </c>
      <c r="G557" s="232" t="s">
        <v>1861</v>
      </c>
      <c r="H557" s="233">
        <v>1</v>
      </c>
      <c r="I557" s="234"/>
      <c r="J557" s="235">
        <f>ROUND(I557*H557,2)</f>
        <v>0</v>
      </c>
      <c r="K557" s="231" t="s">
        <v>251</v>
      </c>
      <c r="L557" s="46"/>
      <c r="M557" s="236" t="s">
        <v>1</v>
      </c>
      <c r="N557" s="237" t="s">
        <v>48</v>
      </c>
      <c r="O557" s="93"/>
      <c r="P557" s="238">
        <f>O557*H557</f>
        <v>0</v>
      </c>
      <c r="Q557" s="238">
        <v>0</v>
      </c>
      <c r="R557" s="238">
        <f>Q557*H557</f>
        <v>0</v>
      </c>
      <c r="S557" s="238">
        <v>0</v>
      </c>
      <c r="T557" s="239">
        <f>S557*H557</f>
        <v>0</v>
      </c>
      <c r="U557" s="40"/>
      <c r="V557" s="40"/>
      <c r="W557" s="40"/>
      <c r="X557" s="40"/>
      <c r="Y557" s="40"/>
      <c r="Z557" s="40"/>
      <c r="AA557" s="40"/>
      <c r="AB557" s="40"/>
      <c r="AC557" s="40"/>
      <c r="AD557" s="40"/>
      <c r="AE557" s="40"/>
      <c r="AR557" s="240" t="s">
        <v>115</v>
      </c>
      <c r="AT557" s="240" t="s">
        <v>230</v>
      </c>
      <c r="AU557" s="240" t="s">
        <v>87</v>
      </c>
      <c r="AY557" s="18" t="s">
        <v>227</v>
      </c>
      <c r="BE557" s="241">
        <f>IF(N557="základní",J557,0)</f>
        <v>0</v>
      </c>
      <c r="BF557" s="241">
        <f>IF(N557="snížená",J557,0)</f>
        <v>0</v>
      </c>
      <c r="BG557" s="241">
        <f>IF(N557="zákl. přenesená",J557,0)</f>
        <v>0</v>
      </c>
      <c r="BH557" s="241">
        <f>IF(N557="sníž. přenesená",J557,0)</f>
        <v>0</v>
      </c>
      <c r="BI557" s="241">
        <f>IF(N557="nulová",J557,0)</f>
        <v>0</v>
      </c>
      <c r="BJ557" s="18" t="s">
        <v>87</v>
      </c>
      <c r="BK557" s="241">
        <f>ROUND(I557*H557,2)</f>
        <v>0</v>
      </c>
      <c r="BL557" s="18" t="s">
        <v>115</v>
      </c>
      <c r="BM557" s="240" t="s">
        <v>5304</v>
      </c>
    </row>
    <row r="558" s="2" customFormat="1">
      <c r="A558" s="40"/>
      <c r="B558" s="41"/>
      <c r="C558" s="42"/>
      <c r="D558" s="242" t="s">
        <v>237</v>
      </c>
      <c r="E558" s="42"/>
      <c r="F558" s="243" t="s">
        <v>5305</v>
      </c>
      <c r="G558" s="42"/>
      <c r="H558" s="42"/>
      <c r="I558" s="244"/>
      <c r="J558" s="42"/>
      <c r="K558" s="42"/>
      <c r="L558" s="46"/>
      <c r="M558" s="245"/>
      <c r="N558" s="246"/>
      <c r="O558" s="93"/>
      <c r="P558" s="93"/>
      <c r="Q558" s="93"/>
      <c r="R558" s="93"/>
      <c r="S558" s="93"/>
      <c r="T558" s="94"/>
      <c r="U558" s="40"/>
      <c r="V558" s="40"/>
      <c r="W558" s="40"/>
      <c r="X558" s="40"/>
      <c r="Y558" s="40"/>
      <c r="Z558" s="40"/>
      <c r="AA558" s="40"/>
      <c r="AB558" s="40"/>
      <c r="AC558" s="40"/>
      <c r="AD558" s="40"/>
      <c r="AE558" s="40"/>
      <c r="AT558" s="18" t="s">
        <v>237</v>
      </c>
      <c r="AU558" s="18" t="s">
        <v>87</v>
      </c>
    </row>
    <row r="559" s="2" customFormat="1">
      <c r="A559" s="40"/>
      <c r="B559" s="41"/>
      <c r="C559" s="229" t="s">
        <v>2422</v>
      </c>
      <c r="D559" s="229" t="s">
        <v>230</v>
      </c>
      <c r="E559" s="230" t="s">
        <v>5306</v>
      </c>
      <c r="F559" s="231" t="s">
        <v>5307</v>
      </c>
      <c r="G559" s="232" t="s">
        <v>1861</v>
      </c>
      <c r="H559" s="233">
        <v>1</v>
      </c>
      <c r="I559" s="234"/>
      <c r="J559" s="235">
        <f>ROUND(I559*H559,2)</f>
        <v>0</v>
      </c>
      <c r="K559" s="231" t="s">
        <v>251</v>
      </c>
      <c r="L559" s="46"/>
      <c r="M559" s="236" t="s">
        <v>1</v>
      </c>
      <c r="N559" s="237" t="s">
        <v>48</v>
      </c>
      <c r="O559" s="93"/>
      <c r="P559" s="238">
        <f>O559*H559</f>
        <v>0</v>
      </c>
      <c r="Q559" s="238">
        <v>0</v>
      </c>
      <c r="R559" s="238">
        <f>Q559*H559</f>
        <v>0</v>
      </c>
      <c r="S559" s="238">
        <v>0</v>
      </c>
      <c r="T559" s="239">
        <f>S559*H559</f>
        <v>0</v>
      </c>
      <c r="U559" s="40"/>
      <c r="V559" s="40"/>
      <c r="W559" s="40"/>
      <c r="X559" s="40"/>
      <c r="Y559" s="40"/>
      <c r="Z559" s="40"/>
      <c r="AA559" s="40"/>
      <c r="AB559" s="40"/>
      <c r="AC559" s="40"/>
      <c r="AD559" s="40"/>
      <c r="AE559" s="40"/>
      <c r="AR559" s="240" t="s">
        <v>115</v>
      </c>
      <c r="AT559" s="240" t="s">
        <v>230</v>
      </c>
      <c r="AU559" s="240" t="s">
        <v>87</v>
      </c>
      <c r="AY559" s="18" t="s">
        <v>227</v>
      </c>
      <c r="BE559" s="241">
        <f>IF(N559="základní",J559,0)</f>
        <v>0</v>
      </c>
      <c r="BF559" s="241">
        <f>IF(N559="snížená",J559,0)</f>
        <v>0</v>
      </c>
      <c r="BG559" s="241">
        <f>IF(N559="zákl. přenesená",J559,0)</f>
        <v>0</v>
      </c>
      <c r="BH559" s="241">
        <f>IF(N559="sníž. přenesená",J559,0)</f>
        <v>0</v>
      </c>
      <c r="BI559" s="241">
        <f>IF(N559="nulová",J559,0)</f>
        <v>0</v>
      </c>
      <c r="BJ559" s="18" t="s">
        <v>87</v>
      </c>
      <c r="BK559" s="241">
        <f>ROUND(I559*H559,2)</f>
        <v>0</v>
      </c>
      <c r="BL559" s="18" t="s">
        <v>115</v>
      </c>
      <c r="BM559" s="240" t="s">
        <v>5308</v>
      </c>
    </row>
    <row r="560" s="2" customFormat="1" ht="16.5" customHeight="1">
      <c r="A560" s="40"/>
      <c r="B560" s="41"/>
      <c r="C560" s="229" t="s">
        <v>2426</v>
      </c>
      <c r="D560" s="229" t="s">
        <v>230</v>
      </c>
      <c r="E560" s="230" t="s">
        <v>5252</v>
      </c>
      <c r="F560" s="231" t="s">
        <v>5253</v>
      </c>
      <c r="G560" s="232" t="s">
        <v>1861</v>
      </c>
      <c r="H560" s="233">
        <v>1</v>
      </c>
      <c r="I560" s="234"/>
      <c r="J560" s="235">
        <f>ROUND(I560*H560,2)</f>
        <v>0</v>
      </c>
      <c r="K560" s="231" t="s">
        <v>251</v>
      </c>
      <c r="L560" s="46"/>
      <c r="M560" s="236" t="s">
        <v>1</v>
      </c>
      <c r="N560" s="237" t="s">
        <v>48</v>
      </c>
      <c r="O560" s="93"/>
      <c r="P560" s="238">
        <f>O560*H560</f>
        <v>0</v>
      </c>
      <c r="Q560" s="238">
        <v>0</v>
      </c>
      <c r="R560" s="238">
        <f>Q560*H560</f>
        <v>0</v>
      </c>
      <c r="S560" s="238">
        <v>0</v>
      </c>
      <c r="T560" s="239">
        <f>S560*H560</f>
        <v>0</v>
      </c>
      <c r="U560" s="40"/>
      <c r="V560" s="40"/>
      <c r="W560" s="40"/>
      <c r="X560" s="40"/>
      <c r="Y560" s="40"/>
      <c r="Z560" s="40"/>
      <c r="AA560" s="40"/>
      <c r="AB560" s="40"/>
      <c r="AC560" s="40"/>
      <c r="AD560" s="40"/>
      <c r="AE560" s="40"/>
      <c r="AR560" s="240" t="s">
        <v>115</v>
      </c>
      <c r="AT560" s="240" t="s">
        <v>230</v>
      </c>
      <c r="AU560" s="240" t="s">
        <v>87</v>
      </c>
      <c r="AY560" s="18" t="s">
        <v>227</v>
      </c>
      <c r="BE560" s="241">
        <f>IF(N560="základní",J560,0)</f>
        <v>0</v>
      </c>
      <c r="BF560" s="241">
        <f>IF(N560="snížená",J560,0)</f>
        <v>0</v>
      </c>
      <c r="BG560" s="241">
        <f>IF(N560="zákl. přenesená",J560,0)</f>
        <v>0</v>
      </c>
      <c r="BH560" s="241">
        <f>IF(N560="sníž. přenesená",J560,0)</f>
        <v>0</v>
      </c>
      <c r="BI560" s="241">
        <f>IF(N560="nulová",J560,0)</f>
        <v>0</v>
      </c>
      <c r="BJ560" s="18" t="s">
        <v>87</v>
      </c>
      <c r="BK560" s="241">
        <f>ROUND(I560*H560,2)</f>
        <v>0</v>
      </c>
      <c r="BL560" s="18" t="s">
        <v>115</v>
      </c>
      <c r="BM560" s="240" t="s">
        <v>5309</v>
      </c>
    </row>
    <row r="561" s="2" customFormat="1">
      <c r="A561" s="40"/>
      <c r="B561" s="41"/>
      <c r="C561" s="229" t="s">
        <v>2430</v>
      </c>
      <c r="D561" s="229" t="s">
        <v>230</v>
      </c>
      <c r="E561" s="230" t="s">
        <v>5280</v>
      </c>
      <c r="F561" s="231" t="s">
        <v>5281</v>
      </c>
      <c r="G561" s="232" t="s">
        <v>544</v>
      </c>
      <c r="H561" s="233">
        <v>10</v>
      </c>
      <c r="I561" s="234"/>
      <c r="J561" s="235">
        <f>ROUND(I561*H561,2)</f>
        <v>0</v>
      </c>
      <c r="K561" s="231" t="s">
        <v>251</v>
      </c>
      <c r="L561" s="46"/>
      <c r="M561" s="236" t="s">
        <v>1</v>
      </c>
      <c r="N561" s="237" t="s">
        <v>48</v>
      </c>
      <c r="O561" s="93"/>
      <c r="P561" s="238">
        <f>O561*H561</f>
        <v>0</v>
      </c>
      <c r="Q561" s="238">
        <v>0</v>
      </c>
      <c r="R561" s="238">
        <f>Q561*H561</f>
        <v>0</v>
      </c>
      <c r="S561" s="238">
        <v>0</v>
      </c>
      <c r="T561" s="239">
        <f>S561*H561</f>
        <v>0</v>
      </c>
      <c r="U561" s="40"/>
      <c r="V561" s="40"/>
      <c r="W561" s="40"/>
      <c r="X561" s="40"/>
      <c r="Y561" s="40"/>
      <c r="Z561" s="40"/>
      <c r="AA561" s="40"/>
      <c r="AB561" s="40"/>
      <c r="AC561" s="40"/>
      <c r="AD561" s="40"/>
      <c r="AE561" s="40"/>
      <c r="AR561" s="240" t="s">
        <v>115</v>
      </c>
      <c r="AT561" s="240" t="s">
        <v>230</v>
      </c>
      <c r="AU561" s="240" t="s">
        <v>87</v>
      </c>
      <c r="AY561" s="18" t="s">
        <v>227</v>
      </c>
      <c r="BE561" s="241">
        <f>IF(N561="základní",J561,0)</f>
        <v>0</v>
      </c>
      <c r="BF561" s="241">
        <f>IF(N561="snížená",J561,0)</f>
        <v>0</v>
      </c>
      <c r="BG561" s="241">
        <f>IF(N561="zákl. přenesená",J561,0)</f>
        <v>0</v>
      </c>
      <c r="BH561" s="241">
        <f>IF(N561="sníž. přenesená",J561,0)</f>
        <v>0</v>
      </c>
      <c r="BI561" s="241">
        <f>IF(N561="nulová",J561,0)</f>
        <v>0</v>
      </c>
      <c r="BJ561" s="18" t="s">
        <v>87</v>
      </c>
      <c r="BK561" s="241">
        <f>ROUND(I561*H561,2)</f>
        <v>0</v>
      </c>
      <c r="BL561" s="18" t="s">
        <v>115</v>
      </c>
      <c r="BM561" s="240" t="s">
        <v>5310</v>
      </c>
    </row>
    <row r="562" s="2" customFormat="1" ht="16.5" customHeight="1">
      <c r="A562" s="40"/>
      <c r="B562" s="41"/>
      <c r="C562" s="229" t="s">
        <v>2434</v>
      </c>
      <c r="D562" s="229" t="s">
        <v>230</v>
      </c>
      <c r="E562" s="230" t="s">
        <v>5282</v>
      </c>
      <c r="F562" s="231" t="s">
        <v>5200</v>
      </c>
      <c r="G562" s="232" t="s">
        <v>1861</v>
      </c>
      <c r="H562" s="233">
        <v>1</v>
      </c>
      <c r="I562" s="234"/>
      <c r="J562" s="235">
        <f>ROUND(I562*H562,2)</f>
        <v>0</v>
      </c>
      <c r="K562" s="231" t="s">
        <v>251</v>
      </c>
      <c r="L562" s="46"/>
      <c r="M562" s="236" t="s">
        <v>1</v>
      </c>
      <c r="N562" s="237" t="s">
        <v>48</v>
      </c>
      <c r="O562" s="93"/>
      <c r="P562" s="238">
        <f>O562*H562</f>
        <v>0</v>
      </c>
      <c r="Q562" s="238">
        <v>0</v>
      </c>
      <c r="R562" s="238">
        <f>Q562*H562</f>
        <v>0</v>
      </c>
      <c r="S562" s="238">
        <v>0</v>
      </c>
      <c r="T562" s="239">
        <f>S562*H562</f>
        <v>0</v>
      </c>
      <c r="U562" s="40"/>
      <c r="V562" s="40"/>
      <c r="W562" s="40"/>
      <c r="X562" s="40"/>
      <c r="Y562" s="40"/>
      <c r="Z562" s="40"/>
      <c r="AA562" s="40"/>
      <c r="AB562" s="40"/>
      <c r="AC562" s="40"/>
      <c r="AD562" s="40"/>
      <c r="AE562" s="40"/>
      <c r="AR562" s="240" t="s">
        <v>115</v>
      </c>
      <c r="AT562" s="240" t="s">
        <v>230</v>
      </c>
      <c r="AU562" s="240" t="s">
        <v>87</v>
      </c>
      <c r="AY562" s="18" t="s">
        <v>227</v>
      </c>
      <c r="BE562" s="241">
        <f>IF(N562="základní",J562,0)</f>
        <v>0</v>
      </c>
      <c r="BF562" s="241">
        <f>IF(N562="snížená",J562,0)</f>
        <v>0</v>
      </c>
      <c r="BG562" s="241">
        <f>IF(N562="zákl. přenesená",J562,0)</f>
        <v>0</v>
      </c>
      <c r="BH562" s="241">
        <f>IF(N562="sníž. přenesená",J562,0)</f>
        <v>0</v>
      </c>
      <c r="BI562" s="241">
        <f>IF(N562="nulová",J562,0)</f>
        <v>0</v>
      </c>
      <c r="BJ562" s="18" t="s">
        <v>87</v>
      </c>
      <c r="BK562" s="241">
        <f>ROUND(I562*H562,2)</f>
        <v>0</v>
      </c>
      <c r="BL562" s="18" t="s">
        <v>115</v>
      </c>
      <c r="BM562" s="240" t="s">
        <v>5311</v>
      </c>
    </row>
    <row r="563" s="2" customFormat="1" ht="16.5" customHeight="1">
      <c r="A563" s="40"/>
      <c r="B563" s="41"/>
      <c r="C563" s="229" t="s">
        <v>2439</v>
      </c>
      <c r="D563" s="229" t="s">
        <v>230</v>
      </c>
      <c r="E563" s="230" t="s">
        <v>5284</v>
      </c>
      <c r="F563" s="231" t="s">
        <v>5285</v>
      </c>
      <c r="G563" s="232" t="s">
        <v>1861</v>
      </c>
      <c r="H563" s="233">
        <v>1</v>
      </c>
      <c r="I563" s="234"/>
      <c r="J563" s="235">
        <f>ROUND(I563*H563,2)</f>
        <v>0</v>
      </c>
      <c r="K563" s="231" t="s">
        <v>251</v>
      </c>
      <c r="L563" s="46"/>
      <c r="M563" s="236" t="s">
        <v>1</v>
      </c>
      <c r="N563" s="237" t="s">
        <v>48</v>
      </c>
      <c r="O563" s="93"/>
      <c r="P563" s="238">
        <f>O563*H563</f>
        <v>0</v>
      </c>
      <c r="Q563" s="238">
        <v>0</v>
      </c>
      <c r="R563" s="238">
        <f>Q563*H563</f>
        <v>0</v>
      </c>
      <c r="S563" s="238">
        <v>0</v>
      </c>
      <c r="T563" s="239">
        <f>S563*H563</f>
        <v>0</v>
      </c>
      <c r="U563" s="40"/>
      <c r="V563" s="40"/>
      <c r="W563" s="40"/>
      <c r="X563" s="40"/>
      <c r="Y563" s="40"/>
      <c r="Z563" s="40"/>
      <c r="AA563" s="40"/>
      <c r="AB563" s="40"/>
      <c r="AC563" s="40"/>
      <c r="AD563" s="40"/>
      <c r="AE563" s="40"/>
      <c r="AR563" s="240" t="s">
        <v>115</v>
      </c>
      <c r="AT563" s="240" t="s">
        <v>230</v>
      </c>
      <c r="AU563" s="240" t="s">
        <v>87</v>
      </c>
      <c r="AY563" s="18" t="s">
        <v>227</v>
      </c>
      <c r="BE563" s="241">
        <f>IF(N563="základní",J563,0)</f>
        <v>0</v>
      </c>
      <c r="BF563" s="241">
        <f>IF(N563="snížená",J563,0)</f>
        <v>0</v>
      </c>
      <c r="BG563" s="241">
        <f>IF(N563="zákl. přenesená",J563,0)</f>
        <v>0</v>
      </c>
      <c r="BH563" s="241">
        <f>IF(N563="sníž. přenesená",J563,0)</f>
        <v>0</v>
      </c>
      <c r="BI563" s="241">
        <f>IF(N563="nulová",J563,0)</f>
        <v>0</v>
      </c>
      <c r="BJ563" s="18" t="s">
        <v>87</v>
      </c>
      <c r="BK563" s="241">
        <f>ROUND(I563*H563,2)</f>
        <v>0</v>
      </c>
      <c r="BL563" s="18" t="s">
        <v>115</v>
      </c>
      <c r="BM563" s="240" t="s">
        <v>5312</v>
      </c>
    </row>
    <row r="564" s="2" customFormat="1">
      <c r="A564" s="40"/>
      <c r="B564" s="41"/>
      <c r="C564" s="229" t="s">
        <v>2443</v>
      </c>
      <c r="D564" s="229" t="s">
        <v>230</v>
      </c>
      <c r="E564" s="230" t="s">
        <v>5205</v>
      </c>
      <c r="F564" s="231" t="s">
        <v>5206</v>
      </c>
      <c r="G564" s="232" t="s">
        <v>4751</v>
      </c>
      <c r="H564" s="233">
        <v>1</v>
      </c>
      <c r="I564" s="234"/>
      <c r="J564" s="235">
        <f>ROUND(I564*H564,2)</f>
        <v>0</v>
      </c>
      <c r="K564" s="231" t="s">
        <v>251</v>
      </c>
      <c r="L564" s="46"/>
      <c r="M564" s="236" t="s">
        <v>1</v>
      </c>
      <c r="N564" s="237" t="s">
        <v>48</v>
      </c>
      <c r="O564" s="93"/>
      <c r="P564" s="238">
        <f>O564*H564</f>
        <v>0</v>
      </c>
      <c r="Q564" s="238">
        <v>0</v>
      </c>
      <c r="R564" s="238">
        <f>Q564*H564</f>
        <v>0</v>
      </c>
      <c r="S564" s="238">
        <v>0</v>
      </c>
      <c r="T564" s="239">
        <f>S564*H564</f>
        <v>0</v>
      </c>
      <c r="U564" s="40"/>
      <c r="V564" s="40"/>
      <c r="W564" s="40"/>
      <c r="X564" s="40"/>
      <c r="Y564" s="40"/>
      <c r="Z564" s="40"/>
      <c r="AA564" s="40"/>
      <c r="AB564" s="40"/>
      <c r="AC564" s="40"/>
      <c r="AD564" s="40"/>
      <c r="AE564" s="40"/>
      <c r="AR564" s="240" t="s">
        <v>115</v>
      </c>
      <c r="AT564" s="240" t="s">
        <v>230</v>
      </c>
      <c r="AU564" s="240" t="s">
        <v>87</v>
      </c>
      <c r="AY564" s="18" t="s">
        <v>227</v>
      </c>
      <c r="BE564" s="241">
        <f>IF(N564="základní",J564,0)</f>
        <v>0</v>
      </c>
      <c r="BF564" s="241">
        <f>IF(N564="snížená",J564,0)</f>
        <v>0</v>
      </c>
      <c r="BG564" s="241">
        <f>IF(N564="zákl. přenesená",J564,0)</f>
        <v>0</v>
      </c>
      <c r="BH564" s="241">
        <f>IF(N564="sníž. přenesená",J564,0)</f>
        <v>0</v>
      </c>
      <c r="BI564" s="241">
        <f>IF(N564="nulová",J564,0)</f>
        <v>0</v>
      </c>
      <c r="BJ564" s="18" t="s">
        <v>87</v>
      </c>
      <c r="BK564" s="241">
        <f>ROUND(I564*H564,2)</f>
        <v>0</v>
      </c>
      <c r="BL564" s="18" t="s">
        <v>115</v>
      </c>
      <c r="BM564" s="240" t="s">
        <v>5313</v>
      </c>
    </row>
    <row r="565" s="2" customFormat="1" ht="16.5" customHeight="1">
      <c r="A565" s="40"/>
      <c r="B565" s="41"/>
      <c r="C565" s="229" t="s">
        <v>2447</v>
      </c>
      <c r="D565" s="229" t="s">
        <v>230</v>
      </c>
      <c r="E565" s="230" t="s">
        <v>5208</v>
      </c>
      <c r="F565" s="231" t="s">
        <v>5209</v>
      </c>
      <c r="G565" s="232" t="s">
        <v>4751</v>
      </c>
      <c r="H565" s="233">
        <v>1</v>
      </c>
      <c r="I565" s="234"/>
      <c r="J565" s="235">
        <f>ROUND(I565*H565,2)</f>
        <v>0</v>
      </c>
      <c r="K565" s="231" t="s">
        <v>251</v>
      </c>
      <c r="L565" s="46"/>
      <c r="M565" s="236" t="s">
        <v>1</v>
      </c>
      <c r="N565" s="237" t="s">
        <v>48</v>
      </c>
      <c r="O565" s="93"/>
      <c r="P565" s="238">
        <f>O565*H565</f>
        <v>0</v>
      </c>
      <c r="Q565" s="238">
        <v>0</v>
      </c>
      <c r="R565" s="238">
        <f>Q565*H565</f>
        <v>0</v>
      </c>
      <c r="S565" s="238">
        <v>0</v>
      </c>
      <c r="T565" s="239">
        <f>S565*H565</f>
        <v>0</v>
      </c>
      <c r="U565" s="40"/>
      <c r="V565" s="40"/>
      <c r="W565" s="40"/>
      <c r="X565" s="40"/>
      <c r="Y565" s="40"/>
      <c r="Z565" s="40"/>
      <c r="AA565" s="40"/>
      <c r="AB565" s="40"/>
      <c r="AC565" s="40"/>
      <c r="AD565" s="40"/>
      <c r="AE565" s="40"/>
      <c r="AR565" s="240" t="s">
        <v>115</v>
      </c>
      <c r="AT565" s="240" t="s">
        <v>230</v>
      </c>
      <c r="AU565" s="240" t="s">
        <v>87</v>
      </c>
      <c r="AY565" s="18" t="s">
        <v>227</v>
      </c>
      <c r="BE565" s="241">
        <f>IF(N565="základní",J565,0)</f>
        <v>0</v>
      </c>
      <c r="BF565" s="241">
        <f>IF(N565="snížená",J565,0)</f>
        <v>0</v>
      </c>
      <c r="BG565" s="241">
        <f>IF(N565="zákl. přenesená",J565,0)</f>
        <v>0</v>
      </c>
      <c r="BH565" s="241">
        <f>IF(N565="sníž. přenesená",J565,0)</f>
        <v>0</v>
      </c>
      <c r="BI565" s="241">
        <f>IF(N565="nulová",J565,0)</f>
        <v>0</v>
      </c>
      <c r="BJ565" s="18" t="s">
        <v>87</v>
      </c>
      <c r="BK565" s="241">
        <f>ROUND(I565*H565,2)</f>
        <v>0</v>
      </c>
      <c r="BL565" s="18" t="s">
        <v>115</v>
      </c>
      <c r="BM565" s="240" t="s">
        <v>5314</v>
      </c>
    </row>
    <row r="566" s="2" customFormat="1" ht="16.5" customHeight="1">
      <c r="A566" s="40"/>
      <c r="B566" s="41"/>
      <c r="C566" s="229" t="s">
        <v>2451</v>
      </c>
      <c r="D566" s="229" t="s">
        <v>230</v>
      </c>
      <c r="E566" s="230" t="s">
        <v>5211</v>
      </c>
      <c r="F566" s="231" t="s">
        <v>5212</v>
      </c>
      <c r="G566" s="232" t="s">
        <v>544</v>
      </c>
      <c r="H566" s="233">
        <v>9</v>
      </c>
      <c r="I566" s="234"/>
      <c r="J566" s="235">
        <f>ROUND(I566*H566,2)</f>
        <v>0</v>
      </c>
      <c r="K566" s="231" t="s">
        <v>251</v>
      </c>
      <c r="L566" s="46"/>
      <c r="M566" s="236" t="s">
        <v>1</v>
      </c>
      <c r="N566" s="237" t="s">
        <v>48</v>
      </c>
      <c r="O566" s="93"/>
      <c r="P566" s="238">
        <f>O566*H566</f>
        <v>0</v>
      </c>
      <c r="Q566" s="238">
        <v>0</v>
      </c>
      <c r="R566" s="238">
        <f>Q566*H566</f>
        <v>0</v>
      </c>
      <c r="S566" s="238">
        <v>0</v>
      </c>
      <c r="T566" s="239">
        <f>S566*H566</f>
        <v>0</v>
      </c>
      <c r="U566" s="40"/>
      <c r="V566" s="40"/>
      <c r="W566" s="40"/>
      <c r="X566" s="40"/>
      <c r="Y566" s="40"/>
      <c r="Z566" s="40"/>
      <c r="AA566" s="40"/>
      <c r="AB566" s="40"/>
      <c r="AC566" s="40"/>
      <c r="AD566" s="40"/>
      <c r="AE566" s="40"/>
      <c r="AR566" s="240" t="s">
        <v>115</v>
      </c>
      <c r="AT566" s="240" t="s">
        <v>230</v>
      </c>
      <c r="AU566" s="240" t="s">
        <v>87</v>
      </c>
      <c r="AY566" s="18" t="s">
        <v>227</v>
      </c>
      <c r="BE566" s="241">
        <f>IF(N566="základní",J566,0)</f>
        <v>0</v>
      </c>
      <c r="BF566" s="241">
        <f>IF(N566="snížená",J566,0)</f>
        <v>0</v>
      </c>
      <c r="BG566" s="241">
        <f>IF(N566="zákl. přenesená",J566,0)</f>
        <v>0</v>
      </c>
      <c r="BH566" s="241">
        <f>IF(N566="sníž. přenesená",J566,0)</f>
        <v>0</v>
      </c>
      <c r="BI566" s="241">
        <f>IF(N566="nulová",J566,0)</f>
        <v>0</v>
      </c>
      <c r="BJ566" s="18" t="s">
        <v>87</v>
      </c>
      <c r="BK566" s="241">
        <f>ROUND(I566*H566,2)</f>
        <v>0</v>
      </c>
      <c r="BL566" s="18" t="s">
        <v>115</v>
      </c>
      <c r="BM566" s="240" t="s">
        <v>5315</v>
      </c>
    </row>
    <row r="567" s="2" customFormat="1" ht="16.5" customHeight="1">
      <c r="A567" s="40"/>
      <c r="B567" s="41"/>
      <c r="C567" s="229" t="s">
        <v>2455</v>
      </c>
      <c r="D567" s="229" t="s">
        <v>230</v>
      </c>
      <c r="E567" s="230" t="s">
        <v>5217</v>
      </c>
      <c r="F567" s="231" t="s">
        <v>5218</v>
      </c>
      <c r="G567" s="232" t="s">
        <v>544</v>
      </c>
      <c r="H567" s="233">
        <v>9</v>
      </c>
      <c r="I567" s="234"/>
      <c r="J567" s="235">
        <f>ROUND(I567*H567,2)</f>
        <v>0</v>
      </c>
      <c r="K567" s="231" t="s">
        <v>251</v>
      </c>
      <c r="L567" s="46"/>
      <c r="M567" s="236" t="s">
        <v>1</v>
      </c>
      <c r="N567" s="237" t="s">
        <v>48</v>
      </c>
      <c r="O567" s="93"/>
      <c r="P567" s="238">
        <f>O567*H567</f>
        <v>0</v>
      </c>
      <c r="Q567" s="238">
        <v>0</v>
      </c>
      <c r="R567" s="238">
        <f>Q567*H567</f>
        <v>0</v>
      </c>
      <c r="S567" s="238">
        <v>0</v>
      </c>
      <c r="T567" s="239">
        <f>S567*H567</f>
        <v>0</v>
      </c>
      <c r="U567" s="40"/>
      <c r="V567" s="40"/>
      <c r="W567" s="40"/>
      <c r="X567" s="40"/>
      <c r="Y567" s="40"/>
      <c r="Z567" s="40"/>
      <c r="AA567" s="40"/>
      <c r="AB567" s="40"/>
      <c r="AC567" s="40"/>
      <c r="AD567" s="40"/>
      <c r="AE567" s="40"/>
      <c r="AR567" s="240" t="s">
        <v>115</v>
      </c>
      <c r="AT567" s="240" t="s">
        <v>230</v>
      </c>
      <c r="AU567" s="240" t="s">
        <v>87</v>
      </c>
      <c r="AY567" s="18" t="s">
        <v>227</v>
      </c>
      <c r="BE567" s="241">
        <f>IF(N567="základní",J567,0)</f>
        <v>0</v>
      </c>
      <c r="BF567" s="241">
        <f>IF(N567="snížená",J567,0)</f>
        <v>0</v>
      </c>
      <c r="BG567" s="241">
        <f>IF(N567="zákl. přenesená",J567,0)</f>
        <v>0</v>
      </c>
      <c r="BH567" s="241">
        <f>IF(N567="sníž. přenesená",J567,0)</f>
        <v>0</v>
      </c>
      <c r="BI567" s="241">
        <f>IF(N567="nulová",J567,0)</f>
        <v>0</v>
      </c>
      <c r="BJ567" s="18" t="s">
        <v>87</v>
      </c>
      <c r="BK567" s="241">
        <f>ROUND(I567*H567,2)</f>
        <v>0</v>
      </c>
      <c r="BL567" s="18" t="s">
        <v>115</v>
      </c>
      <c r="BM567" s="240" t="s">
        <v>5316</v>
      </c>
    </row>
    <row r="568" s="2" customFormat="1" ht="16.5" customHeight="1">
      <c r="A568" s="40"/>
      <c r="B568" s="41"/>
      <c r="C568" s="229" t="s">
        <v>2459</v>
      </c>
      <c r="D568" s="229" t="s">
        <v>230</v>
      </c>
      <c r="E568" s="230" t="s">
        <v>5225</v>
      </c>
      <c r="F568" s="231" t="s">
        <v>5226</v>
      </c>
      <c r="G568" s="232" t="s">
        <v>1861</v>
      </c>
      <c r="H568" s="233">
        <v>1</v>
      </c>
      <c r="I568" s="234"/>
      <c r="J568" s="235">
        <f>ROUND(I568*H568,2)</f>
        <v>0</v>
      </c>
      <c r="K568" s="231" t="s">
        <v>251</v>
      </c>
      <c r="L568" s="46"/>
      <c r="M568" s="236" t="s">
        <v>1</v>
      </c>
      <c r="N568" s="237" t="s">
        <v>48</v>
      </c>
      <c r="O568" s="93"/>
      <c r="P568" s="238">
        <f>O568*H568</f>
        <v>0</v>
      </c>
      <c r="Q568" s="238">
        <v>0</v>
      </c>
      <c r="R568" s="238">
        <f>Q568*H568</f>
        <v>0</v>
      </c>
      <c r="S568" s="238">
        <v>0</v>
      </c>
      <c r="T568" s="239">
        <f>S568*H568</f>
        <v>0</v>
      </c>
      <c r="U568" s="40"/>
      <c r="V568" s="40"/>
      <c r="W568" s="40"/>
      <c r="X568" s="40"/>
      <c r="Y568" s="40"/>
      <c r="Z568" s="40"/>
      <c r="AA568" s="40"/>
      <c r="AB568" s="40"/>
      <c r="AC568" s="40"/>
      <c r="AD568" s="40"/>
      <c r="AE568" s="40"/>
      <c r="AR568" s="240" t="s">
        <v>115</v>
      </c>
      <c r="AT568" s="240" t="s">
        <v>230</v>
      </c>
      <c r="AU568" s="240" t="s">
        <v>87</v>
      </c>
      <c r="AY568" s="18" t="s">
        <v>227</v>
      </c>
      <c r="BE568" s="241">
        <f>IF(N568="základní",J568,0)</f>
        <v>0</v>
      </c>
      <c r="BF568" s="241">
        <f>IF(N568="snížená",J568,0)</f>
        <v>0</v>
      </c>
      <c r="BG568" s="241">
        <f>IF(N568="zákl. přenesená",J568,0)</f>
        <v>0</v>
      </c>
      <c r="BH568" s="241">
        <f>IF(N568="sníž. přenesená",J568,0)</f>
        <v>0</v>
      </c>
      <c r="BI568" s="241">
        <f>IF(N568="nulová",J568,0)</f>
        <v>0</v>
      </c>
      <c r="BJ568" s="18" t="s">
        <v>87</v>
      </c>
      <c r="BK568" s="241">
        <f>ROUND(I568*H568,2)</f>
        <v>0</v>
      </c>
      <c r="BL568" s="18" t="s">
        <v>115</v>
      </c>
      <c r="BM568" s="240" t="s">
        <v>5317</v>
      </c>
    </row>
    <row r="569" s="2" customFormat="1" ht="16.5" customHeight="1">
      <c r="A569" s="40"/>
      <c r="B569" s="41"/>
      <c r="C569" s="229" t="s">
        <v>2463</v>
      </c>
      <c r="D569" s="229" t="s">
        <v>230</v>
      </c>
      <c r="E569" s="230" t="s">
        <v>5231</v>
      </c>
      <c r="F569" s="231" t="s">
        <v>5232</v>
      </c>
      <c r="G569" s="232" t="s">
        <v>544</v>
      </c>
      <c r="H569" s="233">
        <v>18</v>
      </c>
      <c r="I569" s="234"/>
      <c r="J569" s="235">
        <f>ROUND(I569*H569,2)</f>
        <v>0</v>
      </c>
      <c r="K569" s="231" t="s">
        <v>251</v>
      </c>
      <c r="L569" s="46"/>
      <c r="M569" s="236" t="s">
        <v>1</v>
      </c>
      <c r="N569" s="237" t="s">
        <v>48</v>
      </c>
      <c r="O569" s="93"/>
      <c r="P569" s="238">
        <f>O569*H569</f>
        <v>0</v>
      </c>
      <c r="Q569" s="238">
        <v>0</v>
      </c>
      <c r="R569" s="238">
        <f>Q569*H569</f>
        <v>0</v>
      </c>
      <c r="S569" s="238">
        <v>0</v>
      </c>
      <c r="T569" s="239">
        <f>S569*H569</f>
        <v>0</v>
      </c>
      <c r="U569" s="40"/>
      <c r="V569" s="40"/>
      <c r="W569" s="40"/>
      <c r="X569" s="40"/>
      <c r="Y569" s="40"/>
      <c r="Z569" s="40"/>
      <c r="AA569" s="40"/>
      <c r="AB569" s="40"/>
      <c r="AC569" s="40"/>
      <c r="AD569" s="40"/>
      <c r="AE569" s="40"/>
      <c r="AR569" s="240" t="s">
        <v>115</v>
      </c>
      <c r="AT569" s="240" t="s">
        <v>230</v>
      </c>
      <c r="AU569" s="240" t="s">
        <v>87</v>
      </c>
      <c r="AY569" s="18" t="s">
        <v>227</v>
      </c>
      <c r="BE569" s="241">
        <f>IF(N569="základní",J569,0)</f>
        <v>0</v>
      </c>
      <c r="BF569" s="241">
        <f>IF(N569="snížená",J569,0)</f>
        <v>0</v>
      </c>
      <c r="BG569" s="241">
        <f>IF(N569="zákl. přenesená",J569,0)</f>
        <v>0</v>
      </c>
      <c r="BH569" s="241">
        <f>IF(N569="sníž. přenesená",J569,0)</f>
        <v>0</v>
      </c>
      <c r="BI569" s="241">
        <f>IF(N569="nulová",J569,0)</f>
        <v>0</v>
      </c>
      <c r="BJ569" s="18" t="s">
        <v>87</v>
      </c>
      <c r="BK569" s="241">
        <f>ROUND(I569*H569,2)</f>
        <v>0</v>
      </c>
      <c r="BL569" s="18" t="s">
        <v>115</v>
      </c>
      <c r="BM569" s="240" t="s">
        <v>5318</v>
      </c>
    </row>
    <row r="570" s="2" customFormat="1" ht="16.5" customHeight="1">
      <c r="A570" s="40"/>
      <c r="B570" s="41"/>
      <c r="C570" s="229" t="s">
        <v>2467</v>
      </c>
      <c r="D570" s="229" t="s">
        <v>230</v>
      </c>
      <c r="E570" s="230" t="s">
        <v>5234</v>
      </c>
      <c r="F570" s="231" t="s">
        <v>5235</v>
      </c>
      <c r="G570" s="232" t="s">
        <v>4751</v>
      </c>
      <c r="H570" s="233">
        <v>1</v>
      </c>
      <c r="I570" s="234"/>
      <c r="J570" s="235">
        <f>ROUND(I570*H570,2)</f>
        <v>0</v>
      </c>
      <c r="K570" s="231" t="s">
        <v>251</v>
      </c>
      <c r="L570" s="46"/>
      <c r="M570" s="236" t="s">
        <v>1</v>
      </c>
      <c r="N570" s="237" t="s">
        <v>48</v>
      </c>
      <c r="O570" s="93"/>
      <c r="P570" s="238">
        <f>O570*H570</f>
        <v>0</v>
      </c>
      <c r="Q570" s="238">
        <v>0</v>
      </c>
      <c r="R570" s="238">
        <f>Q570*H570</f>
        <v>0</v>
      </c>
      <c r="S570" s="238">
        <v>0</v>
      </c>
      <c r="T570" s="239">
        <f>S570*H570</f>
        <v>0</v>
      </c>
      <c r="U570" s="40"/>
      <c r="V570" s="40"/>
      <c r="W570" s="40"/>
      <c r="X570" s="40"/>
      <c r="Y570" s="40"/>
      <c r="Z570" s="40"/>
      <c r="AA570" s="40"/>
      <c r="AB570" s="40"/>
      <c r="AC570" s="40"/>
      <c r="AD570" s="40"/>
      <c r="AE570" s="40"/>
      <c r="AR570" s="240" t="s">
        <v>115</v>
      </c>
      <c r="AT570" s="240" t="s">
        <v>230</v>
      </c>
      <c r="AU570" s="240" t="s">
        <v>87</v>
      </c>
      <c r="AY570" s="18" t="s">
        <v>227</v>
      </c>
      <c r="BE570" s="241">
        <f>IF(N570="základní",J570,0)</f>
        <v>0</v>
      </c>
      <c r="BF570" s="241">
        <f>IF(N570="snížená",J570,0)</f>
        <v>0</v>
      </c>
      <c r="BG570" s="241">
        <f>IF(N570="zákl. přenesená",J570,0)</f>
        <v>0</v>
      </c>
      <c r="BH570" s="241">
        <f>IF(N570="sníž. přenesená",J570,0)</f>
        <v>0</v>
      </c>
      <c r="BI570" s="241">
        <f>IF(N570="nulová",J570,0)</f>
        <v>0</v>
      </c>
      <c r="BJ570" s="18" t="s">
        <v>87</v>
      </c>
      <c r="BK570" s="241">
        <f>ROUND(I570*H570,2)</f>
        <v>0</v>
      </c>
      <c r="BL570" s="18" t="s">
        <v>115</v>
      </c>
      <c r="BM570" s="240" t="s">
        <v>5319</v>
      </c>
    </row>
    <row r="571" s="2" customFormat="1" ht="16.5" customHeight="1">
      <c r="A571" s="40"/>
      <c r="B571" s="41"/>
      <c r="C571" s="229" t="s">
        <v>2471</v>
      </c>
      <c r="D571" s="229" t="s">
        <v>230</v>
      </c>
      <c r="E571" s="230" t="s">
        <v>5236</v>
      </c>
      <c r="F571" s="231" t="s">
        <v>5237</v>
      </c>
      <c r="G571" s="232" t="s">
        <v>544</v>
      </c>
      <c r="H571" s="233">
        <v>18</v>
      </c>
      <c r="I571" s="234"/>
      <c r="J571" s="235">
        <f>ROUND(I571*H571,2)</f>
        <v>0</v>
      </c>
      <c r="K571" s="231" t="s">
        <v>251</v>
      </c>
      <c r="L571" s="46"/>
      <c r="M571" s="236" t="s">
        <v>1</v>
      </c>
      <c r="N571" s="237" t="s">
        <v>48</v>
      </c>
      <c r="O571" s="93"/>
      <c r="P571" s="238">
        <f>O571*H571</f>
        <v>0</v>
      </c>
      <c r="Q571" s="238">
        <v>0</v>
      </c>
      <c r="R571" s="238">
        <f>Q571*H571</f>
        <v>0</v>
      </c>
      <c r="S571" s="238">
        <v>0</v>
      </c>
      <c r="T571" s="239">
        <f>S571*H571</f>
        <v>0</v>
      </c>
      <c r="U571" s="40"/>
      <c r="V571" s="40"/>
      <c r="W571" s="40"/>
      <c r="X571" s="40"/>
      <c r="Y571" s="40"/>
      <c r="Z571" s="40"/>
      <c r="AA571" s="40"/>
      <c r="AB571" s="40"/>
      <c r="AC571" s="40"/>
      <c r="AD571" s="40"/>
      <c r="AE571" s="40"/>
      <c r="AR571" s="240" t="s">
        <v>115</v>
      </c>
      <c r="AT571" s="240" t="s">
        <v>230</v>
      </c>
      <c r="AU571" s="240" t="s">
        <v>87</v>
      </c>
      <c r="AY571" s="18" t="s">
        <v>227</v>
      </c>
      <c r="BE571" s="241">
        <f>IF(N571="základní",J571,0)</f>
        <v>0</v>
      </c>
      <c r="BF571" s="241">
        <f>IF(N571="snížená",J571,0)</f>
        <v>0</v>
      </c>
      <c r="BG571" s="241">
        <f>IF(N571="zákl. přenesená",J571,0)</f>
        <v>0</v>
      </c>
      <c r="BH571" s="241">
        <f>IF(N571="sníž. přenesená",J571,0)</f>
        <v>0</v>
      </c>
      <c r="BI571" s="241">
        <f>IF(N571="nulová",J571,0)</f>
        <v>0</v>
      </c>
      <c r="BJ571" s="18" t="s">
        <v>87</v>
      </c>
      <c r="BK571" s="241">
        <f>ROUND(I571*H571,2)</f>
        <v>0</v>
      </c>
      <c r="BL571" s="18" t="s">
        <v>115</v>
      </c>
      <c r="BM571" s="240" t="s">
        <v>5320</v>
      </c>
    </row>
    <row r="572" s="2" customFormat="1" ht="16.5" customHeight="1">
      <c r="A572" s="40"/>
      <c r="B572" s="41"/>
      <c r="C572" s="229" t="s">
        <v>2475</v>
      </c>
      <c r="D572" s="229" t="s">
        <v>230</v>
      </c>
      <c r="E572" s="230" t="s">
        <v>5239</v>
      </c>
      <c r="F572" s="231" t="s">
        <v>5240</v>
      </c>
      <c r="G572" s="232" t="s">
        <v>398</v>
      </c>
      <c r="H572" s="233">
        <v>0.050000000000000003</v>
      </c>
      <c r="I572" s="234"/>
      <c r="J572" s="235">
        <f>ROUND(I572*H572,2)</f>
        <v>0</v>
      </c>
      <c r="K572" s="231" t="s">
        <v>251</v>
      </c>
      <c r="L572" s="46"/>
      <c r="M572" s="236" t="s">
        <v>1</v>
      </c>
      <c r="N572" s="237" t="s">
        <v>48</v>
      </c>
      <c r="O572" s="93"/>
      <c r="P572" s="238">
        <f>O572*H572</f>
        <v>0</v>
      </c>
      <c r="Q572" s="238">
        <v>0</v>
      </c>
      <c r="R572" s="238">
        <f>Q572*H572</f>
        <v>0</v>
      </c>
      <c r="S572" s="238">
        <v>0</v>
      </c>
      <c r="T572" s="239">
        <f>S572*H572</f>
        <v>0</v>
      </c>
      <c r="U572" s="40"/>
      <c r="V572" s="40"/>
      <c r="W572" s="40"/>
      <c r="X572" s="40"/>
      <c r="Y572" s="40"/>
      <c r="Z572" s="40"/>
      <c r="AA572" s="40"/>
      <c r="AB572" s="40"/>
      <c r="AC572" s="40"/>
      <c r="AD572" s="40"/>
      <c r="AE572" s="40"/>
      <c r="AR572" s="240" t="s">
        <v>115</v>
      </c>
      <c r="AT572" s="240" t="s">
        <v>230</v>
      </c>
      <c r="AU572" s="240" t="s">
        <v>87</v>
      </c>
      <c r="AY572" s="18" t="s">
        <v>227</v>
      </c>
      <c r="BE572" s="241">
        <f>IF(N572="základní",J572,0)</f>
        <v>0</v>
      </c>
      <c r="BF572" s="241">
        <f>IF(N572="snížená",J572,0)</f>
        <v>0</v>
      </c>
      <c r="BG572" s="241">
        <f>IF(N572="zákl. přenesená",J572,0)</f>
        <v>0</v>
      </c>
      <c r="BH572" s="241">
        <f>IF(N572="sníž. přenesená",J572,0)</f>
        <v>0</v>
      </c>
      <c r="BI572" s="241">
        <f>IF(N572="nulová",J572,0)</f>
        <v>0</v>
      </c>
      <c r="BJ572" s="18" t="s">
        <v>87</v>
      </c>
      <c r="BK572" s="241">
        <f>ROUND(I572*H572,2)</f>
        <v>0</v>
      </c>
      <c r="BL572" s="18" t="s">
        <v>115</v>
      </c>
      <c r="BM572" s="240" t="s">
        <v>5321</v>
      </c>
    </row>
    <row r="573" s="2" customFormat="1" ht="16.5" customHeight="1">
      <c r="A573" s="40"/>
      <c r="B573" s="41"/>
      <c r="C573" s="229" t="s">
        <v>2479</v>
      </c>
      <c r="D573" s="229" t="s">
        <v>230</v>
      </c>
      <c r="E573" s="230" t="s">
        <v>5296</v>
      </c>
      <c r="F573" s="231" t="s">
        <v>5297</v>
      </c>
      <c r="G573" s="232" t="s">
        <v>2437</v>
      </c>
      <c r="H573" s="233">
        <v>1</v>
      </c>
      <c r="I573" s="234"/>
      <c r="J573" s="235">
        <f>ROUND(I573*H573,2)</f>
        <v>0</v>
      </c>
      <c r="K573" s="231" t="s">
        <v>251</v>
      </c>
      <c r="L573" s="46"/>
      <c r="M573" s="236" t="s">
        <v>1</v>
      </c>
      <c r="N573" s="237" t="s">
        <v>48</v>
      </c>
      <c r="O573" s="93"/>
      <c r="P573" s="238">
        <f>O573*H573</f>
        <v>0</v>
      </c>
      <c r="Q573" s="238">
        <v>0</v>
      </c>
      <c r="R573" s="238">
        <f>Q573*H573</f>
        <v>0</v>
      </c>
      <c r="S573" s="238">
        <v>0</v>
      </c>
      <c r="T573" s="239">
        <f>S573*H573</f>
        <v>0</v>
      </c>
      <c r="U573" s="40"/>
      <c r="V573" s="40"/>
      <c r="W573" s="40"/>
      <c r="X573" s="40"/>
      <c r="Y573" s="40"/>
      <c r="Z573" s="40"/>
      <c r="AA573" s="40"/>
      <c r="AB573" s="40"/>
      <c r="AC573" s="40"/>
      <c r="AD573" s="40"/>
      <c r="AE573" s="40"/>
      <c r="AR573" s="240" t="s">
        <v>115</v>
      </c>
      <c r="AT573" s="240" t="s">
        <v>230</v>
      </c>
      <c r="AU573" s="240" t="s">
        <v>87</v>
      </c>
      <c r="AY573" s="18" t="s">
        <v>227</v>
      </c>
      <c r="BE573" s="241">
        <f>IF(N573="základní",J573,0)</f>
        <v>0</v>
      </c>
      <c r="BF573" s="241">
        <f>IF(N573="snížená",J573,0)</f>
        <v>0</v>
      </c>
      <c r="BG573" s="241">
        <f>IF(N573="zákl. přenesená",J573,0)</f>
        <v>0</v>
      </c>
      <c r="BH573" s="241">
        <f>IF(N573="sníž. přenesená",J573,0)</f>
        <v>0</v>
      </c>
      <c r="BI573" s="241">
        <f>IF(N573="nulová",J573,0)</f>
        <v>0</v>
      </c>
      <c r="BJ573" s="18" t="s">
        <v>87</v>
      </c>
      <c r="BK573" s="241">
        <f>ROUND(I573*H573,2)</f>
        <v>0</v>
      </c>
      <c r="BL573" s="18" t="s">
        <v>115</v>
      </c>
      <c r="BM573" s="240" t="s">
        <v>5322</v>
      </c>
    </row>
    <row r="574" s="2" customFormat="1">
      <c r="A574" s="40"/>
      <c r="B574" s="41"/>
      <c r="C574" s="229" t="s">
        <v>2483</v>
      </c>
      <c r="D574" s="229" t="s">
        <v>230</v>
      </c>
      <c r="E574" s="230" t="s">
        <v>4687</v>
      </c>
      <c r="F574" s="231" t="s">
        <v>4688</v>
      </c>
      <c r="G574" s="232" t="s">
        <v>1861</v>
      </c>
      <c r="H574" s="233">
        <v>1</v>
      </c>
      <c r="I574" s="234"/>
      <c r="J574" s="235">
        <f>ROUND(I574*H574,2)</f>
        <v>0</v>
      </c>
      <c r="K574" s="231" t="s">
        <v>251</v>
      </c>
      <c r="L574" s="46"/>
      <c r="M574" s="236" t="s">
        <v>1</v>
      </c>
      <c r="N574" s="237" t="s">
        <v>48</v>
      </c>
      <c r="O574" s="93"/>
      <c r="P574" s="238">
        <f>O574*H574</f>
        <v>0</v>
      </c>
      <c r="Q574" s="238">
        <v>0</v>
      </c>
      <c r="R574" s="238">
        <f>Q574*H574</f>
        <v>0</v>
      </c>
      <c r="S574" s="238">
        <v>0</v>
      </c>
      <c r="T574" s="239">
        <f>S574*H574</f>
        <v>0</v>
      </c>
      <c r="U574" s="40"/>
      <c r="V574" s="40"/>
      <c r="W574" s="40"/>
      <c r="X574" s="40"/>
      <c r="Y574" s="40"/>
      <c r="Z574" s="40"/>
      <c r="AA574" s="40"/>
      <c r="AB574" s="40"/>
      <c r="AC574" s="40"/>
      <c r="AD574" s="40"/>
      <c r="AE574" s="40"/>
      <c r="AR574" s="240" t="s">
        <v>115</v>
      </c>
      <c r="AT574" s="240" t="s">
        <v>230</v>
      </c>
      <c r="AU574" s="240" t="s">
        <v>87</v>
      </c>
      <c r="AY574" s="18" t="s">
        <v>227</v>
      </c>
      <c r="BE574" s="241">
        <f>IF(N574="základní",J574,0)</f>
        <v>0</v>
      </c>
      <c r="BF574" s="241">
        <f>IF(N574="snížená",J574,0)</f>
        <v>0</v>
      </c>
      <c r="BG574" s="241">
        <f>IF(N574="zákl. přenesená",J574,0)</f>
        <v>0</v>
      </c>
      <c r="BH574" s="241">
        <f>IF(N574="sníž. přenesená",J574,0)</f>
        <v>0</v>
      </c>
      <c r="BI574" s="241">
        <f>IF(N574="nulová",J574,0)</f>
        <v>0</v>
      </c>
      <c r="BJ574" s="18" t="s">
        <v>87</v>
      </c>
      <c r="BK574" s="241">
        <f>ROUND(I574*H574,2)</f>
        <v>0</v>
      </c>
      <c r="BL574" s="18" t="s">
        <v>115</v>
      </c>
      <c r="BM574" s="240" t="s">
        <v>5323</v>
      </c>
    </row>
    <row r="575" s="2" customFormat="1" ht="16.5" customHeight="1">
      <c r="A575" s="40"/>
      <c r="B575" s="41"/>
      <c r="C575" s="229" t="s">
        <v>2487</v>
      </c>
      <c r="D575" s="229" t="s">
        <v>230</v>
      </c>
      <c r="E575" s="230" t="s">
        <v>4689</v>
      </c>
      <c r="F575" s="231" t="s">
        <v>4690</v>
      </c>
      <c r="G575" s="232" t="s">
        <v>367</v>
      </c>
      <c r="H575" s="233">
        <v>2</v>
      </c>
      <c r="I575" s="234"/>
      <c r="J575" s="235">
        <f>ROUND(I575*H575,2)</f>
        <v>0</v>
      </c>
      <c r="K575" s="231" t="s">
        <v>251</v>
      </c>
      <c r="L575" s="46"/>
      <c r="M575" s="236" t="s">
        <v>1</v>
      </c>
      <c r="N575" s="237" t="s">
        <v>48</v>
      </c>
      <c r="O575" s="93"/>
      <c r="P575" s="238">
        <f>O575*H575</f>
        <v>0</v>
      </c>
      <c r="Q575" s="238">
        <v>0</v>
      </c>
      <c r="R575" s="238">
        <f>Q575*H575</f>
        <v>0</v>
      </c>
      <c r="S575" s="238">
        <v>0</v>
      </c>
      <c r="T575" s="239">
        <f>S575*H575</f>
        <v>0</v>
      </c>
      <c r="U575" s="40"/>
      <c r="V575" s="40"/>
      <c r="W575" s="40"/>
      <c r="X575" s="40"/>
      <c r="Y575" s="40"/>
      <c r="Z575" s="40"/>
      <c r="AA575" s="40"/>
      <c r="AB575" s="40"/>
      <c r="AC575" s="40"/>
      <c r="AD575" s="40"/>
      <c r="AE575" s="40"/>
      <c r="AR575" s="240" t="s">
        <v>115</v>
      </c>
      <c r="AT575" s="240" t="s">
        <v>230</v>
      </c>
      <c r="AU575" s="240" t="s">
        <v>87</v>
      </c>
      <c r="AY575" s="18" t="s">
        <v>227</v>
      </c>
      <c r="BE575" s="241">
        <f>IF(N575="základní",J575,0)</f>
        <v>0</v>
      </c>
      <c r="BF575" s="241">
        <f>IF(N575="snížená",J575,0)</f>
        <v>0</v>
      </c>
      <c r="BG575" s="241">
        <f>IF(N575="zákl. přenesená",J575,0)</f>
        <v>0</v>
      </c>
      <c r="BH575" s="241">
        <f>IF(N575="sníž. přenesená",J575,0)</f>
        <v>0</v>
      </c>
      <c r="BI575" s="241">
        <f>IF(N575="nulová",J575,0)</f>
        <v>0</v>
      </c>
      <c r="BJ575" s="18" t="s">
        <v>87</v>
      </c>
      <c r="BK575" s="241">
        <f>ROUND(I575*H575,2)</f>
        <v>0</v>
      </c>
      <c r="BL575" s="18" t="s">
        <v>115</v>
      </c>
      <c r="BM575" s="240" t="s">
        <v>5324</v>
      </c>
    </row>
    <row r="576" s="2" customFormat="1" ht="16.5" customHeight="1">
      <c r="A576" s="40"/>
      <c r="B576" s="41"/>
      <c r="C576" s="229" t="s">
        <v>2491</v>
      </c>
      <c r="D576" s="229" t="s">
        <v>230</v>
      </c>
      <c r="E576" s="230" t="s">
        <v>4693</v>
      </c>
      <c r="F576" s="231" t="s">
        <v>4694</v>
      </c>
      <c r="G576" s="232" t="s">
        <v>398</v>
      </c>
      <c r="H576" s="233">
        <v>0.20000000000000001</v>
      </c>
      <c r="I576" s="234"/>
      <c r="J576" s="235">
        <f>ROUND(I576*H576,2)</f>
        <v>0</v>
      </c>
      <c r="K576" s="231" t="s">
        <v>251</v>
      </c>
      <c r="L576" s="46"/>
      <c r="M576" s="236" t="s">
        <v>1</v>
      </c>
      <c r="N576" s="237" t="s">
        <v>48</v>
      </c>
      <c r="O576" s="93"/>
      <c r="P576" s="238">
        <f>O576*H576</f>
        <v>0</v>
      </c>
      <c r="Q576" s="238">
        <v>0</v>
      </c>
      <c r="R576" s="238">
        <f>Q576*H576</f>
        <v>0</v>
      </c>
      <c r="S576" s="238">
        <v>0</v>
      </c>
      <c r="T576" s="239">
        <f>S576*H576</f>
        <v>0</v>
      </c>
      <c r="U576" s="40"/>
      <c r="V576" s="40"/>
      <c r="W576" s="40"/>
      <c r="X576" s="40"/>
      <c r="Y576" s="40"/>
      <c r="Z576" s="40"/>
      <c r="AA576" s="40"/>
      <c r="AB576" s="40"/>
      <c r="AC576" s="40"/>
      <c r="AD576" s="40"/>
      <c r="AE576" s="40"/>
      <c r="AR576" s="240" t="s">
        <v>115</v>
      </c>
      <c r="AT576" s="240" t="s">
        <v>230</v>
      </c>
      <c r="AU576" s="240" t="s">
        <v>87</v>
      </c>
      <c r="AY576" s="18" t="s">
        <v>227</v>
      </c>
      <c r="BE576" s="241">
        <f>IF(N576="základní",J576,0)</f>
        <v>0</v>
      </c>
      <c r="BF576" s="241">
        <f>IF(N576="snížená",J576,0)</f>
        <v>0</v>
      </c>
      <c r="BG576" s="241">
        <f>IF(N576="zákl. přenesená",J576,0)</f>
        <v>0</v>
      </c>
      <c r="BH576" s="241">
        <f>IF(N576="sníž. přenesená",J576,0)</f>
        <v>0</v>
      </c>
      <c r="BI576" s="241">
        <f>IF(N576="nulová",J576,0)</f>
        <v>0</v>
      </c>
      <c r="BJ576" s="18" t="s">
        <v>87</v>
      </c>
      <c r="BK576" s="241">
        <f>ROUND(I576*H576,2)</f>
        <v>0</v>
      </c>
      <c r="BL576" s="18" t="s">
        <v>115</v>
      </c>
      <c r="BM576" s="240" t="s">
        <v>5325</v>
      </c>
    </row>
    <row r="577" s="2" customFormat="1" ht="16.5" customHeight="1">
      <c r="A577" s="40"/>
      <c r="B577" s="41"/>
      <c r="C577" s="229" t="s">
        <v>2495</v>
      </c>
      <c r="D577" s="229" t="s">
        <v>230</v>
      </c>
      <c r="E577" s="230" t="s">
        <v>5326</v>
      </c>
      <c r="F577" s="231" t="s">
        <v>5327</v>
      </c>
      <c r="G577" s="232" t="s">
        <v>1861</v>
      </c>
      <c r="H577" s="233">
        <v>1</v>
      </c>
      <c r="I577" s="234"/>
      <c r="J577" s="235">
        <f>ROUND(I577*H577,2)</f>
        <v>0</v>
      </c>
      <c r="K577" s="231" t="s">
        <v>251</v>
      </c>
      <c r="L577" s="46"/>
      <c r="M577" s="236" t="s">
        <v>1</v>
      </c>
      <c r="N577" s="237" t="s">
        <v>48</v>
      </c>
      <c r="O577" s="93"/>
      <c r="P577" s="238">
        <f>O577*H577</f>
        <v>0</v>
      </c>
      <c r="Q577" s="238">
        <v>0</v>
      </c>
      <c r="R577" s="238">
        <f>Q577*H577</f>
        <v>0</v>
      </c>
      <c r="S577" s="238">
        <v>0</v>
      </c>
      <c r="T577" s="239">
        <f>S577*H577</f>
        <v>0</v>
      </c>
      <c r="U577" s="40"/>
      <c r="V577" s="40"/>
      <c r="W577" s="40"/>
      <c r="X577" s="40"/>
      <c r="Y577" s="40"/>
      <c r="Z577" s="40"/>
      <c r="AA577" s="40"/>
      <c r="AB577" s="40"/>
      <c r="AC577" s="40"/>
      <c r="AD577" s="40"/>
      <c r="AE577" s="40"/>
      <c r="AR577" s="240" t="s">
        <v>115</v>
      </c>
      <c r="AT577" s="240" t="s">
        <v>230</v>
      </c>
      <c r="AU577" s="240" t="s">
        <v>87</v>
      </c>
      <c r="AY577" s="18" t="s">
        <v>227</v>
      </c>
      <c r="BE577" s="241">
        <f>IF(N577="základní",J577,0)</f>
        <v>0</v>
      </c>
      <c r="BF577" s="241">
        <f>IF(N577="snížená",J577,0)</f>
        <v>0</v>
      </c>
      <c r="BG577" s="241">
        <f>IF(N577="zákl. přenesená",J577,0)</f>
        <v>0</v>
      </c>
      <c r="BH577" s="241">
        <f>IF(N577="sníž. přenesená",J577,0)</f>
        <v>0</v>
      </c>
      <c r="BI577" s="241">
        <f>IF(N577="nulová",J577,0)</f>
        <v>0</v>
      </c>
      <c r="BJ577" s="18" t="s">
        <v>87</v>
      </c>
      <c r="BK577" s="241">
        <f>ROUND(I577*H577,2)</f>
        <v>0</v>
      </c>
      <c r="BL577" s="18" t="s">
        <v>115</v>
      </c>
      <c r="BM577" s="240" t="s">
        <v>5328</v>
      </c>
    </row>
    <row r="578" s="2" customFormat="1">
      <c r="A578" s="40"/>
      <c r="B578" s="41"/>
      <c r="C578" s="42"/>
      <c r="D578" s="242" t="s">
        <v>237</v>
      </c>
      <c r="E578" s="42"/>
      <c r="F578" s="243" t="s">
        <v>5329</v>
      </c>
      <c r="G578" s="42"/>
      <c r="H578" s="42"/>
      <c r="I578" s="244"/>
      <c r="J578" s="42"/>
      <c r="K578" s="42"/>
      <c r="L578" s="46"/>
      <c r="M578" s="245"/>
      <c r="N578" s="246"/>
      <c r="O578" s="93"/>
      <c r="P578" s="93"/>
      <c r="Q578" s="93"/>
      <c r="R578" s="93"/>
      <c r="S578" s="93"/>
      <c r="T578" s="94"/>
      <c r="U578" s="40"/>
      <c r="V578" s="40"/>
      <c r="W578" s="40"/>
      <c r="X578" s="40"/>
      <c r="Y578" s="40"/>
      <c r="Z578" s="40"/>
      <c r="AA578" s="40"/>
      <c r="AB578" s="40"/>
      <c r="AC578" s="40"/>
      <c r="AD578" s="40"/>
      <c r="AE578" s="40"/>
      <c r="AT578" s="18" t="s">
        <v>237</v>
      </c>
      <c r="AU578" s="18" t="s">
        <v>87</v>
      </c>
    </row>
    <row r="579" s="2" customFormat="1">
      <c r="A579" s="40"/>
      <c r="B579" s="41"/>
      <c r="C579" s="229" t="s">
        <v>2499</v>
      </c>
      <c r="D579" s="229" t="s">
        <v>230</v>
      </c>
      <c r="E579" s="230" t="s">
        <v>5276</v>
      </c>
      <c r="F579" s="231" t="s">
        <v>5277</v>
      </c>
      <c r="G579" s="232" t="s">
        <v>1861</v>
      </c>
      <c r="H579" s="233">
        <v>1</v>
      </c>
      <c r="I579" s="234"/>
      <c r="J579" s="235">
        <f>ROUND(I579*H579,2)</f>
        <v>0</v>
      </c>
      <c r="K579" s="231" t="s">
        <v>251</v>
      </c>
      <c r="L579" s="46"/>
      <c r="M579" s="236" t="s">
        <v>1</v>
      </c>
      <c r="N579" s="237" t="s">
        <v>48</v>
      </c>
      <c r="O579" s="93"/>
      <c r="P579" s="238">
        <f>O579*H579</f>
        <v>0</v>
      </c>
      <c r="Q579" s="238">
        <v>0</v>
      </c>
      <c r="R579" s="238">
        <f>Q579*H579</f>
        <v>0</v>
      </c>
      <c r="S579" s="238">
        <v>0</v>
      </c>
      <c r="T579" s="239">
        <f>S579*H579</f>
        <v>0</v>
      </c>
      <c r="U579" s="40"/>
      <c r="V579" s="40"/>
      <c r="W579" s="40"/>
      <c r="X579" s="40"/>
      <c r="Y579" s="40"/>
      <c r="Z579" s="40"/>
      <c r="AA579" s="40"/>
      <c r="AB579" s="40"/>
      <c r="AC579" s="40"/>
      <c r="AD579" s="40"/>
      <c r="AE579" s="40"/>
      <c r="AR579" s="240" t="s">
        <v>115</v>
      </c>
      <c r="AT579" s="240" t="s">
        <v>230</v>
      </c>
      <c r="AU579" s="240" t="s">
        <v>87</v>
      </c>
      <c r="AY579" s="18" t="s">
        <v>227</v>
      </c>
      <c r="BE579" s="241">
        <f>IF(N579="základní",J579,0)</f>
        <v>0</v>
      </c>
      <c r="BF579" s="241">
        <f>IF(N579="snížená",J579,0)</f>
        <v>0</v>
      </c>
      <c r="BG579" s="241">
        <f>IF(N579="zákl. přenesená",J579,0)</f>
        <v>0</v>
      </c>
      <c r="BH579" s="241">
        <f>IF(N579="sníž. přenesená",J579,0)</f>
        <v>0</v>
      </c>
      <c r="BI579" s="241">
        <f>IF(N579="nulová",J579,0)</f>
        <v>0</v>
      </c>
      <c r="BJ579" s="18" t="s">
        <v>87</v>
      </c>
      <c r="BK579" s="241">
        <f>ROUND(I579*H579,2)</f>
        <v>0</v>
      </c>
      <c r="BL579" s="18" t="s">
        <v>115</v>
      </c>
      <c r="BM579" s="240" t="s">
        <v>5330</v>
      </c>
    </row>
    <row r="580" s="2" customFormat="1" ht="16.5" customHeight="1">
      <c r="A580" s="40"/>
      <c r="B580" s="41"/>
      <c r="C580" s="229" t="s">
        <v>2503</v>
      </c>
      <c r="D580" s="229" t="s">
        <v>230</v>
      </c>
      <c r="E580" s="230" t="s">
        <v>5252</v>
      </c>
      <c r="F580" s="231" t="s">
        <v>5253</v>
      </c>
      <c r="G580" s="232" t="s">
        <v>1861</v>
      </c>
      <c r="H580" s="233">
        <v>1</v>
      </c>
      <c r="I580" s="234"/>
      <c r="J580" s="235">
        <f>ROUND(I580*H580,2)</f>
        <v>0</v>
      </c>
      <c r="K580" s="231" t="s">
        <v>251</v>
      </c>
      <c r="L580" s="46"/>
      <c r="M580" s="236" t="s">
        <v>1</v>
      </c>
      <c r="N580" s="237" t="s">
        <v>48</v>
      </c>
      <c r="O580" s="93"/>
      <c r="P580" s="238">
        <f>O580*H580</f>
        <v>0</v>
      </c>
      <c r="Q580" s="238">
        <v>0</v>
      </c>
      <c r="R580" s="238">
        <f>Q580*H580</f>
        <v>0</v>
      </c>
      <c r="S580" s="238">
        <v>0</v>
      </c>
      <c r="T580" s="239">
        <f>S580*H580</f>
        <v>0</v>
      </c>
      <c r="U580" s="40"/>
      <c r="V580" s="40"/>
      <c r="W580" s="40"/>
      <c r="X580" s="40"/>
      <c r="Y580" s="40"/>
      <c r="Z580" s="40"/>
      <c r="AA580" s="40"/>
      <c r="AB580" s="40"/>
      <c r="AC580" s="40"/>
      <c r="AD580" s="40"/>
      <c r="AE580" s="40"/>
      <c r="AR580" s="240" t="s">
        <v>115</v>
      </c>
      <c r="AT580" s="240" t="s">
        <v>230</v>
      </c>
      <c r="AU580" s="240" t="s">
        <v>87</v>
      </c>
      <c r="AY580" s="18" t="s">
        <v>227</v>
      </c>
      <c r="BE580" s="241">
        <f>IF(N580="základní",J580,0)</f>
        <v>0</v>
      </c>
      <c r="BF580" s="241">
        <f>IF(N580="snížená",J580,0)</f>
        <v>0</v>
      </c>
      <c r="BG580" s="241">
        <f>IF(N580="zákl. přenesená",J580,0)</f>
        <v>0</v>
      </c>
      <c r="BH580" s="241">
        <f>IF(N580="sníž. přenesená",J580,0)</f>
        <v>0</v>
      </c>
      <c r="BI580" s="241">
        <f>IF(N580="nulová",J580,0)</f>
        <v>0</v>
      </c>
      <c r="BJ580" s="18" t="s">
        <v>87</v>
      </c>
      <c r="BK580" s="241">
        <f>ROUND(I580*H580,2)</f>
        <v>0</v>
      </c>
      <c r="BL580" s="18" t="s">
        <v>115</v>
      </c>
      <c r="BM580" s="240" t="s">
        <v>5331</v>
      </c>
    </row>
    <row r="581" s="2" customFormat="1">
      <c r="A581" s="40"/>
      <c r="B581" s="41"/>
      <c r="C581" s="229" t="s">
        <v>2507</v>
      </c>
      <c r="D581" s="229" t="s">
        <v>230</v>
      </c>
      <c r="E581" s="230" t="s">
        <v>5280</v>
      </c>
      <c r="F581" s="231" t="s">
        <v>5281</v>
      </c>
      <c r="G581" s="232" t="s">
        <v>544</v>
      </c>
      <c r="H581" s="233">
        <v>14</v>
      </c>
      <c r="I581" s="234"/>
      <c r="J581" s="235">
        <f>ROUND(I581*H581,2)</f>
        <v>0</v>
      </c>
      <c r="K581" s="231" t="s">
        <v>251</v>
      </c>
      <c r="L581" s="46"/>
      <c r="M581" s="236" t="s">
        <v>1</v>
      </c>
      <c r="N581" s="237" t="s">
        <v>48</v>
      </c>
      <c r="O581" s="93"/>
      <c r="P581" s="238">
        <f>O581*H581</f>
        <v>0</v>
      </c>
      <c r="Q581" s="238">
        <v>0</v>
      </c>
      <c r="R581" s="238">
        <f>Q581*H581</f>
        <v>0</v>
      </c>
      <c r="S581" s="238">
        <v>0</v>
      </c>
      <c r="T581" s="239">
        <f>S581*H581</f>
        <v>0</v>
      </c>
      <c r="U581" s="40"/>
      <c r="V581" s="40"/>
      <c r="W581" s="40"/>
      <c r="X581" s="40"/>
      <c r="Y581" s="40"/>
      <c r="Z581" s="40"/>
      <c r="AA581" s="40"/>
      <c r="AB581" s="40"/>
      <c r="AC581" s="40"/>
      <c r="AD581" s="40"/>
      <c r="AE581" s="40"/>
      <c r="AR581" s="240" t="s">
        <v>115</v>
      </c>
      <c r="AT581" s="240" t="s">
        <v>230</v>
      </c>
      <c r="AU581" s="240" t="s">
        <v>87</v>
      </c>
      <c r="AY581" s="18" t="s">
        <v>227</v>
      </c>
      <c r="BE581" s="241">
        <f>IF(N581="základní",J581,0)</f>
        <v>0</v>
      </c>
      <c r="BF581" s="241">
        <f>IF(N581="snížená",J581,0)</f>
        <v>0</v>
      </c>
      <c r="BG581" s="241">
        <f>IF(N581="zákl. přenesená",J581,0)</f>
        <v>0</v>
      </c>
      <c r="BH581" s="241">
        <f>IF(N581="sníž. přenesená",J581,0)</f>
        <v>0</v>
      </c>
      <c r="BI581" s="241">
        <f>IF(N581="nulová",J581,0)</f>
        <v>0</v>
      </c>
      <c r="BJ581" s="18" t="s">
        <v>87</v>
      </c>
      <c r="BK581" s="241">
        <f>ROUND(I581*H581,2)</f>
        <v>0</v>
      </c>
      <c r="BL581" s="18" t="s">
        <v>115</v>
      </c>
      <c r="BM581" s="240" t="s">
        <v>5332</v>
      </c>
    </row>
    <row r="582" s="2" customFormat="1" ht="16.5" customHeight="1">
      <c r="A582" s="40"/>
      <c r="B582" s="41"/>
      <c r="C582" s="229" t="s">
        <v>2511</v>
      </c>
      <c r="D582" s="229" t="s">
        <v>230</v>
      </c>
      <c r="E582" s="230" t="s">
        <v>5282</v>
      </c>
      <c r="F582" s="231" t="s">
        <v>5200</v>
      </c>
      <c r="G582" s="232" t="s">
        <v>1861</v>
      </c>
      <c r="H582" s="233">
        <v>1</v>
      </c>
      <c r="I582" s="234"/>
      <c r="J582" s="235">
        <f>ROUND(I582*H582,2)</f>
        <v>0</v>
      </c>
      <c r="K582" s="231" t="s">
        <v>251</v>
      </c>
      <c r="L582" s="46"/>
      <c r="M582" s="236" t="s">
        <v>1</v>
      </c>
      <c r="N582" s="237" t="s">
        <v>48</v>
      </c>
      <c r="O582" s="93"/>
      <c r="P582" s="238">
        <f>O582*H582</f>
        <v>0</v>
      </c>
      <c r="Q582" s="238">
        <v>0</v>
      </c>
      <c r="R582" s="238">
        <f>Q582*H582</f>
        <v>0</v>
      </c>
      <c r="S582" s="238">
        <v>0</v>
      </c>
      <c r="T582" s="239">
        <f>S582*H582</f>
        <v>0</v>
      </c>
      <c r="U582" s="40"/>
      <c r="V582" s="40"/>
      <c r="W582" s="40"/>
      <c r="X582" s="40"/>
      <c r="Y582" s="40"/>
      <c r="Z582" s="40"/>
      <c r="AA582" s="40"/>
      <c r="AB582" s="40"/>
      <c r="AC582" s="40"/>
      <c r="AD582" s="40"/>
      <c r="AE582" s="40"/>
      <c r="AR582" s="240" t="s">
        <v>115</v>
      </c>
      <c r="AT582" s="240" t="s">
        <v>230</v>
      </c>
      <c r="AU582" s="240" t="s">
        <v>87</v>
      </c>
      <c r="AY582" s="18" t="s">
        <v>227</v>
      </c>
      <c r="BE582" s="241">
        <f>IF(N582="základní",J582,0)</f>
        <v>0</v>
      </c>
      <c r="BF582" s="241">
        <f>IF(N582="snížená",J582,0)</f>
        <v>0</v>
      </c>
      <c r="BG582" s="241">
        <f>IF(N582="zákl. přenesená",J582,0)</f>
        <v>0</v>
      </c>
      <c r="BH582" s="241">
        <f>IF(N582="sníž. přenesená",J582,0)</f>
        <v>0</v>
      </c>
      <c r="BI582" s="241">
        <f>IF(N582="nulová",J582,0)</f>
        <v>0</v>
      </c>
      <c r="BJ582" s="18" t="s">
        <v>87</v>
      </c>
      <c r="BK582" s="241">
        <f>ROUND(I582*H582,2)</f>
        <v>0</v>
      </c>
      <c r="BL582" s="18" t="s">
        <v>115</v>
      </c>
      <c r="BM582" s="240" t="s">
        <v>5333</v>
      </c>
    </row>
    <row r="583" s="2" customFormat="1" ht="16.5" customHeight="1">
      <c r="A583" s="40"/>
      <c r="B583" s="41"/>
      <c r="C583" s="229" t="s">
        <v>2515</v>
      </c>
      <c r="D583" s="229" t="s">
        <v>230</v>
      </c>
      <c r="E583" s="230" t="s">
        <v>5284</v>
      </c>
      <c r="F583" s="231" t="s">
        <v>5285</v>
      </c>
      <c r="G583" s="232" t="s">
        <v>1861</v>
      </c>
      <c r="H583" s="233">
        <v>1</v>
      </c>
      <c r="I583" s="234"/>
      <c r="J583" s="235">
        <f>ROUND(I583*H583,2)</f>
        <v>0</v>
      </c>
      <c r="K583" s="231" t="s">
        <v>251</v>
      </c>
      <c r="L583" s="46"/>
      <c r="M583" s="236" t="s">
        <v>1</v>
      </c>
      <c r="N583" s="237" t="s">
        <v>48</v>
      </c>
      <c r="O583" s="93"/>
      <c r="P583" s="238">
        <f>O583*H583</f>
        <v>0</v>
      </c>
      <c r="Q583" s="238">
        <v>0</v>
      </c>
      <c r="R583" s="238">
        <f>Q583*H583</f>
        <v>0</v>
      </c>
      <c r="S583" s="238">
        <v>0</v>
      </c>
      <c r="T583" s="239">
        <f>S583*H583</f>
        <v>0</v>
      </c>
      <c r="U583" s="40"/>
      <c r="V583" s="40"/>
      <c r="W583" s="40"/>
      <c r="X583" s="40"/>
      <c r="Y583" s="40"/>
      <c r="Z583" s="40"/>
      <c r="AA583" s="40"/>
      <c r="AB583" s="40"/>
      <c r="AC583" s="40"/>
      <c r="AD583" s="40"/>
      <c r="AE583" s="40"/>
      <c r="AR583" s="240" t="s">
        <v>115</v>
      </c>
      <c r="AT583" s="240" t="s">
        <v>230</v>
      </c>
      <c r="AU583" s="240" t="s">
        <v>87</v>
      </c>
      <c r="AY583" s="18" t="s">
        <v>227</v>
      </c>
      <c r="BE583" s="241">
        <f>IF(N583="základní",J583,0)</f>
        <v>0</v>
      </c>
      <c r="BF583" s="241">
        <f>IF(N583="snížená",J583,0)</f>
        <v>0</v>
      </c>
      <c r="BG583" s="241">
        <f>IF(N583="zákl. přenesená",J583,0)</f>
        <v>0</v>
      </c>
      <c r="BH583" s="241">
        <f>IF(N583="sníž. přenesená",J583,0)</f>
        <v>0</v>
      </c>
      <c r="BI583" s="241">
        <f>IF(N583="nulová",J583,0)</f>
        <v>0</v>
      </c>
      <c r="BJ583" s="18" t="s">
        <v>87</v>
      </c>
      <c r="BK583" s="241">
        <f>ROUND(I583*H583,2)</f>
        <v>0</v>
      </c>
      <c r="BL583" s="18" t="s">
        <v>115</v>
      </c>
      <c r="BM583" s="240" t="s">
        <v>5334</v>
      </c>
    </row>
    <row r="584" s="2" customFormat="1">
      <c r="A584" s="40"/>
      <c r="B584" s="41"/>
      <c r="C584" s="229" t="s">
        <v>2519</v>
      </c>
      <c r="D584" s="229" t="s">
        <v>230</v>
      </c>
      <c r="E584" s="230" t="s">
        <v>5205</v>
      </c>
      <c r="F584" s="231" t="s">
        <v>5206</v>
      </c>
      <c r="G584" s="232" t="s">
        <v>4751</v>
      </c>
      <c r="H584" s="233">
        <v>1</v>
      </c>
      <c r="I584" s="234"/>
      <c r="J584" s="235">
        <f>ROUND(I584*H584,2)</f>
        <v>0</v>
      </c>
      <c r="K584" s="231" t="s">
        <v>251</v>
      </c>
      <c r="L584" s="46"/>
      <c r="M584" s="236" t="s">
        <v>1</v>
      </c>
      <c r="N584" s="237" t="s">
        <v>48</v>
      </c>
      <c r="O584" s="93"/>
      <c r="P584" s="238">
        <f>O584*H584</f>
        <v>0</v>
      </c>
      <c r="Q584" s="238">
        <v>0</v>
      </c>
      <c r="R584" s="238">
        <f>Q584*H584</f>
        <v>0</v>
      </c>
      <c r="S584" s="238">
        <v>0</v>
      </c>
      <c r="T584" s="239">
        <f>S584*H584</f>
        <v>0</v>
      </c>
      <c r="U584" s="40"/>
      <c r="V584" s="40"/>
      <c r="W584" s="40"/>
      <c r="X584" s="40"/>
      <c r="Y584" s="40"/>
      <c r="Z584" s="40"/>
      <c r="AA584" s="40"/>
      <c r="AB584" s="40"/>
      <c r="AC584" s="40"/>
      <c r="AD584" s="40"/>
      <c r="AE584" s="40"/>
      <c r="AR584" s="240" t="s">
        <v>115</v>
      </c>
      <c r="AT584" s="240" t="s">
        <v>230</v>
      </c>
      <c r="AU584" s="240" t="s">
        <v>87</v>
      </c>
      <c r="AY584" s="18" t="s">
        <v>227</v>
      </c>
      <c r="BE584" s="241">
        <f>IF(N584="základní",J584,0)</f>
        <v>0</v>
      </c>
      <c r="BF584" s="241">
        <f>IF(N584="snížená",J584,0)</f>
        <v>0</v>
      </c>
      <c r="BG584" s="241">
        <f>IF(N584="zákl. přenesená",J584,0)</f>
        <v>0</v>
      </c>
      <c r="BH584" s="241">
        <f>IF(N584="sníž. přenesená",J584,0)</f>
        <v>0</v>
      </c>
      <c r="BI584" s="241">
        <f>IF(N584="nulová",J584,0)</f>
        <v>0</v>
      </c>
      <c r="BJ584" s="18" t="s">
        <v>87</v>
      </c>
      <c r="BK584" s="241">
        <f>ROUND(I584*H584,2)</f>
        <v>0</v>
      </c>
      <c r="BL584" s="18" t="s">
        <v>115</v>
      </c>
      <c r="BM584" s="240" t="s">
        <v>5335</v>
      </c>
    </row>
    <row r="585" s="2" customFormat="1" ht="16.5" customHeight="1">
      <c r="A585" s="40"/>
      <c r="B585" s="41"/>
      <c r="C585" s="229" t="s">
        <v>2525</v>
      </c>
      <c r="D585" s="229" t="s">
        <v>230</v>
      </c>
      <c r="E585" s="230" t="s">
        <v>5208</v>
      </c>
      <c r="F585" s="231" t="s">
        <v>5209</v>
      </c>
      <c r="G585" s="232" t="s">
        <v>4751</v>
      </c>
      <c r="H585" s="233">
        <v>1</v>
      </c>
      <c r="I585" s="234"/>
      <c r="J585" s="235">
        <f>ROUND(I585*H585,2)</f>
        <v>0</v>
      </c>
      <c r="K585" s="231" t="s">
        <v>251</v>
      </c>
      <c r="L585" s="46"/>
      <c r="M585" s="236" t="s">
        <v>1</v>
      </c>
      <c r="N585" s="237" t="s">
        <v>48</v>
      </c>
      <c r="O585" s="93"/>
      <c r="P585" s="238">
        <f>O585*H585</f>
        <v>0</v>
      </c>
      <c r="Q585" s="238">
        <v>0</v>
      </c>
      <c r="R585" s="238">
        <f>Q585*H585</f>
        <v>0</v>
      </c>
      <c r="S585" s="238">
        <v>0</v>
      </c>
      <c r="T585" s="239">
        <f>S585*H585</f>
        <v>0</v>
      </c>
      <c r="U585" s="40"/>
      <c r="V585" s="40"/>
      <c r="W585" s="40"/>
      <c r="X585" s="40"/>
      <c r="Y585" s="40"/>
      <c r="Z585" s="40"/>
      <c r="AA585" s="40"/>
      <c r="AB585" s="40"/>
      <c r="AC585" s="40"/>
      <c r="AD585" s="40"/>
      <c r="AE585" s="40"/>
      <c r="AR585" s="240" t="s">
        <v>115</v>
      </c>
      <c r="AT585" s="240" t="s">
        <v>230</v>
      </c>
      <c r="AU585" s="240" t="s">
        <v>87</v>
      </c>
      <c r="AY585" s="18" t="s">
        <v>227</v>
      </c>
      <c r="BE585" s="241">
        <f>IF(N585="základní",J585,0)</f>
        <v>0</v>
      </c>
      <c r="BF585" s="241">
        <f>IF(N585="snížená",J585,0)</f>
        <v>0</v>
      </c>
      <c r="BG585" s="241">
        <f>IF(N585="zákl. přenesená",J585,0)</f>
        <v>0</v>
      </c>
      <c r="BH585" s="241">
        <f>IF(N585="sníž. přenesená",J585,0)</f>
        <v>0</v>
      </c>
      <c r="BI585" s="241">
        <f>IF(N585="nulová",J585,0)</f>
        <v>0</v>
      </c>
      <c r="BJ585" s="18" t="s">
        <v>87</v>
      </c>
      <c r="BK585" s="241">
        <f>ROUND(I585*H585,2)</f>
        <v>0</v>
      </c>
      <c r="BL585" s="18" t="s">
        <v>115</v>
      </c>
      <c r="BM585" s="240" t="s">
        <v>5336</v>
      </c>
    </row>
    <row r="586" s="2" customFormat="1" ht="16.5" customHeight="1">
      <c r="A586" s="40"/>
      <c r="B586" s="41"/>
      <c r="C586" s="229" t="s">
        <v>2531</v>
      </c>
      <c r="D586" s="229" t="s">
        <v>230</v>
      </c>
      <c r="E586" s="230" t="s">
        <v>5214</v>
      </c>
      <c r="F586" s="231" t="s">
        <v>5215</v>
      </c>
      <c r="G586" s="232" t="s">
        <v>544</v>
      </c>
      <c r="H586" s="233">
        <v>13</v>
      </c>
      <c r="I586" s="234"/>
      <c r="J586" s="235">
        <f>ROUND(I586*H586,2)</f>
        <v>0</v>
      </c>
      <c r="K586" s="231" t="s">
        <v>251</v>
      </c>
      <c r="L586" s="46"/>
      <c r="M586" s="236" t="s">
        <v>1</v>
      </c>
      <c r="N586" s="237" t="s">
        <v>48</v>
      </c>
      <c r="O586" s="93"/>
      <c r="P586" s="238">
        <f>O586*H586</f>
        <v>0</v>
      </c>
      <c r="Q586" s="238">
        <v>0</v>
      </c>
      <c r="R586" s="238">
        <f>Q586*H586</f>
        <v>0</v>
      </c>
      <c r="S586" s="238">
        <v>0</v>
      </c>
      <c r="T586" s="239">
        <f>S586*H586</f>
        <v>0</v>
      </c>
      <c r="U586" s="40"/>
      <c r="V586" s="40"/>
      <c r="W586" s="40"/>
      <c r="X586" s="40"/>
      <c r="Y586" s="40"/>
      <c r="Z586" s="40"/>
      <c r="AA586" s="40"/>
      <c r="AB586" s="40"/>
      <c r="AC586" s="40"/>
      <c r="AD586" s="40"/>
      <c r="AE586" s="40"/>
      <c r="AR586" s="240" t="s">
        <v>115</v>
      </c>
      <c r="AT586" s="240" t="s">
        <v>230</v>
      </c>
      <c r="AU586" s="240" t="s">
        <v>87</v>
      </c>
      <c r="AY586" s="18" t="s">
        <v>227</v>
      </c>
      <c r="BE586" s="241">
        <f>IF(N586="základní",J586,0)</f>
        <v>0</v>
      </c>
      <c r="BF586" s="241">
        <f>IF(N586="snížená",J586,0)</f>
        <v>0</v>
      </c>
      <c r="BG586" s="241">
        <f>IF(N586="zákl. přenesená",J586,0)</f>
        <v>0</v>
      </c>
      <c r="BH586" s="241">
        <f>IF(N586="sníž. přenesená",J586,0)</f>
        <v>0</v>
      </c>
      <c r="BI586" s="241">
        <f>IF(N586="nulová",J586,0)</f>
        <v>0</v>
      </c>
      <c r="BJ586" s="18" t="s">
        <v>87</v>
      </c>
      <c r="BK586" s="241">
        <f>ROUND(I586*H586,2)</f>
        <v>0</v>
      </c>
      <c r="BL586" s="18" t="s">
        <v>115</v>
      </c>
      <c r="BM586" s="240" t="s">
        <v>5337</v>
      </c>
    </row>
    <row r="587" s="2" customFormat="1" ht="16.5" customHeight="1">
      <c r="A587" s="40"/>
      <c r="B587" s="41"/>
      <c r="C587" s="229" t="s">
        <v>2536</v>
      </c>
      <c r="D587" s="229" t="s">
        <v>230</v>
      </c>
      <c r="E587" s="230" t="s">
        <v>5220</v>
      </c>
      <c r="F587" s="231" t="s">
        <v>5221</v>
      </c>
      <c r="G587" s="232" t="s">
        <v>544</v>
      </c>
      <c r="H587" s="233">
        <v>13</v>
      </c>
      <c r="I587" s="234"/>
      <c r="J587" s="235">
        <f>ROUND(I587*H587,2)</f>
        <v>0</v>
      </c>
      <c r="K587" s="231" t="s">
        <v>251</v>
      </c>
      <c r="L587" s="46"/>
      <c r="M587" s="236" t="s">
        <v>1</v>
      </c>
      <c r="N587" s="237" t="s">
        <v>48</v>
      </c>
      <c r="O587" s="93"/>
      <c r="P587" s="238">
        <f>O587*H587</f>
        <v>0</v>
      </c>
      <c r="Q587" s="238">
        <v>0</v>
      </c>
      <c r="R587" s="238">
        <f>Q587*H587</f>
        <v>0</v>
      </c>
      <c r="S587" s="238">
        <v>0</v>
      </c>
      <c r="T587" s="239">
        <f>S587*H587</f>
        <v>0</v>
      </c>
      <c r="U587" s="40"/>
      <c r="V587" s="40"/>
      <c r="W587" s="40"/>
      <c r="X587" s="40"/>
      <c r="Y587" s="40"/>
      <c r="Z587" s="40"/>
      <c r="AA587" s="40"/>
      <c r="AB587" s="40"/>
      <c r="AC587" s="40"/>
      <c r="AD587" s="40"/>
      <c r="AE587" s="40"/>
      <c r="AR587" s="240" t="s">
        <v>115</v>
      </c>
      <c r="AT587" s="240" t="s">
        <v>230</v>
      </c>
      <c r="AU587" s="240" t="s">
        <v>87</v>
      </c>
      <c r="AY587" s="18" t="s">
        <v>227</v>
      </c>
      <c r="BE587" s="241">
        <f>IF(N587="základní",J587,0)</f>
        <v>0</v>
      </c>
      <c r="BF587" s="241">
        <f>IF(N587="snížená",J587,0)</f>
        <v>0</v>
      </c>
      <c r="BG587" s="241">
        <f>IF(N587="zákl. přenesená",J587,0)</f>
        <v>0</v>
      </c>
      <c r="BH587" s="241">
        <f>IF(N587="sníž. přenesená",J587,0)</f>
        <v>0</v>
      </c>
      <c r="BI587" s="241">
        <f>IF(N587="nulová",J587,0)</f>
        <v>0</v>
      </c>
      <c r="BJ587" s="18" t="s">
        <v>87</v>
      </c>
      <c r="BK587" s="241">
        <f>ROUND(I587*H587,2)</f>
        <v>0</v>
      </c>
      <c r="BL587" s="18" t="s">
        <v>115</v>
      </c>
      <c r="BM587" s="240" t="s">
        <v>5338</v>
      </c>
    </row>
    <row r="588" s="2" customFormat="1" ht="16.5" customHeight="1">
      <c r="A588" s="40"/>
      <c r="B588" s="41"/>
      <c r="C588" s="229" t="s">
        <v>2542</v>
      </c>
      <c r="D588" s="229" t="s">
        <v>230</v>
      </c>
      <c r="E588" s="230" t="s">
        <v>5225</v>
      </c>
      <c r="F588" s="231" t="s">
        <v>5226</v>
      </c>
      <c r="G588" s="232" t="s">
        <v>1861</v>
      </c>
      <c r="H588" s="233">
        <v>1</v>
      </c>
      <c r="I588" s="234"/>
      <c r="J588" s="235">
        <f>ROUND(I588*H588,2)</f>
        <v>0</v>
      </c>
      <c r="K588" s="231" t="s">
        <v>251</v>
      </c>
      <c r="L588" s="46"/>
      <c r="M588" s="236" t="s">
        <v>1</v>
      </c>
      <c r="N588" s="237" t="s">
        <v>48</v>
      </c>
      <c r="O588" s="93"/>
      <c r="P588" s="238">
        <f>O588*H588</f>
        <v>0</v>
      </c>
      <c r="Q588" s="238">
        <v>0</v>
      </c>
      <c r="R588" s="238">
        <f>Q588*H588</f>
        <v>0</v>
      </c>
      <c r="S588" s="238">
        <v>0</v>
      </c>
      <c r="T588" s="239">
        <f>S588*H588</f>
        <v>0</v>
      </c>
      <c r="U588" s="40"/>
      <c r="V588" s="40"/>
      <c r="W588" s="40"/>
      <c r="X588" s="40"/>
      <c r="Y588" s="40"/>
      <c r="Z588" s="40"/>
      <c r="AA588" s="40"/>
      <c r="AB588" s="40"/>
      <c r="AC588" s="40"/>
      <c r="AD588" s="40"/>
      <c r="AE588" s="40"/>
      <c r="AR588" s="240" t="s">
        <v>115</v>
      </c>
      <c r="AT588" s="240" t="s">
        <v>230</v>
      </c>
      <c r="AU588" s="240" t="s">
        <v>87</v>
      </c>
      <c r="AY588" s="18" t="s">
        <v>227</v>
      </c>
      <c r="BE588" s="241">
        <f>IF(N588="základní",J588,0)</f>
        <v>0</v>
      </c>
      <c r="BF588" s="241">
        <f>IF(N588="snížená",J588,0)</f>
        <v>0</v>
      </c>
      <c r="BG588" s="241">
        <f>IF(N588="zákl. přenesená",J588,0)</f>
        <v>0</v>
      </c>
      <c r="BH588" s="241">
        <f>IF(N588="sníž. přenesená",J588,0)</f>
        <v>0</v>
      </c>
      <c r="BI588" s="241">
        <f>IF(N588="nulová",J588,0)</f>
        <v>0</v>
      </c>
      <c r="BJ588" s="18" t="s">
        <v>87</v>
      </c>
      <c r="BK588" s="241">
        <f>ROUND(I588*H588,2)</f>
        <v>0</v>
      </c>
      <c r="BL588" s="18" t="s">
        <v>115</v>
      </c>
      <c r="BM588" s="240" t="s">
        <v>5339</v>
      </c>
    </row>
    <row r="589" s="2" customFormat="1" ht="16.5" customHeight="1">
      <c r="A589" s="40"/>
      <c r="B589" s="41"/>
      <c r="C589" s="229" t="s">
        <v>2546</v>
      </c>
      <c r="D589" s="229" t="s">
        <v>230</v>
      </c>
      <c r="E589" s="230" t="s">
        <v>5231</v>
      </c>
      <c r="F589" s="231" t="s">
        <v>5232</v>
      </c>
      <c r="G589" s="232" t="s">
        <v>544</v>
      </c>
      <c r="H589" s="233">
        <v>26</v>
      </c>
      <c r="I589" s="234"/>
      <c r="J589" s="235">
        <f>ROUND(I589*H589,2)</f>
        <v>0</v>
      </c>
      <c r="K589" s="231" t="s">
        <v>251</v>
      </c>
      <c r="L589" s="46"/>
      <c r="M589" s="236" t="s">
        <v>1</v>
      </c>
      <c r="N589" s="237" t="s">
        <v>48</v>
      </c>
      <c r="O589" s="93"/>
      <c r="P589" s="238">
        <f>O589*H589</f>
        <v>0</v>
      </c>
      <c r="Q589" s="238">
        <v>0</v>
      </c>
      <c r="R589" s="238">
        <f>Q589*H589</f>
        <v>0</v>
      </c>
      <c r="S589" s="238">
        <v>0</v>
      </c>
      <c r="T589" s="239">
        <f>S589*H589</f>
        <v>0</v>
      </c>
      <c r="U589" s="40"/>
      <c r="V589" s="40"/>
      <c r="W589" s="40"/>
      <c r="X589" s="40"/>
      <c r="Y589" s="40"/>
      <c r="Z589" s="40"/>
      <c r="AA589" s="40"/>
      <c r="AB589" s="40"/>
      <c r="AC589" s="40"/>
      <c r="AD589" s="40"/>
      <c r="AE589" s="40"/>
      <c r="AR589" s="240" t="s">
        <v>115</v>
      </c>
      <c r="AT589" s="240" t="s">
        <v>230</v>
      </c>
      <c r="AU589" s="240" t="s">
        <v>87</v>
      </c>
      <c r="AY589" s="18" t="s">
        <v>227</v>
      </c>
      <c r="BE589" s="241">
        <f>IF(N589="základní",J589,0)</f>
        <v>0</v>
      </c>
      <c r="BF589" s="241">
        <f>IF(N589="snížená",J589,0)</f>
        <v>0</v>
      </c>
      <c r="BG589" s="241">
        <f>IF(N589="zákl. přenesená",J589,0)</f>
        <v>0</v>
      </c>
      <c r="BH589" s="241">
        <f>IF(N589="sníž. přenesená",J589,0)</f>
        <v>0</v>
      </c>
      <c r="BI589" s="241">
        <f>IF(N589="nulová",J589,0)</f>
        <v>0</v>
      </c>
      <c r="BJ589" s="18" t="s">
        <v>87</v>
      </c>
      <c r="BK589" s="241">
        <f>ROUND(I589*H589,2)</f>
        <v>0</v>
      </c>
      <c r="BL589" s="18" t="s">
        <v>115</v>
      </c>
      <c r="BM589" s="240" t="s">
        <v>5340</v>
      </c>
    </row>
    <row r="590" s="2" customFormat="1" ht="16.5" customHeight="1">
      <c r="A590" s="40"/>
      <c r="B590" s="41"/>
      <c r="C590" s="229" t="s">
        <v>2551</v>
      </c>
      <c r="D590" s="229" t="s">
        <v>230</v>
      </c>
      <c r="E590" s="230" t="s">
        <v>5234</v>
      </c>
      <c r="F590" s="231" t="s">
        <v>5235</v>
      </c>
      <c r="G590" s="232" t="s">
        <v>4751</v>
      </c>
      <c r="H590" s="233">
        <v>1</v>
      </c>
      <c r="I590" s="234"/>
      <c r="J590" s="235">
        <f>ROUND(I590*H590,2)</f>
        <v>0</v>
      </c>
      <c r="K590" s="231" t="s">
        <v>251</v>
      </c>
      <c r="L590" s="46"/>
      <c r="M590" s="236" t="s">
        <v>1</v>
      </c>
      <c r="N590" s="237" t="s">
        <v>48</v>
      </c>
      <c r="O590" s="93"/>
      <c r="P590" s="238">
        <f>O590*H590</f>
        <v>0</v>
      </c>
      <c r="Q590" s="238">
        <v>0</v>
      </c>
      <c r="R590" s="238">
        <f>Q590*H590</f>
        <v>0</v>
      </c>
      <c r="S590" s="238">
        <v>0</v>
      </c>
      <c r="T590" s="239">
        <f>S590*H590</f>
        <v>0</v>
      </c>
      <c r="U590" s="40"/>
      <c r="V590" s="40"/>
      <c r="W590" s="40"/>
      <c r="X590" s="40"/>
      <c r="Y590" s="40"/>
      <c r="Z590" s="40"/>
      <c r="AA590" s="40"/>
      <c r="AB590" s="40"/>
      <c r="AC590" s="40"/>
      <c r="AD590" s="40"/>
      <c r="AE590" s="40"/>
      <c r="AR590" s="240" t="s">
        <v>115</v>
      </c>
      <c r="AT590" s="240" t="s">
        <v>230</v>
      </c>
      <c r="AU590" s="240" t="s">
        <v>87</v>
      </c>
      <c r="AY590" s="18" t="s">
        <v>227</v>
      </c>
      <c r="BE590" s="241">
        <f>IF(N590="základní",J590,0)</f>
        <v>0</v>
      </c>
      <c r="BF590" s="241">
        <f>IF(N590="snížená",J590,0)</f>
        <v>0</v>
      </c>
      <c r="BG590" s="241">
        <f>IF(N590="zákl. přenesená",J590,0)</f>
        <v>0</v>
      </c>
      <c r="BH590" s="241">
        <f>IF(N590="sníž. přenesená",J590,0)</f>
        <v>0</v>
      </c>
      <c r="BI590" s="241">
        <f>IF(N590="nulová",J590,0)</f>
        <v>0</v>
      </c>
      <c r="BJ590" s="18" t="s">
        <v>87</v>
      </c>
      <c r="BK590" s="241">
        <f>ROUND(I590*H590,2)</f>
        <v>0</v>
      </c>
      <c r="BL590" s="18" t="s">
        <v>115</v>
      </c>
      <c r="BM590" s="240" t="s">
        <v>5341</v>
      </c>
    </row>
    <row r="591" s="2" customFormat="1" ht="16.5" customHeight="1">
      <c r="A591" s="40"/>
      <c r="B591" s="41"/>
      <c r="C591" s="229" t="s">
        <v>2558</v>
      </c>
      <c r="D591" s="229" t="s">
        <v>230</v>
      </c>
      <c r="E591" s="230" t="s">
        <v>5236</v>
      </c>
      <c r="F591" s="231" t="s">
        <v>5237</v>
      </c>
      <c r="G591" s="232" t="s">
        <v>544</v>
      </c>
      <c r="H591" s="233">
        <v>26</v>
      </c>
      <c r="I591" s="234"/>
      <c r="J591" s="235">
        <f>ROUND(I591*H591,2)</f>
        <v>0</v>
      </c>
      <c r="K591" s="231" t="s">
        <v>251</v>
      </c>
      <c r="L591" s="46"/>
      <c r="M591" s="236" t="s">
        <v>1</v>
      </c>
      <c r="N591" s="237" t="s">
        <v>48</v>
      </c>
      <c r="O591" s="93"/>
      <c r="P591" s="238">
        <f>O591*H591</f>
        <v>0</v>
      </c>
      <c r="Q591" s="238">
        <v>0</v>
      </c>
      <c r="R591" s="238">
        <f>Q591*H591</f>
        <v>0</v>
      </c>
      <c r="S591" s="238">
        <v>0</v>
      </c>
      <c r="T591" s="239">
        <f>S591*H591</f>
        <v>0</v>
      </c>
      <c r="U591" s="40"/>
      <c r="V591" s="40"/>
      <c r="W591" s="40"/>
      <c r="X591" s="40"/>
      <c r="Y591" s="40"/>
      <c r="Z591" s="40"/>
      <c r="AA591" s="40"/>
      <c r="AB591" s="40"/>
      <c r="AC591" s="40"/>
      <c r="AD591" s="40"/>
      <c r="AE591" s="40"/>
      <c r="AR591" s="240" t="s">
        <v>115</v>
      </c>
      <c r="AT591" s="240" t="s">
        <v>230</v>
      </c>
      <c r="AU591" s="240" t="s">
        <v>87</v>
      </c>
      <c r="AY591" s="18" t="s">
        <v>227</v>
      </c>
      <c r="BE591" s="241">
        <f>IF(N591="základní",J591,0)</f>
        <v>0</v>
      </c>
      <c r="BF591" s="241">
        <f>IF(N591="snížená",J591,0)</f>
        <v>0</v>
      </c>
      <c r="BG591" s="241">
        <f>IF(N591="zákl. přenesená",J591,0)</f>
        <v>0</v>
      </c>
      <c r="BH591" s="241">
        <f>IF(N591="sníž. přenesená",J591,0)</f>
        <v>0</v>
      </c>
      <c r="BI591" s="241">
        <f>IF(N591="nulová",J591,0)</f>
        <v>0</v>
      </c>
      <c r="BJ591" s="18" t="s">
        <v>87</v>
      </c>
      <c r="BK591" s="241">
        <f>ROUND(I591*H591,2)</f>
        <v>0</v>
      </c>
      <c r="BL591" s="18" t="s">
        <v>115</v>
      </c>
      <c r="BM591" s="240" t="s">
        <v>5342</v>
      </c>
    </row>
    <row r="592" s="2" customFormat="1" ht="16.5" customHeight="1">
      <c r="A592" s="40"/>
      <c r="B592" s="41"/>
      <c r="C592" s="229" t="s">
        <v>2563</v>
      </c>
      <c r="D592" s="229" t="s">
        <v>230</v>
      </c>
      <c r="E592" s="230" t="s">
        <v>5239</v>
      </c>
      <c r="F592" s="231" t="s">
        <v>5240</v>
      </c>
      <c r="G592" s="232" t="s">
        <v>398</v>
      </c>
      <c r="H592" s="233">
        <v>0.050000000000000003</v>
      </c>
      <c r="I592" s="234"/>
      <c r="J592" s="235">
        <f>ROUND(I592*H592,2)</f>
        <v>0</v>
      </c>
      <c r="K592" s="231" t="s">
        <v>251</v>
      </c>
      <c r="L592" s="46"/>
      <c r="M592" s="236" t="s">
        <v>1</v>
      </c>
      <c r="N592" s="237" t="s">
        <v>48</v>
      </c>
      <c r="O592" s="93"/>
      <c r="P592" s="238">
        <f>O592*H592</f>
        <v>0</v>
      </c>
      <c r="Q592" s="238">
        <v>0</v>
      </c>
      <c r="R592" s="238">
        <f>Q592*H592</f>
        <v>0</v>
      </c>
      <c r="S592" s="238">
        <v>0</v>
      </c>
      <c r="T592" s="239">
        <f>S592*H592</f>
        <v>0</v>
      </c>
      <c r="U592" s="40"/>
      <c r="V592" s="40"/>
      <c r="W592" s="40"/>
      <c r="X592" s="40"/>
      <c r="Y592" s="40"/>
      <c r="Z592" s="40"/>
      <c r="AA592" s="40"/>
      <c r="AB592" s="40"/>
      <c r="AC592" s="40"/>
      <c r="AD592" s="40"/>
      <c r="AE592" s="40"/>
      <c r="AR592" s="240" t="s">
        <v>115</v>
      </c>
      <c r="AT592" s="240" t="s">
        <v>230</v>
      </c>
      <c r="AU592" s="240" t="s">
        <v>87</v>
      </c>
      <c r="AY592" s="18" t="s">
        <v>227</v>
      </c>
      <c r="BE592" s="241">
        <f>IF(N592="základní",J592,0)</f>
        <v>0</v>
      </c>
      <c r="BF592" s="241">
        <f>IF(N592="snížená",J592,0)</f>
        <v>0</v>
      </c>
      <c r="BG592" s="241">
        <f>IF(N592="zákl. přenesená",J592,0)</f>
        <v>0</v>
      </c>
      <c r="BH592" s="241">
        <f>IF(N592="sníž. přenesená",J592,0)</f>
        <v>0</v>
      </c>
      <c r="BI592" s="241">
        <f>IF(N592="nulová",J592,0)</f>
        <v>0</v>
      </c>
      <c r="BJ592" s="18" t="s">
        <v>87</v>
      </c>
      <c r="BK592" s="241">
        <f>ROUND(I592*H592,2)</f>
        <v>0</v>
      </c>
      <c r="BL592" s="18" t="s">
        <v>115</v>
      </c>
      <c r="BM592" s="240" t="s">
        <v>5343</v>
      </c>
    </row>
    <row r="593" s="2" customFormat="1" ht="16.5" customHeight="1">
      <c r="A593" s="40"/>
      <c r="B593" s="41"/>
      <c r="C593" s="229" t="s">
        <v>2568</v>
      </c>
      <c r="D593" s="229" t="s">
        <v>230</v>
      </c>
      <c r="E593" s="230" t="s">
        <v>5296</v>
      </c>
      <c r="F593" s="231" t="s">
        <v>5297</v>
      </c>
      <c r="G593" s="232" t="s">
        <v>2437</v>
      </c>
      <c r="H593" s="233">
        <v>1</v>
      </c>
      <c r="I593" s="234"/>
      <c r="J593" s="235">
        <f>ROUND(I593*H593,2)</f>
        <v>0</v>
      </c>
      <c r="K593" s="231" t="s">
        <v>251</v>
      </c>
      <c r="L593" s="46"/>
      <c r="M593" s="236" t="s">
        <v>1</v>
      </c>
      <c r="N593" s="237" t="s">
        <v>48</v>
      </c>
      <c r="O593" s="93"/>
      <c r="P593" s="238">
        <f>O593*H593</f>
        <v>0</v>
      </c>
      <c r="Q593" s="238">
        <v>0</v>
      </c>
      <c r="R593" s="238">
        <f>Q593*H593</f>
        <v>0</v>
      </c>
      <c r="S593" s="238">
        <v>0</v>
      </c>
      <c r="T593" s="239">
        <f>S593*H593</f>
        <v>0</v>
      </c>
      <c r="U593" s="40"/>
      <c r="V593" s="40"/>
      <c r="W593" s="40"/>
      <c r="X593" s="40"/>
      <c r="Y593" s="40"/>
      <c r="Z593" s="40"/>
      <c r="AA593" s="40"/>
      <c r="AB593" s="40"/>
      <c r="AC593" s="40"/>
      <c r="AD593" s="40"/>
      <c r="AE593" s="40"/>
      <c r="AR593" s="240" t="s">
        <v>115</v>
      </c>
      <c r="AT593" s="240" t="s">
        <v>230</v>
      </c>
      <c r="AU593" s="240" t="s">
        <v>87</v>
      </c>
      <c r="AY593" s="18" t="s">
        <v>227</v>
      </c>
      <c r="BE593" s="241">
        <f>IF(N593="základní",J593,0)</f>
        <v>0</v>
      </c>
      <c r="BF593" s="241">
        <f>IF(N593="snížená",J593,0)</f>
        <v>0</v>
      </c>
      <c r="BG593" s="241">
        <f>IF(N593="zákl. přenesená",J593,0)</f>
        <v>0</v>
      </c>
      <c r="BH593" s="241">
        <f>IF(N593="sníž. přenesená",J593,0)</f>
        <v>0</v>
      </c>
      <c r="BI593" s="241">
        <f>IF(N593="nulová",J593,0)</f>
        <v>0</v>
      </c>
      <c r="BJ593" s="18" t="s">
        <v>87</v>
      </c>
      <c r="BK593" s="241">
        <f>ROUND(I593*H593,2)</f>
        <v>0</v>
      </c>
      <c r="BL593" s="18" t="s">
        <v>115</v>
      </c>
      <c r="BM593" s="240" t="s">
        <v>5344</v>
      </c>
    </row>
    <row r="594" s="2" customFormat="1">
      <c r="A594" s="40"/>
      <c r="B594" s="41"/>
      <c r="C594" s="229" t="s">
        <v>2577</v>
      </c>
      <c r="D594" s="229" t="s">
        <v>230</v>
      </c>
      <c r="E594" s="230" t="s">
        <v>4687</v>
      </c>
      <c r="F594" s="231" t="s">
        <v>4688</v>
      </c>
      <c r="G594" s="232" t="s">
        <v>1861</v>
      </c>
      <c r="H594" s="233">
        <v>1</v>
      </c>
      <c r="I594" s="234"/>
      <c r="J594" s="235">
        <f>ROUND(I594*H594,2)</f>
        <v>0</v>
      </c>
      <c r="K594" s="231" t="s">
        <v>251</v>
      </c>
      <c r="L594" s="46"/>
      <c r="M594" s="236" t="s">
        <v>1</v>
      </c>
      <c r="N594" s="237" t="s">
        <v>48</v>
      </c>
      <c r="O594" s="93"/>
      <c r="P594" s="238">
        <f>O594*H594</f>
        <v>0</v>
      </c>
      <c r="Q594" s="238">
        <v>0</v>
      </c>
      <c r="R594" s="238">
        <f>Q594*H594</f>
        <v>0</v>
      </c>
      <c r="S594" s="238">
        <v>0</v>
      </c>
      <c r="T594" s="239">
        <f>S594*H594</f>
        <v>0</v>
      </c>
      <c r="U594" s="40"/>
      <c r="V594" s="40"/>
      <c r="W594" s="40"/>
      <c r="X594" s="40"/>
      <c r="Y594" s="40"/>
      <c r="Z594" s="40"/>
      <c r="AA594" s="40"/>
      <c r="AB594" s="40"/>
      <c r="AC594" s="40"/>
      <c r="AD594" s="40"/>
      <c r="AE594" s="40"/>
      <c r="AR594" s="240" t="s">
        <v>115</v>
      </c>
      <c r="AT594" s="240" t="s">
        <v>230</v>
      </c>
      <c r="AU594" s="240" t="s">
        <v>87</v>
      </c>
      <c r="AY594" s="18" t="s">
        <v>227</v>
      </c>
      <c r="BE594" s="241">
        <f>IF(N594="základní",J594,0)</f>
        <v>0</v>
      </c>
      <c r="BF594" s="241">
        <f>IF(N594="snížená",J594,0)</f>
        <v>0</v>
      </c>
      <c r="BG594" s="241">
        <f>IF(N594="zákl. přenesená",J594,0)</f>
        <v>0</v>
      </c>
      <c r="BH594" s="241">
        <f>IF(N594="sníž. přenesená",J594,0)</f>
        <v>0</v>
      </c>
      <c r="BI594" s="241">
        <f>IF(N594="nulová",J594,0)</f>
        <v>0</v>
      </c>
      <c r="BJ594" s="18" t="s">
        <v>87</v>
      </c>
      <c r="BK594" s="241">
        <f>ROUND(I594*H594,2)</f>
        <v>0</v>
      </c>
      <c r="BL594" s="18" t="s">
        <v>115</v>
      </c>
      <c r="BM594" s="240" t="s">
        <v>5345</v>
      </c>
    </row>
    <row r="595" s="2" customFormat="1" ht="16.5" customHeight="1">
      <c r="A595" s="40"/>
      <c r="B595" s="41"/>
      <c r="C595" s="229" t="s">
        <v>2583</v>
      </c>
      <c r="D595" s="229" t="s">
        <v>230</v>
      </c>
      <c r="E595" s="230" t="s">
        <v>4689</v>
      </c>
      <c r="F595" s="231" t="s">
        <v>4690</v>
      </c>
      <c r="G595" s="232" t="s">
        <v>367</v>
      </c>
      <c r="H595" s="233">
        <v>2</v>
      </c>
      <c r="I595" s="234"/>
      <c r="J595" s="235">
        <f>ROUND(I595*H595,2)</f>
        <v>0</v>
      </c>
      <c r="K595" s="231" t="s">
        <v>251</v>
      </c>
      <c r="L595" s="46"/>
      <c r="M595" s="236" t="s">
        <v>1</v>
      </c>
      <c r="N595" s="237" t="s">
        <v>48</v>
      </c>
      <c r="O595" s="93"/>
      <c r="P595" s="238">
        <f>O595*H595</f>
        <v>0</v>
      </c>
      <c r="Q595" s="238">
        <v>0</v>
      </c>
      <c r="R595" s="238">
        <f>Q595*H595</f>
        <v>0</v>
      </c>
      <c r="S595" s="238">
        <v>0</v>
      </c>
      <c r="T595" s="239">
        <f>S595*H595</f>
        <v>0</v>
      </c>
      <c r="U595" s="40"/>
      <c r="V595" s="40"/>
      <c r="W595" s="40"/>
      <c r="X595" s="40"/>
      <c r="Y595" s="40"/>
      <c r="Z595" s="40"/>
      <c r="AA595" s="40"/>
      <c r="AB595" s="40"/>
      <c r="AC595" s="40"/>
      <c r="AD595" s="40"/>
      <c r="AE595" s="40"/>
      <c r="AR595" s="240" t="s">
        <v>115</v>
      </c>
      <c r="AT595" s="240" t="s">
        <v>230</v>
      </c>
      <c r="AU595" s="240" t="s">
        <v>87</v>
      </c>
      <c r="AY595" s="18" t="s">
        <v>227</v>
      </c>
      <c r="BE595" s="241">
        <f>IF(N595="základní",J595,0)</f>
        <v>0</v>
      </c>
      <c r="BF595" s="241">
        <f>IF(N595="snížená",J595,0)</f>
        <v>0</v>
      </c>
      <c r="BG595" s="241">
        <f>IF(N595="zákl. přenesená",J595,0)</f>
        <v>0</v>
      </c>
      <c r="BH595" s="241">
        <f>IF(N595="sníž. přenesená",J595,0)</f>
        <v>0</v>
      </c>
      <c r="BI595" s="241">
        <f>IF(N595="nulová",J595,0)</f>
        <v>0</v>
      </c>
      <c r="BJ595" s="18" t="s">
        <v>87</v>
      </c>
      <c r="BK595" s="241">
        <f>ROUND(I595*H595,2)</f>
        <v>0</v>
      </c>
      <c r="BL595" s="18" t="s">
        <v>115</v>
      </c>
      <c r="BM595" s="240" t="s">
        <v>5346</v>
      </c>
    </row>
    <row r="596" s="2" customFormat="1" ht="16.5" customHeight="1">
      <c r="A596" s="40"/>
      <c r="B596" s="41"/>
      <c r="C596" s="229" t="s">
        <v>2587</v>
      </c>
      <c r="D596" s="229" t="s">
        <v>230</v>
      </c>
      <c r="E596" s="230" t="s">
        <v>4693</v>
      </c>
      <c r="F596" s="231" t="s">
        <v>4694</v>
      </c>
      <c r="G596" s="232" t="s">
        <v>398</v>
      </c>
      <c r="H596" s="233">
        <v>0.20000000000000001</v>
      </c>
      <c r="I596" s="234"/>
      <c r="J596" s="235">
        <f>ROUND(I596*H596,2)</f>
        <v>0</v>
      </c>
      <c r="K596" s="231" t="s">
        <v>251</v>
      </c>
      <c r="L596" s="46"/>
      <c r="M596" s="236" t="s">
        <v>1</v>
      </c>
      <c r="N596" s="237" t="s">
        <v>48</v>
      </c>
      <c r="O596" s="93"/>
      <c r="P596" s="238">
        <f>O596*H596</f>
        <v>0</v>
      </c>
      <c r="Q596" s="238">
        <v>0</v>
      </c>
      <c r="R596" s="238">
        <f>Q596*H596</f>
        <v>0</v>
      </c>
      <c r="S596" s="238">
        <v>0</v>
      </c>
      <c r="T596" s="239">
        <f>S596*H596</f>
        <v>0</v>
      </c>
      <c r="U596" s="40"/>
      <c r="V596" s="40"/>
      <c r="W596" s="40"/>
      <c r="X596" s="40"/>
      <c r="Y596" s="40"/>
      <c r="Z596" s="40"/>
      <c r="AA596" s="40"/>
      <c r="AB596" s="40"/>
      <c r="AC596" s="40"/>
      <c r="AD596" s="40"/>
      <c r="AE596" s="40"/>
      <c r="AR596" s="240" t="s">
        <v>115</v>
      </c>
      <c r="AT596" s="240" t="s">
        <v>230</v>
      </c>
      <c r="AU596" s="240" t="s">
        <v>87</v>
      </c>
      <c r="AY596" s="18" t="s">
        <v>227</v>
      </c>
      <c r="BE596" s="241">
        <f>IF(N596="základní",J596,0)</f>
        <v>0</v>
      </c>
      <c r="BF596" s="241">
        <f>IF(N596="snížená",J596,0)</f>
        <v>0</v>
      </c>
      <c r="BG596" s="241">
        <f>IF(N596="zákl. přenesená",J596,0)</f>
        <v>0</v>
      </c>
      <c r="BH596" s="241">
        <f>IF(N596="sníž. přenesená",J596,0)</f>
        <v>0</v>
      </c>
      <c r="BI596" s="241">
        <f>IF(N596="nulová",J596,0)</f>
        <v>0</v>
      </c>
      <c r="BJ596" s="18" t="s">
        <v>87</v>
      </c>
      <c r="BK596" s="241">
        <f>ROUND(I596*H596,2)</f>
        <v>0</v>
      </c>
      <c r="BL596" s="18" t="s">
        <v>115</v>
      </c>
      <c r="BM596" s="240" t="s">
        <v>5347</v>
      </c>
    </row>
    <row r="597" s="2" customFormat="1" ht="16.5" customHeight="1">
      <c r="A597" s="40"/>
      <c r="B597" s="41"/>
      <c r="C597" s="229" t="s">
        <v>2591</v>
      </c>
      <c r="D597" s="229" t="s">
        <v>230</v>
      </c>
      <c r="E597" s="230" t="s">
        <v>5348</v>
      </c>
      <c r="F597" s="231" t="s">
        <v>5349</v>
      </c>
      <c r="G597" s="232" t="s">
        <v>1861</v>
      </c>
      <c r="H597" s="233">
        <v>10</v>
      </c>
      <c r="I597" s="234"/>
      <c r="J597" s="235">
        <f>ROUND(I597*H597,2)</f>
        <v>0</v>
      </c>
      <c r="K597" s="231" t="s">
        <v>251</v>
      </c>
      <c r="L597" s="46"/>
      <c r="M597" s="236" t="s">
        <v>1</v>
      </c>
      <c r="N597" s="237" t="s">
        <v>48</v>
      </c>
      <c r="O597" s="93"/>
      <c r="P597" s="238">
        <f>O597*H597</f>
        <v>0</v>
      </c>
      <c r="Q597" s="238">
        <v>0</v>
      </c>
      <c r="R597" s="238">
        <f>Q597*H597</f>
        <v>0</v>
      </c>
      <c r="S597" s="238">
        <v>0</v>
      </c>
      <c r="T597" s="239">
        <f>S597*H597</f>
        <v>0</v>
      </c>
      <c r="U597" s="40"/>
      <c r="V597" s="40"/>
      <c r="W597" s="40"/>
      <c r="X597" s="40"/>
      <c r="Y597" s="40"/>
      <c r="Z597" s="40"/>
      <c r="AA597" s="40"/>
      <c r="AB597" s="40"/>
      <c r="AC597" s="40"/>
      <c r="AD597" s="40"/>
      <c r="AE597" s="40"/>
      <c r="AR597" s="240" t="s">
        <v>115</v>
      </c>
      <c r="AT597" s="240" t="s">
        <v>230</v>
      </c>
      <c r="AU597" s="240" t="s">
        <v>87</v>
      </c>
      <c r="AY597" s="18" t="s">
        <v>227</v>
      </c>
      <c r="BE597" s="241">
        <f>IF(N597="základní",J597,0)</f>
        <v>0</v>
      </c>
      <c r="BF597" s="241">
        <f>IF(N597="snížená",J597,0)</f>
        <v>0</v>
      </c>
      <c r="BG597" s="241">
        <f>IF(N597="zákl. přenesená",J597,0)</f>
        <v>0</v>
      </c>
      <c r="BH597" s="241">
        <f>IF(N597="sníž. přenesená",J597,0)</f>
        <v>0</v>
      </c>
      <c r="BI597" s="241">
        <f>IF(N597="nulová",J597,0)</f>
        <v>0</v>
      </c>
      <c r="BJ597" s="18" t="s">
        <v>87</v>
      </c>
      <c r="BK597" s="241">
        <f>ROUND(I597*H597,2)</f>
        <v>0</v>
      </c>
      <c r="BL597" s="18" t="s">
        <v>115</v>
      </c>
      <c r="BM597" s="240" t="s">
        <v>5350</v>
      </c>
    </row>
    <row r="598" s="2" customFormat="1" ht="16.5" customHeight="1">
      <c r="A598" s="40"/>
      <c r="B598" s="41"/>
      <c r="C598" s="229" t="s">
        <v>2595</v>
      </c>
      <c r="D598" s="229" t="s">
        <v>230</v>
      </c>
      <c r="E598" s="230" t="s">
        <v>5351</v>
      </c>
      <c r="F598" s="231" t="s">
        <v>5352</v>
      </c>
      <c r="G598" s="232" t="s">
        <v>1861</v>
      </c>
      <c r="H598" s="233">
        <v>10</v>
      </c>
      <c r="I598" s="234"/>
      <c r="J598" s="235">
        <f>ROUND(I598*H598,2)</f>
        <v>0</v>
      </c>
      <c r="K598" s="231" t="s">
        <v>251</v>
      </c>
      <c r="L598" s="46"/>
      <c r="M598" s="236" t="s">
        <v>1</v>
      </c>
      <c r="N598" s="237" t="s">
        <v>48</v>
      </c>
      <c r="O598" s="93"/>
      <c r="P598" s="238">
        <f>O598*H598</f>
        <v>0</v>
      </c>
      <c r="Q598" s="238">
        <v>0</v>
      </c>
      <c r="R598" s="238">
        <f>Q598*H598</f>
        <v>0</v>
      </c>
      <c r="S598" s="238">
        <v>0</v>
      </c>
      <c r="T598" s="239">
        <f>S598*H598</f>
        <v>0</v>
      </c>
      <c r="U598" s="40"/>
      <c r="V598" s="40"/>
      <c r="W598" s="40"/>
      <c r="X598" s="40"/>
      <c r="Y598" s="40"/>
      <c r="Z598" s="40"/>
      <c r="AA598" s="40"/>
      <c r="AB598" s="40"/>
      <c r="AC598" s="40"/>
      <c r="AD598" s="40"/>
      <c r="AE598" s="40"/>
      <c r="AR598" s="240" t="s">
        <v>115</v>
      </c>
      <c r="AT598" s="240" t="s">
        <v>230</v>
      </c>
      <c r="AU598" s="240" t="s">
        <v>87</v>
      </c>
      <c r="AY598" s="18" t="s">
        <v>227</v>
      </c>
      <c r="BE598" s="241">
        <f>IF(N598="základní",J598,0)</f>
        <v>0</v>
      </c>
      <c r="BF598" s="241">
        <f>IF(N598="snížená",J598,0)</f>
        <v>0</v>
      </c>
      <c r="BG598" s="241">
        <f>IF(N598="zákl. přenesená",J598,0)</f>
        <v>0</v>
      </c>
      <c r="BH598" s="241">
        <f>IF(N598="sníž. přenesená",J598,0)</f>
        <v>0</v>
      </c>
      <c r="BI598" s="241">
        <f>IF(N598="nulová",J598,0)</f>
        <v>0</v>
      </c>
      <c r="BJ598" s="18" t="s">
        <v>87</v>
      </c>
      <c r="BK598" s="241">
        <f>ROUND(I598*H598,2)</f>
        <v>0</v>
      </c>
      <c r="BL598" s="18" t="s">
        <v>115</v>
      </c>
      <c r="BM598" s="240" t="s">
        <v>5353</v>
      </c>
    </row>
    <row r="599" s="2" customFormat="1" ht="16.5" customHeight="1">
      <c r="A599" s="40"/>
      <c r="B599" s="41"/>
      <c r="C599" s="229" t="s">
        <v>2599</v>
      </c>
      <c r="D599" s="229" t="s">
        <v>230</v>
      </c>
      <c r="E599" s="230" t="s">
        <v>5354</v>
      </c>
      <c r="F599" s="231" t="s">
        <v>5355</v>
      </c>
      <c r="G599" s="232" t="s">
        <v>1861</v>
      </c>
      <c r="H599" s="233">
        <v>7</v>
      </c>
      <c r="I599" s="234"/>
      <c r="J599" s="235">
        <f>ROUND(I599*H599,2)</f>
        <v>0</v>
      </c>
      <c r="K599" s="231" t="s">
        <v>251</v>
      </c>
      <c r="L599" s="46"/>
      <c r="M599" s="236" t="s">
        <v>1</v>
      </c>
      <c r="N599" s="237" t="s">
        <v>48</v>
      </c>
      <c r="O599" s="93"/>
      <c r="P599" s="238">
        <f>O599*H599</f>
        <v>0</v>
      </c>
      <c r="Q599" s="238">
        <v>0</v>
      </c>
      <c r="R599" s="238">
        <f>Q599*H599</f>
        <v>0</v>
      </c>
      <c r="S599" s="238">
        <v>0</v>
      </c>
      <c r="T599" s="239">
        <f>S599*H599</f>
        <v>0</v>
      </c>
      <c r="U599" s="40"/>
      <c r="V599" s="40"/>
      <c r="W599" s="40"/>
      <c r="X599" s="40"/>
      <c r="Y599" s="40"/>
      <c r="Z599" s="40"/>
      <c r="AA599" s="40"/>
      <c r="AB599" s="40"/>
      <c r="AC599" s="40"/>
      <c r="AD599" s="40"/>
      <c r="AE599" s="40"/>
      <c r="AR599" s="240" t="s">
        <v>115</v>
      </c>
      <c r="AT599" s="240" t="s">
        <v>230</v>
      </c>
      <c r="AU599" s="240" t="s">
        <v>87</v>
      </c>
      <c r="AY599" s="18" t="s">
        <v>227</v>
      </c>
      <c r="BE599" s="241">
        <f>IF(N599="základní",J599,0)</f>
        <v>0</v>
      </c>
      <c r="BF599" s="241">
        <f>IF(N599="snížená",J599,0)</f>
        <v>0</v>
      </c>
      <c r="BG599" s="241">
        <f>IF(N599="zákl. přenesená",J599,0)</f>
        <v>0</v>
      </c>
      <c r="BH599" s="241">
        <f>IF(N599="sníž. přenesená",J599,0)</f>
        <v>0</v>
      </c>
      <c r="BI599" s="241">
        <f>IF(N599="nulová",J599,0)</f>
        <v>0</v>
      </c>
      <c r="BJ599" s="18" t="s">
        <v>87</v>
      </c>
      <c r="BK599" s="241">
        <f>ROUND(I599*H599,2)</f>
        <v>0</v>
      </c>
      <c r="BL599" s="18" t="s">
        <v>115</v>
      </c>
      <c r="BM599" s="240" t="s">
        <v>3653</v>
      </c>
    </row>
    <row r="600" s="2" customFormat="1" ht="16.5" customHeight="1">
      <c r="A600" s="40"/>
      <c r="B600" s="41"/>
      <c r="C600" s="229" t="s">
        <v>2603</v>
      </c>
      <c r="D600" s="229" t="s">
        <v>230</v>
      </c>
      <c r="E600" s="230" t="s">
        <v>5356</v>
      </c>
      <c r="F600" s="231" t="s">
        <v>5357</v>
      </c>
      <c r="G600" s="232" t="s">
        <v>1861</v>
      </c>
      <c r="H600" s="233">
        <v>3</v>
      </c>
      <c r="I600" s="234"/>
      <c r="J600" s="235">
        <f>ROUND(I600*H600,2)</f>
        <v>0</v>
      </c>
      <c r="K600" s="231" t="s">
        <v>251</v>
      </c>
      <c r="L600" s="46"/>
      <c r="M600" s="236" t="s">
        <v>1</v>
      </c>
      <c r="N600" s="237" t="s">
        <v>48</v>
      </c>
      <c r="O600" s="93"/>
      <c r="P600" s="238">
        <f>O600*H600</f>
        <v>0</v>
      </c>
      <c r="Q600" s="238">
        <v>0</v>
      </c>
      <c r="R600" s="238">
        <f>Q600*H600</f>
        <v>0</v>
      </c>
      <c r="S600" s="238">
        <v>0</v>
      </c>
      <c r="T600" s="239">
        <f>S600*H600</f>
        <v>0</v>
      </c>
      <c r="U600" s="40"/>
      <c r="V600" s="40"/>
      <c r="W600" s="40"/>
      <c r="X600" s="40"/>
      <c r="Y600" s="40"/>
      <c r="Z600" s="40"/>
      <c r="AA600" s="40"/>
      <c r="AB600" s="40"/>
      <c r="AC600" s="40"/>
      <c r="AD600" s="40"/>
      <c r="AE600" s="40"/>
      <c r="AR600" s="240" t="s">
        <v>115</v>
      </c>
      <c r="AT600" s="240" t="s">
        <v>230</v>
      </c>
      <c r="AU600" s="240" t="s">
        <v>87</v>
      </c>
      <c r="AY600" s="18" t="s">
        <v>227</v>
      </c>
      <c r="BE600" s="241">
        <f>IF(N600="základní",J600,0)</f>
        <v>0</v>
      </c>
      <c r="BF600" s="241">
        <f>IF(N600="snížená",J600,0)</f>
        <v>0</v>
      </c>
      <c r="BG600" s="241">
        <f>IF(N600="zákl. přenesená",J600,0)</f>
        <v>0</v>
      </c>
      <c r="BH600" s="241">
        <f>IF(N600="sníž. přenesená",J600,0)</f>
        <v>0</v>
      </c>
      <c r="BI600" s="241">
        <f>IF(N600="nulová",J600,0)</f>
        <v>0</v>
      </c>
      <c r="BJ600" s="18" t="s">
        <v>87</v>
      </c>
      <c r="BK600" s="241">
        <f>ROUND(I600*H600,2)</f>
        <v>0</v>
      </c>
      <c r="BL600" s="18" t="s">
        <v>115</v>
      </c>
      <c r="BM600" s="240" t="s">
        <v>5358</v>
      </c>
    </row>
    <row r="601" s="2" customFormat="1" ht="16.5" customHeight="1">
      <c r="A601" s="40"/>
      <c r="B601" s="41"/>
      <c r="C601" s="229" t="s">
        <v>2609</v>
      </c>
      <c r="D601" s="229" t="s">
        <v>230</v>
      </c>
      <c r="E601" s="230" t="s">
        <v>5359</v>
      </c>
      <c r="F601" s="231" t="s">
        <v>5360</v>
      </c>
      <c r="G601" s="232" t="s">
        <v>544</v>
      </c>
      <c r="H601" s="233">
        <v>163</v>
      </c>
      <c r="I601" s="234"/>
      <c r="J601" s="235">
        <f>ROUND(I601*H601,2)</f>
        <v>0</v>
      </c>
      <c r="K601" s="231" t="s">
        <v>251</v>
      </c>
      <c r="L601" s="46"/>
      <c r="M601" s="236" t="s">
        <v>1</v>
      </c>
      <c r="N601" s="237" t="s">
        <v>48</v>
      </c>
      <c r="O601" s="93"/>
      <c r="P601" s="238">
        <f>O601*H601</f>
        <v>0</v>
      </c>
      <c r="Q601" s="238">
        <v>0</v>
      </c>
      <c r="R601" s="238">
        <f>Q601*H601</f>
        <v>0</v>
      </c>
      <c r="S601" s="238">
        <v>0</v>
      </c>
      <c r="T601" s="239">
        <f>S601*H601</f>
        <v>0</v>
      </c>
      <c r="U601" s="40"/>
      <c r="V601" s="40"/>
      <c r="W601" s="40"/>
      <c r="X601" s="40"/>
      <c r="Y601" s="40"/>
      <c r="Z601" s="40"/>
      <c r="AA601" s="40"/>
      <c r="AB601" s="40"/>
      <c r="AC601" s="40"/>
      <c r="AD601" s="40"/>
      <c r="AE601" s="40"/>
      <c r="AR601" s="240" t="s">
        <v>115</v>
      </c>
      <c r="AT601" s="240" t="s">
        <v>230</v>
      </c>
      <c r="AU601" s="240" t="s">
        <v>87</v>
      </c>
      <c r="AY601" s="18" t="s">
        <v>227</v>
      </c>
      <c r="BE601" s="241">
        <f>IF(N601="základní",J601,0)</f>
        <v>0</v>
      </c>
      <c r="BF601" s="241">
        <f>IF(N601="snížená",J601,0)</f>
        <v>0</v>
      </c>
      <c r="BG601" s="241">
        <f>IF(N601="zákl. přenesená",J601,0)</f>
        <v>0</v>
      </c>
      <c r="BH601" s="241">
        <f>IF(N601="sníž. přenesená",J601,0)</f>
        <v>0</v>
      </c>
      <c r="BI601" s="241">
        <f>IF(N601="nulová",J601,0)</f>
        <v>0</v>
      </c>
      <c r="BJ601" s="18" t="s">
        <v>87</v>
      </c>
      <c r="BK601" s="241">
        <f>ROUND(I601*H601,2)</f>
        <v>0</v>
      </c>
      <c r="BL601" s="18" t="s">
        <v>115</v>
      </c>
      <c r="BM601" s="240" t="s">
        <v>5361</v>
      </c>
    </row>
    <row r="602" s="2" customFormat="1" ht="16.5" customHeight="1">
      <c r="A602" s="40"/>
      <c r="B602" s="41"/>
      <c r="C602" s="229" t="s">
        <v>2614</v>
      </c>
      <c r="D602" s="229" t="s">
        <v>230</v>
      </c>
      <c r="E602" s="230" t="s">
        <v>5362</v>
      </c>
      <c r="F602" s="231" t="s">
        <v>5363</v>
      </c>
      <c r="G602" s="232" t="s">
        <v>544</v>
      </c>
      <c r="H602" s="233">
        <v>163</v>
      </c>
      <c r="I602" s="234"/>
      <c r="J602" s="235">
        <f>ROUND(I602*H602,2)</f>
        <v>0</v>
      </c>
      <c r="K602" s="231" t="s">
        <v>251</v>
      </c>
      <c r="L602" s="46"/>
      <c r="M602" s="236" t="s">
        <v>1</v>
      </c>
      <c r="N602" s="237" t="s">
        <v>48</v>
      </c>
      <c r="O602" s="93"/>
      <c r="P602" s="238">
        <f>O602*H602</f>
        <v>0</v>
      </c>
      <c r="Q602" s="238">
        <v>0</v>
      </c>
      <c r="R602" s="238">
        <f>Q602*H602</f>
        <v>0</v>
      </c>
      <c r="S602" s="238">
        <v>0</v>
      </c>
      <c r="T602" s="239">
        <f>S602*H602</f>
        <v>0</v>
      </c>
      <c r="U602" s="40"/>
      <c r="V602" s="40"/>
      <c r="W602" s="40"/>
      <c r="X602" s="40"/>
      <c r="Y602" s="40"/>
      <c r="Z602" s="40"/>
      <c r="AA602" s="40"/>
      <c r="AB602" s="40"/>
      <c r="AC602" s="40"/>
      <c r="AD602" s="40"/>
      <c r="AE602" s="40"/>
      <c r="AR602" s="240" t="s">
        <v>115</v>
      </c>
      <c r="AT602" s="240" t="s">
        <v>230</v>
      </c>
      <c r="AU602" s="240" t="s">
        <v>87</v>
      </c>
      <c r="AY602" s="18" t="s">
        <v>227</v>
      </c>
      <c r="BE602" s="241">
        <f>IF(N602="základní",J602,0)</f>
        <v>0</v>
      </c>
      <c r="BF602" s="241">
        <f>IF(N602="snížená",J602,0)</f>
        <v>0</v>
      </c>
      <c r="BG602" s="241">
        <f>IF(N602="zákl. přenesená",J602,0)</f>
        <v>0</v>
      </c>
      <c r="BH602" s="241">
        <f>IF(N602="sníž. přenesená",J602,0)</f>
        <v>0</v>
      </c>
      <c r="BI602" s="241">
        <f>IF(N602="nulová",J602,0)</f>
        <v>0</v>
      </c>
      <c r="BJ602" s="18" t="s">
        <v>87</v>
      </c>
      <c r="BK602" s="241">
        <f>ROUND(I602*H602,2)</f>
        <v>0</v>
      </c>
      <c r="BL602" s="18" t="s">
        <v>115</v>
      </c>
      <c r="BM602" s="240" t="s">
        <v>5364</v>
      </c>
    </row>
    <row r="603" s="2" customFormat="1" ht="24.15" customHeight="1">
      <c r="A603" s="40"/>
      <c r="B603" s="41"/>
      <c r="C603" s="229" t="s">
        <v>2618</v>
      </c>
      <c r="D603" s="229" t="s">
        <v>230</v>
      </c>
      <c r="E603" s="230" t="s">
        <v>5365</v>
      </c>
      <c r="F603" s="231" t="s">
        <v>4686</v>
      </c>
      <c r="G603" s="232" t="s">
        <v>1861</v>
      </c>
      <c r="H603" s="233">
        <v>3</v>
      </c>
      <c r="I603" s="234"/>
      <c r="J603" s="235">
        <f>ROUND(I603*H603,2)</f>
        <v>0</v>
      </c>
      <c r="K603" s="231" t="s">
        <v>251</v>
      </c>
      <c r="L603" s="46"/>
      <c r="M603" s="236" t="s">
        <v>1</v>
      </c>
      <c r="N603" s="237" t="s">
        <v>48</v>
      </c>
      <c r="O603" s="93"/>
      <c r="P603" s="238">
        <f>O603*H603</f>
        <v>0</v>
      </c>
      <c r="Q603" s="238">
        <v>0</v>
      </c>
      <c r="R603" s="238">
        <f>Q603*H603</f>
        <v>0</v>
      </c>
      <c r="S603" s="238">
        <v>0</v>
      </c>
      <c r="T603" s="239">
        <f>S603*H603</f>
        <v>0</v>
      </c>
      <c r="U603" s="40"/>
      <c r="V603" s="40"/>
      <c r="W603" s="40"/>
      <c r="X603" s="40"/>
      <c r="Y603" s="40"/>
      <c r="Z603" s="40"/>
      <c r="AA603" s="40"/>
      <c r="AB603" s="40"/>
      <c r="AC603" s="40"/>
      <c r="AD603" s="40"/>
      <c r="AE603" s="40"/>
      <c r="AR603" s="240" t="s">
        <v>115</v>
      </c>
      <c r="AT603" s="240" t="s">
        <v>230</v>
      </c>
      <c r="AU603" s="240" t="s">
        <v>87</v>
      </c>
      <c r="AY603" s="18" t="s">
        <v>227</v>
      </c>
      <c r="BE603" s="241">
        <f>IF(N603="základní",J603,0)</f>
        <v>0</v>
      </c>
      <c r="BF603" s="241">
        <f>IF(N603="snížená",J603,0)</f>
        <v>0</v>
      </c>
      <c r="BG603" s="241">
        <f>IF(N603="zákl. přenesená",J603,0)</f>
        <v>0</v>
      </c>
      <c r="BH603" s="241">
        <f>IF(N603="sníž. přenesená",J603,0)</f>
        <v>0</v>
      </c>
      <c r="BI603" s="241">
        <f>IF(N603="nulová",J603,0)</f>
        <v>0</v>
      </c>
      <c r="BJ603" s="18" t="s">
        <v>87</v>
      </c>
      <c r="BK603" s="241">
        <f>ROUND(I603*H603,2)</f>
        <v>0</v>
      </c>
      <c r="BL603" s="18" t="s">
        <v>115</v>
      </c>
      <c r="BM603" s="240" t="s">
        <v>5366</v>
      </c>
    </row>
    <row r="604" s="2" customFormat="1" ht="16.5" customHeight="1">
      <c r="A604" s="40"/>
      <c r="B604" s="41"/>
      <c r="C604" s="229" t="s">
        <v>2622</v>
      </c>
      <c r="D604" s="229" t="s">
        <v>230</v>
      </c>
      <c r="E604" s="230" t="s">
        <v>5367</v>
      </c>
      <c r="F604" s="231" t="s">
        <v>4682</v>
      </c>
      <c r="G604" s="232" t="s">
        <v>2139</v>
      </c>
      <c r="H604" s="233">
        <v>60</v>
      </c>
      <c r="I604" s="234"/>
      <c r="J604" s="235">
        <f>ROUND(I604*H604,2)</f>
        <v>0</v>
      </c>
      <c r="K604" s="231" t="s">
        <v>251</v>
      </c>
      <c r="L604" s="46"/>
      <c r="M604" s="236" t="s">
        <v>1</v>
      </c>
      <c r="N604" s="237" t="s">
        <v>48</v>
      </c>
      <c r="O604" s="93"/>
      <c r="P604" s="238">
        <f>O604*H604</f>
        <v>0</v>
      </c>
      <c r="Q604" s="238">
        <v>0</v>
      </c>
      <c r="R604" s="238">
        <f>Q604*H604</f>
        <v>0</v>
      </c>
      <c r="S604" s="238">
        <v>0</v>
      </c>
      <c r="T604" s="239">
        <f>S604*H604</f>
        <v>0</v>
      </c>
      <c r="U604" s="40"/>
      <c r="V604" s="40"/>
      <c r="W604" s="40"/>
      <c r="X604" s="40"/>
      <c r="Y604" s="40"/>
      <c r="Z604" s="40"/>
      <c r="AA604" s="40"/>
      <c r="AB604" s="40"/>
      <c r="AC604" s="40"/>
      <c r="AD604" s="40"/>
      <c r="AE604" s="40"/>
      <c r="AR604" s="240" t="s">
        <v>115</v>
      </c>
      <c r="AT604" s="240" t="s">
        <v>230</v>
      </c>
      <c r="AU604" s="240" t="s">
        <v>87</v>
      </c>
      <c r="AY604" s="18" t="s">
        <v>227</v>
      </c>
      <c r="BE604" s="241">
        <f>IF(N604="základní",J604,0)</f>
        <v>0</v>
      </c>
      <c r="BF604" s="241">
        <f>IF(N604="snížená",J604,0)</f>
        <v>0</v>
      </c>
      <c r="BG604" s="241">
        <f>IF(N604="zákl. přenesená",J604,0)</f>
        <v>0</v>
      </c>
      <c r="BH604" s="241">
        <f>IF(N604="sníž. přenesená",J604,0)</f>
        <v>0</v>
      </c>
      <c r="BI604" s="241">
        <f>IF(N604="nulová",J604,0)</f>
        <v>0</v>
      </c>
      <c r="BJ604" s="18" t="s">
        <v>87</v>
      </c>
      <c r="BK604" s="241">
        <f>ROUND(I604*H604,2)</f>
        <v>0</v>
      </c>
      <c r="BL604" s="18" t="s">
        <v>115</v>
      </c>
      <c r="BM604" s="240" t="s">
        <v>5368</v>
      </c>
    </row>
    <row r="605" s="2" customFormat="1" ht="16.5" customHeight="1">
      <c r="A605" s="40"/>
      <c r="B605" s="41"/>
      <c r="C605" s="229" t="s">
        <v>2628</v>
      </c>
      <c r="D605" s="229" t="s">
        <v>230</v>
      </c>
      <c r="E605" s="230" t="s">
        <v>5369</v>
      </c>
      <c r="F605" s="231" t="s">
        <v>4684</v>
      </c>
      <c r="G605" s="232" t="s">
        <v>2139</v>
      </c>
      <c r="H605" s="233">
        <v>60</v>
      </c>
      <c r="I605" s="234"/>
      <c r="J605" s="235">
        <f>ROUND(I605*H605,2)</f>
        <v>0</v>
      </c>
      <c r="K605" s="231" t="s">
        <v>251</v>
      </c>
      <c r="L605" s="46"/>
      <c r="M605" s="236" t="s">
        <v>1</v>
      </c>
      <c r="N605" s="237" t="s">
        <v>48</v>
      </c>
      <c r="O605" s="93"/>
      <c r="P605" s="238">
        <f>O605*H605</f>
        <v>0</v>
      </c>
      <c r="Q605" s="238">
        <v>0</v>
      </c>
      <c r="R605" s="238">
        <f>Q605*H605</f>
        <v>0</v>
      </c>
      <c r="S605" s="238">
        <v>0</v>
      </c>
      <c r="T605" s="239">
        <f>S605*H605</f>
        <v>0</v>
      </c>
      <c r="U605" s="40"/>
      <c r="V605" s="40"/>
      <c r="W605" s="40"/>
      <c r="X605" s="40"/>
      <c r="Y605" s="40"/>
      <c r="Z605" s="40"/>
      <c r="AA605" s="40"/>
      <c r="AB605" s="40"/>
      <c r="AC605" s="40"/>
      <c r="AD605" s="40"/>
      <c r="AE605" s="40"/>
      <c r="AR605" s="240" t="s">
        <v>115</v>
      </c>
      <c r="AT605" s="240" t="s">
        <v>230</v>
      </c>
      <c r="AU605" s="240" t="s">
        <v>87</v>
      </c>
      <c r="AY605" s="18" t="s">
        <v>227</v>
      </c>
      <c r="BE605" s="241">
        <f>IF(N605="základní",J605,0)</f>
        <v>0</v>
      </c>
      <c r="BF605" s="241">
        <f>IF(N605="snížená",J605,0)</f>
        <v>0</v>
      </c>
      <c r="BG605" s="241">
        <f>IF(N605="zákl. přenesená",J605,0)</f>
        <v>0</v>
      </c>
      <c r="BH605" s="241">
        <f>IF(N605="sníž. přenesená",J605,0)</f>
        <v>0</v>
      </c>
      <c r="BI605" s="241">
        <f>IF(N605="nulová",J605,0)</f>
        <v>0</v>
      </c>
      <c r="BJ605" s="18" t="s">
        <v>87</v>
      </c>
      <c r="BK605" s="241">
        <f>ROUND(I605*H605,2)</f>
        <v>0</v>
      </c>
      <c r="BL605" s="18" t="s">
        <v>115</v>
      </c>
      <c r="BM605" s="240" t="s">
        <v>5370</v>
      </c>
    </row>
    <row r="606" s="2" customFormat="1" ht="16.5" customHeight="1">
      <c r="A606" s="40"/>
      <c r="B606" s="41"/>
      <c r="C606" s="229" t="s">
        <v>2635</v>
      </c>
      <c r="D606" s="229" t="s">
        <v>230</v>
      </c>
      <c r="E606" s="230" t="s">
        <v>5371</v>
      </c>
      <c r="F606" s="231" t="s">
        <v>5372</v>
      </c>
      <c r="G606" s="232" t="s">
        <v>1861</v>
      </c>
      <c r="H606" s="233">
        <v>10</v>
      </c>
      <c r="I606" s="234"/>
      <c r="J606" s="235">
        <f>ROUND(I606*H606,2)</f>
        <v>0</v>
      </c>
      <c r="K606" s="231" t="s">
        <v>251</v>
      </c>
      <c r="L606" s="46"/>
      <c r="M606" s="236" t="s">
        <v>1</v>
      </c>
      <c r="N606" s="237" t="s">
        <v>48</v>
      </c>
      <c r="O606" s="93"/>
      <c r="P606" s="238">
        <f>O606*H606</f>
        <v>0</v>
      </c>
      <c r="Q606" s="238">
        <v>0</v>
      </c>
      <c r="R606" s="238">
        <f>Q606*H606</f>
        <v>0</v>
      </c>
      <c r="S606" s="238">
        <v>0</v>
      </c>
      <c r="T606" s="239">
        <f>S606*H606</f>
        <v>0</v>
      </c>
      <c r="U606" s="40"/>
      <c r="V606" s="40"/>
      <c r="W606" s="40"/>
      <c r="X606" s="40"/>
      <c r="Y606" s="40"/>
      <c r="Z606" s="40"/>
      <c r="AA606" s="40"/>
      <c r="AB606" s="40"/>
      <c r="AC606" s="40"/>
      <c r="AD606" s="40"/>
      <c r="AE606" s="40"/>
      <c r="AR606" s="240" t="s">
        <v>115</v>
      </c>
      <c r="AT606" s="240" t="s">
        <v>230</v>
      </c>
      <c r="AU606" s="240" t="s">
        <v>87</v>
      </c>
      <c r="AY606" s="18" t="s">
        <v>227</v>
      </c>
      <c r="BE606" s="241">
        <f>IF(N606="základní",J606,0)</f>
        <v>0</v>
      </c>
      <c r="BF606" s="241">
        <f>IF(N606="snížená",J606,0)</f>
        <v>0</v>
      </c>
      <c r="BG606" s="241">
        <f>IF(N606="zákl. přenesená",J606,0)</f>
        <v>0</v>
      </c>
      <c r="BH606" s="241">
        <f>IF(N606="sníž. přenesená",J606,0)</f>
        <v>0</v>
      </c>
      <c r="BI606" s="241">
        <f>IF(N606="nulová",J606,0)</f>
        <v>0</v>
      </c>
      <c r="BJ606" s="18" t="s">
        <v>87</v>
      </c>
      <c r="BK606" s="241">
        <f>ROUND(I606*H606,2)</f>
        <v>0</v>
      </c>
      <c r="BL606" s="18" t="s">
        <v>115</v>
      </c>
      <c r="BM606" s="240" t="s">
        <v>5373</v>
      </c>
    </row>
    <row r="607" s="2" customFormat="1" ht="16.5" customHeight="1">
      <c r="A607" s="40"/>
      <c r="B607" s="41"/>
      <c r="C607" s="229" t="s">
        <v>2641</v>
      </c>
      <c r="D607" s="229" t="s">
        <v>230</v>
      </c>
      <c r="E607" s="230" t="s">
        <v>5374</v>
      </c>
      <c r="F607" s="231" t="s">
        <v>5375</v>
      </c>
      <c r="G607" s="232" t="s">
        <v>1861</v>
      </c>
      <c r="H607" s="233">
        <v>8</v>
      </c>
      <c r="I607" s="234"/>
      <c r="J607" s="235">
        <f>ROUND(I607*H607,2)</f>
        <v>0</v>
      </c>
      <c r="K607" s="231" t="s">
        <v>251</v>
      </c>
      <c r="L607" s="46"/>
      <c r="M607" s="236" t="s">
        <v>1</v>
      </c>
      <c r="N607" s="237" t="s">
        <v>48</v>
      </c>
      <c r="O607" s="93"/>
      <c r="P607" s="238">
        <f>O607*H607</f>
        <v>0</v>
      </c>
      <c r="Q607" s="238">
        <v>0</v>
      </c>
      <c r="R607" s="238">
        <f>Q607*H607</f>
        <v>0</v>
      </c>
      <c r="S607" s="238">
        <v>0</v>
      </c>
      <c r="T607" s="239">
        <f>S607*H607</f>
        <v>0</v>
      </c>
      <c r="U607" s="40"/>
      <c r="V607" s="40"/>
      <c r="W607" s="40"/>
      <c r="X607" s="40"/>
      <c r="Y607" s="40"/>
      <c r="Z607" s="40"/>
      <c r="AA607" s="40"/>
      <c r="AB607" s="40"/>
      <c r="AC607" s="40"/>
      <c r="AD607" s="40"/>
      <c r="AE607" s="40"/>
      <c r="AR607" s="240" t="s">
        <v>115</v>
      </c>
      <c r="AT607" s="240" t="s">
        <v>230</v>
      </c>
      <c r="AU607" s="240" t="s">
        <v>87</v>
      </c>
      <c r="AY607" s="18" t="s">
        <v>227</v>
      </c>
      <c r="BE607" s="241">
        <f>IF(N607="základní",J607,0)</f>
        <v>0</v>
      </c>
      <c r="BF607" s="241">
        <f>IF(N607="snížená",J607,0)</f>
        <v>0</v>
      </c>
      <c r="BG607" s="241">
        <f>IF(N607="zákl. přenesená",J607,0)</f>
        <v>0</v>
      </c>
      <c r="BH607" s="241">
        <f>IF(N607="sníž. přenesená",J607,0)</f>
        <v>0</v>
      </c>
      <c r="BI607" s="241">
        <f>IF(N607="nulová",J607,0)</f>
        <v>0</v>
      </c>
      <c r="BJ607" s="18" t="s">
        <v>87</v>
      </c>
      <c r="BK607" s="241">
        <f>ROUND(I607*H607,2)</f>
        <v>0</v>
      </c>
      <c r="BL607" s="18" t="s">
        <v>115</v>
      </c>
      <c r="BM607" s="240" t="s">
        <v>5376</v>
      </c>
    </row>
    <row r="608" s="2" customFormat="1" ht="16.5" customHeight="1">
      <c r="A608" s="40"/>
      <c r="B608" s="41"/>
      <c r="C608" s="229" t="s">
        <v>2647</v>
      </c>
      <c r="D608" s="229" t="s">
        <v>230</v>
      </c>
      <c r="E608" s="230" t="s">
        <v>5377</v>
      </c>
      <c r="F608" s="231" t="s">
        <v>5378</v>
      </c>
      <c r="G608" s="232" t="s">
        <v>1861</v>
      </c>
      <c r="H608" s="233">
        <v>3</v>
      </c>
      <c r="I608" s="234"/>
      <c r="J608" s="235">
        <f>ROUND(I608*H608,2)</f>
        <v>0</v>
      </c>
      <c r="K608" s="231" t="s">
        <v>251</v>
      </c>
      <c r="L608" s="46"/>
      <c r="M608" s="236" t="s">
        <v>1</v>
      </c>
      <c r="N608" s="237" t="s">
        <v>48</v>
      </c>
      <c r="O608" s="93"/>
      <c r="P608" s="238">
        <f>O608*H608</f>
        <v>0</v>
      </c>
      <c r="Q608" s="238">
        <v>0</v>
      </c>
      <c r="R608" s="238">
        <f>Q608*H608</f>
        <v>0</v>
      </c>
      <c r="S608" s="238">
        <v>0</v>
      </c>
      <c r="T608" s="239">
        <f>S608*H608</f>
        <v>0</v>
      </c>
      <c r="U608" s="40"/>
      <c r="V608" s="40"/>
      <c r="W608" s="40"/>
      <c r="X608" s="40"/>
      <c r="Y608" s="40"/>
      <c r="Z608" s="40"/>
      <c r="AA608" s="40"/>
      <c r="AB608" s="40"/>
      <c r="AC608" s="40"/>
      <c r="AD608" s="40"/>
      <c r="AE608" s="40"/>
      <c r="AR608" s="240" t="s">
        <v>115</v>
      </c>
      <c r="AT608" s="240" t="s">
        <v>230</v>
      </c>
      <c r="AU608" s="240" t="s">
        <v>87</v>
      </c>
      <c r="AY608" s="18" t="s">
        <v>227</v>
      </c>
      <c r="BE608" s="241">
        <f>IF(N608="základní",J608,0)</f>
        <v>0</v>
      </c>
      <c r="BF608" s="241">
        <f>IF(N608="snížená",J608,0)</f>
        <v>0</v>
      </c>
      <c r="BG608" s="241">
        <f>IF(N608="zákl. přenesená",J608,0)</f>
        <v>0</v>
      </c>
      <c r="BH608" s="241">
        <f>IF(N608="sníž. přenesená",J608,0)</f>
        <v>0</v>
      </c>
      <c r="BI608" s="241">
        <f>IF(N608="nulová",J608,0)</f>
        <v>0</v>
      </c>
      <c r="BJ608" s="18" t="s">
        <v>87</v>
      </c>
      <c r="BK608" s="241">
        <f>ROUND(I608*H608,2)</f>
        <v>0</v>
      </c>
      <c r="BL608" s="18" t="s">
        <v>115</v>
      </c>
      <c r="BM608" s="240" t="s">
        <v>5379</v>
      </c>
    </row>
    <row r="609" s="2" customFormat="1" ht="16.5" customHeight="1">
      <c r="A609" s="40"/>
      <c r="B609" s="41"/>
      <c r="C609" s="229" t="s">
        <v>2653</v>
      </c>
      <c r="D609" s="229" t="s">
        <v>230</v>
      </c>
      <c r="E609" s="230" t="s">
        <v>5380</v>
      </c>
      <c r="F609" s="231" t="s">
        <v>5381</v>
      </c>
      <c r="G609" s="232" t="s">
        <v>398</v>
      </c>
      <c r="H609" s="233">
        <v>0.10000000000000001</v>
      </c>
      <c r="I609" s="234"/>
      <c r="J609" s="235">
        <f>ROUND(I609*H609,2)</f>
        <v>0</v>
      </c>
      <c r="K609" s="231" t="s">
        <v>251</v>
      </c>
      <c r="L609" s="46"/>
      <c r="M609" s="236" t="s">
        <v>1</v>
      </c>
      <c r="N609" s="237" t="s">
        <v>48</v>
      </c>
      <c r="O609" s="93"/>
      <c r="P609" s="238">
        <f>O609*H609</f>
        <v>0</v>
      </c>
      <c r="Q609" s="238">
        <v>0</v>
      </c>
      <c r="R609" s="238">
        <f>Q609*H609</f>
        <v>0</v>
      </c>
      <c r="S609" s="238">
        <v>0</v>
      </c>
      <c r="T609" s="239">
        <f>S609*H609</f>
        <v>0</v>
      </c>
      <c r="U609" s="40"/>
      <c r="V609" s="40"/>
      <c r="W609" s="40"/>
      <c r="X609" s="40"/>
      <c r="Y609" s="40"/>
      <c r="Z609" s="40"/>
      <c r="AA609" s="40"/>
      <c r="AB609" s="40"/>
      <c r="AC609" s="40"/>
      <c r="AD609" s="40"/>
      <c r="AE609" s="40"/>
      <c r="AR609" s="240" t="s">
        <v>115</v>
      </c>
      <c r="AT609" s="240" t="s">
        <v>230</v>
      </c>
      <c r="AU609" s="240" t="s">
        <v>87</v>
      </c>
      <c r="AY609" s="18" t="s">
        <v>227</v>
      </c>
      <c r="BE609" s="241">
        <f>IF(N609="základní",J609,0)</f>
        <v>0</v>
      </c>
      <c r="BF609" s="241">
        <f>IF(N609="snížená",J609,0)</f>
        <v>0</v>
      </c>
      <c r="BG609" s="241">
        <f>IF(N609="zákl. přenesená",J609,0)</f>
        <v>0</v>
      </c>
      <c r="BH609" s="241">
        <f>IF(N609="sníž. přenesená",J609,0)</f>
        <v>0</v>
      </c>
      <c r="BI609" s="241">
        <f>IF(N609="nulová",J609,0)</f>
        <v>0</v>
      </c>
      <c r="BJ609" s="18" t="s">
        <v>87</v>
      </c>
      <c r="BK609" s="241">
        <f>ROUND(I609*H609,2)</f>
        <v>0</v>
      </c>
      <c r="BL609" s="18" t="s">
        <v>115</v>
      </c>
      <c r="BM609" s="240" t="s">
        <v>5382</v>
      </c>
    </row>
    <row r="610" s="2" customFormat="1" ht="16.5" customHeight="1">
      <c r="A610" s="40"/>
      <c r="B610" s="41"/>
      <c r="C610" s="229" t="s">
        <v>2659</v>
      </c>
      <c r="D610" s="229" t="s">
        <v>230</v>
      </c>
      <c r="E610" s="230" t="s">
        <v>5383</v>
      </c>
      <c r="F610" s="231" t="s">
        <v>5384</v>
      </c>
      <c r="G610" s="232" t="s">
        <v>398</v>
      </c>
      <c r="H610" s="233">
        <v>0.10000000000000001</v>
      </c>
      <c r="I610" s="234"/>
      <c r="J610" s="235">
        <f>ROUND(I610*H610,2)</f>
        <v>0</v>
      </c>
      <c r="K610" s="231" t="s">
        <v>251</v>
      </c>
      <c r="L610" s="46"/>
      <c r="M610" s="236" t="s">
        <v>1</v>
      </c>
      <c r="N610" s="237" t="s">
        <v>48</v>
      </c>
      <c r="O610" s="93"/>
      <c r="P610" s="238">
        <f>O610*H610</f>
        <v>0</v>
      </c>
      <c r="Q610" s="238">
        <v>0</v>
      </c>
      <c r="R610" s="238">
        <f>Q610*H610</f>
        <v>0</v>
      </c>
      <c r="S610" s="238">
        <v>0</v>
      </c>
      <c r="T610" s="239">
        <f>S610*H610</f>
        <v>0</v>
      </c>
      <c r="U610" s="40"/>
      <c r="V610" s="40"/>
      <c r="W610" s="40"/>
      <c r="X610" s="40"/>
      <c r="Y610" s="40"/>
      <c r="Z610" s="40"/>
      <c r="AA610" s="40"/>
      <c r="AB610" s="40"/>
      <c r="AC610" s="40"/>
      <c r="AD610" s="40"/>
      <c r="AE610" s="40"/>
      <c r="AR610" s="240" t="s">
        <v>115</v>
      </c>
      <c r="AT610" s="240" t="s">
        <v>230</v>
      </c>
      <c r="AU610" s="240" t="s">
        <v>87</v>
      </c>
      <c r="AY610" s="18" t="s">
        <v>227</v>
      </c>
      <c r="BE610" s="241">
        <f>IF(N610="základní",J610,0)</f>
        <v>0</v>
      </c>
      <c r="BF610" s="241">
        <f>IF(N610="snížená",J610,0)</f>
        <v>0</v>
      </c>
      <c r="BG610" s="241">
        <f>IF(N610="zákl. přenesená",J610,0)</f>
        <v>0</v>
      </c>
      <c r="BH610" s="241">
        <f>IF(N610="sníž. přenesená",J610,0)</f>
        <v>0</v>
      </c>
      <c r="BI610" s="241">
        <f>IF(N610="nulová",J610,0)</f>
        <v>0</v>
      </c>
      <c r="BJ610" s="18" t="s">
        <v>87</v>
      </c>
      <c r="BK610" s="241">
        <f>ROUND(I610*H610,2)</f>
        <v>0</v>
      </c>
      <c r="BL610" s="18" t="s">
        <v>115</v>
      </c>
      <c r="BM610" s="240" t="s">
        <v>5385</v>
      </c>
    </row>
    <row r="611" s="2" customFormat="1" ht="16.5" customHeight="1">
      <c r="A611" s="40"/>
      <c r="B611" s="41"/>
      <c r="C611" s="229" t="s">
        <v>2665</v>
      </c>
      <c r="D611" s="229" t="s">
        <v>230</v>
      </c>
      <c r="E611" s="230" t="s">
        <v>5386</v>
      </c>
      <c r="F611" s="231" t="s">
        <v>5387</v>
      </c>
      <c r="G611" s="232" t="s">
        <v>398</v>
      </c>
      <c r="H611" s="233">
        <v>2</v>
      </c>
      <c r="I611" s="234"/>
      <c r="J611" s="235">
        <f>ROUND(I611*H611,2)</f>
        <v>0</v>
      </c>
      <c r="K611" s="231" t="s">
        <v>251</v>
      </c>
      <c r="L611" s="46"/>
      <c r="M611" s="236" t="s">
        <v>1</v>
      </c>
      <c r="N611" s="237" t="s">
        <v>48</v>
      </c>
      <c r="O611" s="93"/>
      <c r="P611" s="238">
        <f>O611*H611</f>
        <v>0</v>
      </c>
      <c r="Q611" s="238">
        <v>0</v>
      </c>
      <c r="R611" s="238">
        <f>Q611*H611</f>
        <v>0</v>
      </c>
      <c r="S611" s="238">
        <v>0</v>
      </c>
      <c r="T611" s="239">
        <f>S611*H611</f>
        <v>0</v>
      </c>
      <c r="U611" s="40"/>
      <c r="V611" s="40"/>
      <c r="W611" s="40"/>
      <c r="X611" s="40"/>
      <c r="Y611" s="40"/>
      <c r="Z611" s="40"/>
      <c r="AA611" s="40"/>
      <c r="AB611" s="40"/>
      <c r="AC611" s="40"/>
      <c r="AD611" s="40"/>
      <c r="AE611" s="40"/>
      <c r="AR611" s="240" t="s">
        <v>115</v>
      </c>
      <c r="AT611" s="240" t="s">
        <v>230</v>
      </c>
      <c r="AU611" s="240" t="s">
        <v>87</v>
      </c>
      <c r="AY611" s="18" t="s">
        <v>227</v>
      </c>
      <c r="BE611" s="241">
        <f>IF(N611="základní",J611,0)</f>
        <v>0</v>
      </c>
      <c r="BF611" s="241">
        <f>IF(N611="snížená",J611,0)</f>
        <v>0</v>
      </c>
      <c r="BG611" s="241">
        <f>IF(N611="zákl. přenesená",J611,0)</f>
        <v>0</v>
      </c>
      <c r="BH611" s="241">
        <f>IF(N611="sníž. přenesená",J611,0)</f>
        <v>0</v>
      </c>
      <c r="BI611" s="241">
        <f>IF(N611="nulová",J611,0)</f>
        <v>0</v>
      </c>
      <c r="BJ611" s="18" t="s">
        <v>87</v>
      </c>
      <c r="BK611" s="241">
        <f>ROUND(I611*H611,2)</f>
        <v>0</v>
      </c>
      <c r="BL611" s="18" t="s">
        <v>115</v>
      </c>
      <c r="BM611" s="240" t="s">
        <v>5388</v>
      </c>
    </row>
    <row r="612" s="2" customFormat="1" ht="16.5" customHeight="1">
      <c r="A612" s="40"/>
      <c r="B612" s="41"/>
      <c r="C612" s="229" t="s">
        <v>2672</v>
      </c>
      <c r="D612" s="229" t="s">
        <v>230</v>
      </c>
      <c r="E612" s="230" t="s">
        <v>5389</v>
      </c>
      <c r="F612" s="231" t="s">
        <v>5390</v>
      </c>
      <c r="G612" s="232" t="s">
        <v>398</v>
      </c>
      <c r="H612" s="233">
        <v>0.10000000000000001</v>
      </c>
      <c r="I612" s="234"/>
      <c r="J612" s="235">
        <f>ROUND(I612*H612,2)</f>
        <v>0</v>
      </c>
      <c r="K612" s="231" t="s">
        <v>251</v>
      </c>
      <c r="L612" s="46"/>
      <c r="M612" s="236" t="s">
        <v>1</v>
      </c>
      <c r="N612" s="237" t="s">
        <v>48</v>
      </c>
      <c r="O612" s="93"/>
      <c r="P612" s="238">
        <f>O612*H612</f>
        <v>0</v>
      </c>
      <c r="Q612" s="238">
        <v>0</v>
      </c>
      <c r="R612" s="238">
        <f>Q612*H612</f>
        <v>0</v>
      </c>
      <c r="S612" s="238">
        <v>0</v>
      </c>
      <c r="T612" s="239">
        <f>S612*H612</f>
        <v>0</v>
      </c>
      <c r="U612" s="40"/>
      <c r="V612" s="40"/>
      <c r="W612" s="40"/>
      <c r="X612" s="40"/>
      <c r="Y612" s="40"/>
      <c r="Z612" s="40"/>
      <c r="AA612" s="40"/>
      <c r="AB612" s="40"/>
      <c r="AC612" s="40"/>
      <c r="AD612" s="40"/>
      <c r="AE612" s="40"/>
      <c r="AR612" s="240" t="s">
        <v>115</v>
      </c>
      <c r="AT612" s="240" t="s">
        <v>230</v>
      </c>
      <c r="AU612" s="240" t="s">
        <v>87</v>
      </c>
      <c r="AY612" s="18" t="s">
        <v>227</v>
      </c>
      <c r="BE612" s="241">
        <f>IF(N612="základní",J612,0)</f>
        <v>0</v>
      </c>
      <c r="BF612" s="241">
        <f>IF(N612="snížená",J612,0)</f>
        <v>0</v>
      </c>
      <c r="BG612" s="241">
        <f>IF(N612="zákl. přenesená",J612,0)</f>
        <v>0</v>
      </c>
      <c r="BH612" s="241">
        <f>IF(N612="sníž. přenesená",J612,0)</f>
        <v>0</v>
      </c>
      <c r="BI612" s="241">
        <f>IF(N612="nulová",J612,0)</f>
        <v>0</v>
      </c>
      <c r="BJ612" s="18" t="s">
        <v>87</v>
      </c>
      <c r="BK612" s="241">
        <f>ROUND(I612*H612,2)</f>
        <v>0</v>
      </c>
      <c r="BL612" s="18" t="s">
        <v>115</v>
      </c>
      <c r="BM612" s="240" t="s">
        <v>5391</v>
      </c>
    </row>
    <row r="613" s="2" customFormat="1" ht="16.5" customHeight="1">
      <c r="A613" s="40"/>
      <c r="B613" s="41"/>
      <c r="C613" s="229" t="s">
        <v>2679</v>
      </c>
      <c r="D613" s="229" t="s">
        <v>230</v>
      </c>
      <c r="E613" s="230" t="s">
        <v>5392</v>
      </c>
      <c r="F613" s="231" t="s">
        <v>5393</v>
      </c>
      <c r="G613" s="232" t="s">
        <v>367</v>
      </c>
      <c r="H613" s="233">
        <v>2</v>
      </c>
      <c r="I613" s="234"/>
      <c r="J613" s="235">
        <f>ROUND(I613*H613,2)</f>
        <v>0</v>
      </c>
      <c r="K613" s="231" t="s">
        <v>251</v>
      </c>
      <c r="L613" s="46"/>
      <c r="M613" s="236" t="s">
        <v>1</v>
      </c>
      <c r="N613" s="237" t="s">
        <v>48</v>
      </c>
      <c r="O613" s="93"/>
      <c r="P613" s="238">
        <f>O613*H613</f>
        <v>0</v>
      </c>
      <c r="Q613" s="238">
        <v>0</v>
      </c>
      <c r="R613" s="238">
        <f>Q613*H613</f>
        <v>0</v>
      </c>
      <c r="S613" s="238">
        <v>0</v>
      </c>
      <c r="T613" s="239">
        <f>S613*H613</f>
        <v>0</v>
      </c>
      <c r="U613" s="40"/>
      <c r="V613" s="40"/>
      <c r="W613" s="40"/>
      <c r="X613" s="40"/>
      <c r="Y613" s="40"/>
      <c r="Z613" s="40"/>
      <c r="AA613" s="40"/>
      <c r="AB613" s="40"/>
      <c r="AC613" s="40"/>
      <c r="AD613" s="40"/>
      <c r="AE613" s="40"/>
      <c r="AR613" s="240" t="s">
        <v>115</v>
      </c>
      <c r="AT613" s="240" t="s">
        <v>230</v>
      </c>
      <c r="AU613" s="240" t="s">
        <v>87</v>
      </c>
      <c r="AY613" s="18" t="s">
        <v>227</v>
      </c>
      <c r="BE613" s="241">
        <f>IF(N613="základní",J613,0)</f>
        <v>0</v>
      </c>
      <c r="BF613" s="241">
        <f>IF(N613="snížená",J613,0)</f>
        <v>0</v>
      </c>
      <c r="BG613" s="241">
        <f>IF(N613="zákl. přenesená",J613,0)</f>
        <v>0</v>
      </c>
      <c r="BH613" s="241">
        <f>IF(N613="sníž. přenesená",J613,0)</f>
        <v>0</v>
      </c>
      <c r="BI613" s="241">
        <f>IF(N613="nulová",J613,0)</f>
        <v>0</v>
      </c>
      <c r="BJ613" s="18" t="s">
        <v>87</v>
      </c>
      <c r="BK613" s="241">
        <f>ROUND(I613*H613,2)</f>
        <v>0</v>
      </c>
      <c r="BL613" s="18" t="s">
        <v>115</v>
      </c>
      <c r="BM613" s="240" t="s">
        <v>5394</v>
      </c>
    </row>
    <row r="614" s="2" customFormat="1" ht="16.5" customHeight="1">
      <c r="A614" s="40"/>
      <c r="B614" s="41"/>
      <c r="C614" s="229" t="s">
        <v>2683</v>
      </c>
      <c r="D614" s="229" t="s">
        <v>230</v>
      </c>
      <c r="E614" s="230" t="s">
        <v>5395</v>
      </c>
      <c r="F614" s="231" t="s">
        <v>4698</v>
      </c>
      <c r="G614" s="232" t="s">
        <v>2792</v>
      </c>
      <c r="H614" s="233">
        <v>1</v>
      </c>
      <c r="I614" s="234"/>
      <c r="J614" s="235">
        <f>ROUND(I614*H614,2)</f>
        <v>0</v>
      </c>
      <c r="K614" s="231" t="s">
        <v>251</v>
      </c>
      <c r="L614" s="46"/>
      <c r="M614" s="236" t="s">
        <v>1</v>
      </c>
      <c r="N614" s="237" t="s">
        <v>48</v>
      </c>
      <c r="O614" s="93"/>
      <c r="P614" s="238">
        <f>O614*H614</f>
        <v>0</v>
      </c>
      <c r="Q614" s="238">
        <v>0</v>
      </c>
      <c r="R614" s="238">
        <f>Q614*H614</f>
        <v>0</v>
      </c>
      <c r="S614" s="238">
        <v>0</v>
      </c>
      <c r="T614" s="239">
        <f>S614*H614</f>
        <v>0</v>
      </c>
      <c r="U614" s="40"/>
      <c r="V614" s="40"/>
      <c r="W614" s="40"/>
      <c r="X614" s="40"/>
      <c r="Y614" s="40"/>
      <c r="Z614" s="40"/>
      <c r="AA614" s="40"/>
      <c r="AB614" s="40"/>
      <c r="AC614" s="40"/>
      <c r="AD614" s="40"/>
      <c r="AE614" s="40"/>
      <c r="AR614" s="240" t="s">
        <v>115</v>
      </c>
      <c r="AT614" s="240" t="s">
        <v>230</v>
      </c>
      <c r="AU614" s="240" t="s">
        <v>87</v>
      </c>
      <c r="AY614" s="18" t="s">
        <v>227</v>
      </c>
      <c r="BE614" s="241">
        <f>IF(N614="základní",J614,0)</f>
        <v>0</v>
      </c>
      <c r="BF614" s="241">
        <f>IF(N614="snížená",J614,0)</f>
        <v>0</v>
      </c>
      <c r="BG614" s="241">
        <f>IF(N614="zákl. přenesená",J614,0)</f>
        <v>0</v>
      </c>
      <c r="BH614" s="241">
        <f>IF(N614="sníž. přenesená",J614,0)</f>
        <v>0</v>
      </c>
      <c r="BI614" s="241">
        <f>IF(N614="nulová",J614,0)</f>
        <v>0</v>
      </c>
      <c r="BJ614" s="18" t="s">
        <v>87</v>
      </c>
      <c r="BK614" s="241">
        <f>ROUND(I614*H614,2)</f>
        <v>0</v>
      </c>
      <c r="BL614" s="18" t="s">
        <v>115</v>
      </c>
      <c r="BM614" s="240" t="s">
        <v>5396</v>
      </c>
    </row>
    <row r="615" s="12" customFormat="1" ht="25.92" customHeight="1">
      <c r="A615" s="12"/>
      <c r="B615" s="213"/>
      <c r="C615" s="214"/>
      <c r="D615" s="215" t="s">
        <v>82</v>
      </c>
      <c r="E615" s="216" t="s">
        <v>257</v>
      </c>
      <c r="F615" s="216" t="s">
        <v>5397</v>
      </c>
      <c r="G615" s="214"/>
      <c r="H615" s="214"/>
      <c r="I615" s="217"/>
      <c r="J615" s="218">
        <f>BK615</f>
        <v>0</v>
      </c>
      <c r="K615" s="214"/>
      <c r="L615" s="219"/>
      <c r="M615" s="220"/>
      <c r="N615" s="221"/>
      <c r="O615" s="221"/>
      <c r="P615" s="222">
        <f>SUM(P616:P628)</f>
        <v>0</v>
      </c>
      <c r="Q615" s="221"/>
      <c r="R615" s="222">
        <f>SUM(R616:R628)</f>
        <v>0</v>
      </c>
      <c r="S615" s="221"/>
      <c r="T615" s="223">
        <f>SUM(T616:T628)</f>
        <v>0</v>
      </c>
      <c r="U615" s="12"/>
      <c r="V615" s="12"/>
      <c r="W615" s="12"/>
      <c r="X615" s="12"/>
      <c r="Y615" s="12"/>
      <c r="Z615" s="12"/>
      <c r="AA615" s="12"/>
      <c r="AB615" s="12"/>
      <c r="AC615" s="12"/>
      <c r="AD615" s="12"/>
      <c r="AE615" s="12"/>
      <c r="AR615" s="224" t="s">
        <v>87</v>
      </c>
      <c r="AT615" s="225" t="s">
        <v>82</v>
      </c>
      <c r="AU615" s="225" t="s">
        <v>83</v>
      </c>
      <c r="AY615" s="224" t="s">
        <v>227</v>
      </c>
      <c r="BK615" s="226">
        <f>SUM(BK616:BK628)</f>
        <v>0</v>
      </c>
    </row>
    <row r="616" s="2" customFormat="1" ht="16.5" customHeight="1">
      <c r="A616" s="40"/>
      <c r="B616" s="41"/>
      <c r="C616" s="229" t="s">
        <v>2689</v>
      </c>
      <c r="D616" s="229" t="s">
        <v>230</v>
      </c>
      <c r="E616" s="230" t="s">
        <v>5398</v>
      </c>
      <c r="F616" s="231" t="s">
        <v>5399</v>
      </c>
      <c r="G616" s="232" t="s">
        <v>2437</v>
      </c>
      <c r="H616" s="233">
        <v>1</v>
      </c>
      <c r="I616" s="234"/>
      <c r="J616" s="235">
        <f>ROUND(I616*H616,2)</f>
        <v>0</v>
      </c>
      <c r="K616" s="231" t="s">
        <v>251</v>
      </c>
      <c r="L616" s="46"/>
      <c r="M616" s="236" t="s">
        <v>1</v>
      </c>
      <c r="N616" s="237" t="s">
        <v>48</v>
      </c>
      <c r="O616" s="93"/>
      <c r="P616" s="238">
        <f>O616*H616</f>
        <v>0</v>
      </c>
      <c r="Q616" s="238">
        <v>0</v>
      </c>
      <c r="R616" s="238">
        <f>Q616*H616</f>
        <v>0</v>
      </c>
      <c r="S616" s="238">
        <v>0</v>
      </c>
      <c r="T616" s="239">
        <f>S616*H616</f>
        <v>0</v>
      </c>
      <c r="U616" s="40"/>
      <c r="V616" s="40"/>
      <c r="W616" s="40"/>
      <c r="X616" s="40"/>
      <c r="Y616" s="40"/>
      <c r="Z616" s="40"/>
      <c r="AA616" s="40"/>
      <c r="AB616" s="40"/>
      <c r="AC616" s="40"/>
      <c r="AD616" s="40"/>
      <c r="AE616" s="40"/>
      <c r="AR616" s="240" t="s">
        <v>115</v>
      </c>
      <c r="AT616" s="240" t="s">
        <v>230</v>
      </c>
      <c r="AU616" s="240" t="s">
        <v>87</v>
      </c>
      <c r="AY616" s="18" t="s">
        <v>227</v>
      </c>
      <c r="BE616" s="241">
        <f>IF(N616="základní",J616,0)</f>
        <v>0</v>
      </c>
      <c r="BF616" s="241">
        <f>IF(N616="snížená",J616,0)</f>
        <v>0</v>
      </c>
      <c r="BG616" s="241">
        <f>IF(N616="zákl. přenesená",J616,0)</f>
        <v>0</v>
      </c>
      <c r="BH616" s="241">
        <f>IF(N616="sníž. přenesená",J616,0)</f>
        <v>0</v>
      </c>
      <c r="BI616" s="241">
        <f>IF(N616="nulová",J616,0)</f>
        <v>0</v>
      </c>
      <c r="BJ616" s="18" t="s">
        <v>87</v>
      </c>
      <c r="BK616" s="241">
        <f>ROUND(I616*H616,2)</f>
        <v>0</v>
      </c>
      <c r="BL616" s="18" t="s">
        <v>115</v>
      </c>
      <c r="BM616" s="240" t="s">
        <v>5400</v>
      </c>
    </row>
    <row r="617" s="2" customFormat="1">
      <c r="A617" s="40"/>
      <c r="B617" s="41"/>
      <c r="C617" s="42"/>
      <c r="D617" s="242" t="s">
        <v>237</v>
      </c>
      <c r="E617" s="42"/>
      <c r="F617" s="243" t="s">
        <v>5401</v>
      </c>
      <c r="G617" s="42"/>
      <c r="H617" s="42"/>
      <c r="I617" s="244"/>
      <c r="J617" s="42"/>
      <c r="K617" s="42"/>
      <c r="L617" s="46"/>
      <c r="M617" s="245"/>
      <c r="N617" s="246"/>
      <c r="O617" s="93"/>
      <c r="P617" s="93"/>
      <c r="Q617" s="93"/>
      <c r="R617" s="93"/>
      <c r="S617" s="93"/>
      <c r="T617" s="94"/>
      <c r="U617" s="40"/>
      <c r="V617" s="40"/>
      <c r="W617" s="40"/>
      <c r="X617" s="40"/>
      <c r="Y617" s="40"/>
      <c r="Z617" s="40"/>
      <c r="AA617" s="40"/>
      <c r="AB617" s="40"/>
      <c r="AC617" s="40"/>
      <c r="AD617" s="40"/>
      <c r="AE617" s="40"/>
      <c r="AT617" s="18" t="s">
        <v>237</v>
      </c>
      <c r="AU617" s="18" t="s">
        <v>87</v>
      </c>
    </row>
    <row r="618" s="2" customFormat="1" ht="21.75" customHeight="1">
      <c r="A618" s="40"/>
      <c r="B618" s="41"/>
      <c r="C618" s="229" t="s">
        <v>2696</v>
      </c>
      <c r="D618" s="229" t="s">
        <v>230</v>
      </c>
      <c r="E618" s="230" t="s">
        <v>5402</v>
      </c>
      <c r="F618" s="231" t="s">
        <v>5403</v>
      </c>
      <c r="G618" s="232" t="s">
        <v>2792</v>
      </c>
      <c r="H618" s="233">
        <v>1</v>
      </c>
      <c r="I618" s="234"/>
      <c r="J618" s="235">
        <f>ROUND(I618*H618,2)</f>
        <v>0</v>
      </c>
      <c r="K618" s="231" t="s">
        <v>251</v>
      </c>
      <c r="L618" s="46"/>
      <c r="M618" s="236" t="s">
        <v>1</v>
      </c>
      <c r="N618" s="237" t="s">
        <v>48</v>
      </c>
      <c r="O618" s="93"/>
      <c r="P618" s="238">
        <f>O618*H618</f>
        <v>0</v>
      </c>
      <c r="Q618" s="238">
        <v>0</v>
      </c>
      <c r="R618" s="238">
        <f>Q618*H618</f>
        <v>0</v>
      </c>
      <c r="S618" s="238">
        <v>0</v>
      </c>
      <c r="T618" s="239">
        <f>S618*H618</f>
        <v>0</v>
      </c>
      <c r="U618" s="40"/>
      <c r="V618" s="40"/>
      <c r="W618" s="40"/>
      <c r="X618" s="40"/>
      <c r="Y618" s="40"/>
      <c r="Z618" s="40"/>
      <c r="AA618" s="40"/>
      <c r="AB618" s="40"/>
      <c r="AC618" s="40"/>
      <c r="AD618" s="40"/>
      <c r="AE618" s="40"/>
      <c r="AR618" s="240" t="s">
        <v>115</v>
      </c>
      <c r="AT618" s="240" t="s">
        <v>230</v>
      </c>
      <c r="AU618" s="240" t="s">
        <v>87</v>
      </c>
      <c r="AY618" s="18" t="s">
        <v>227</v>
      </c>
      <c r="BE618" s="241">
        <f>IF(N618="základní",J618,0)</f>
        <v>0</v>
      </c>
      <c r="BF618" s="241">
        <f>IF(N618="snížená",J618,0)</f>
        <v>0</v>
      </c>
      <c r="BG618" s="241">
        <f>IF(N618="zákl. přenesená",J618,0)</f>
        <v>0</v>
      </c>
      <c r="BH618" s="241">
        <f>IF(N618="sníž. přenesená",J618,0)</f>
        <v>0</v>
      </c>
      <c r="BI618" s="241">
        <f>IF(N618="nulová",J618,0)</f>
        <v>0</v>
      </c>
      <c r="BJ618" s="18" t="s">
        <v>87</v>
      </c>
      <c r="BK618" s="241">
        <f>ROUND(I618*H618,2)</f>
        <v>0</v>
      </c>
      <c r="BL618" s="18" t="s">
        <v>115</v>
      </c>
      <c r="BM618" s="240" t="s">
        <v>5404</v>
      </c>
    </row>
    <row r="619" s="2" customFormat="1" ht="16.5" customHeight="1">
      <c r="A619" s="40"/>
      <c r="B619" s="41"/>
      <c r="C619" s="229" t="s">
        <v>2702</v>
      </c>
      <c r="D619" s="229" t="s">
        <v>230</v>
      </c>
      <c r="E619" s="230" t="s">
        <v>5405</v>
      </c>
      <c r="F619" s="231" t="s">
        <v>5406</v>
      </c>
      <c r="G619" s="232" t="s">
        <v>2792</v>
      </c>
      <c r="H619" s="233">
        <v>1</v>
      </c>
      <c r="I619" s="234"/>
      <c r="J619" s="235">
        <f>ROUND(I619*H619,2)</f>
        <v>0</v>
      </c>
      <c r="K619" s="231" t="s">
        <v>251</v>
      </c>
      <c r="L619" s="46"/>
      <c r="M619" s="236" t="s">
        <v>1</v>
      </c>
      <c r="N619" s="237" t="s">
        <v>48</v>
      </c>
      <c r="O619" s="93"/>
      <c r="P619" s="238">
        <f>O619*H619</f>
        <v>0</v>
      </c>
      <c r="Q619" s="238">
        <v>0</v>
      </c>
      <c r="R619" s="238">
        <f>Q619*H619</f>
        <v>0</v>
      </c>
      <c r="S619" s="238">
        <v>0</v>
      </c>
      <c r="T619" s="239">
        <f>S619*H619</f>
        <v>0</v>
      </c>
      <c r="U619" s="40"/>
      <c r="V619" s="40"/>
      <c r="W619" s="40"/>
      <c r="X619" s="40"/>
      <c r="Y619" s="40"/>
      <c r="Z619" s="40"/>
      <c r="AA619" s="40"/>
      <c r="AB619" s="40"/>
      <c r="AC619" s="40"/>
      <c r="AD619" s="40"/>
      <c r="AE619" s="40"/>
      <c r="AR619" s="240" t="s">
        <v>115</v>
      </c>
      <c r="AT619" s="240" t="s">
        <v>230</v>
      </c>
      <c r="AU619" s="240" t="s">
        <v>87</v>
      </c>
      <c r="AY619" s="18" t="s">
        <v>227</v>
      </c>
      <c r="BE619" s="241">
        <f>IF(N619="základní",J619,0)</f>
        <v>0</v>
      </c>
      <c r="BF619" s="241">
        <f>IF(N619="snížená",J619,0)</f>
        <v>0</v>
      </c>
      <c r="BG619" s="241">
        <f>IF(N619="zákl. přenesená",J619,0)</f>
        <v>0</v>
      </c>
      <c r="BH619" s="241">
        <f>IF(N619="sníž. přenesená",J619,0)</f>
        <v>0</v>
      </c>
      <c r="BI619" s="241">
        <f>IF(N619="nulová",J619,0)</f>
        <v>0</v>
      </c>
      <c r="BJ619" s="18" t="s">
        <v>87</v>
      </c>
      <c r="BK619" s="241">
        <f>ROUND(I619*H619,2)</f>
        <v>0</v>
      </c>
      <c r="BL619" s="18" t="s">
        <v>115</v>
      </c>
      <c r="BM619" s="240" t="s">
        <v>5407</v>
      </c>
    </row>
    <row r="620" s="2" customFormat="1" ht="16.5" customHeight="1">
      <c r="A620" s="40"/>
      <c r="B620" s="41"/>
      <c r="C620" s="229" t="s">
        <v>2706</v>
      </c>
      <c r="D620" s="229" t="s">
        <v>230</v>
      </c>
      <c r="E620" s="230" t="s">
        <v>5408</v>
      </c>
      <c r="F620" s="231" t="s">
        <v>5409</v>
      </c>
      <c r="G620" s="232" t="s">
        <v>367</v>
      </c>
      <c r="H620" s="233">
        <v>3</v>
      </c>
      <c r="I620" s="234"/>
      <c r="J620" s="235">
        <f>ROUND(I620*H620,2)</f>
        <v>0</v>
      </c>
      <c r="K620" s="231" t="s">
        <v>251</v>
      </c>
      <c r="L620" s="46"/>
      <c r="M620" s="236" t="s">
        <v>1</v>
      </c>
      <c r="N620" s="237" t="s">
        <v>48</v>
      </c>
      <c r="O620" s="93"/>
      <c r="P620" s="238">
        <f>O620*H620</f>
        <v>0</v>
      </c>
      <c r="Q620" s="238">
        <v>0</v>
      </c>
      <c r="R620" s="238">
        <f>Q620*H620</f>
        <v>0</v>
      </c>
      <c r="S620" s="238">
        <v>0</v>
      </c>
      <c r="T620" s="239">
        <f>S620*H620</f>
        <v>0</v>
      </c>
      <c r="U620" s="40"/>
      <c r="V620" s="40"/>
      <c r="W620" s="40"/>
      <c r="X620" s="40"/>
      <c r="Y620" s="40"/>
      <c r="Z620" s="40"/>
      <c r="AA620" s="40"/>
      <c r="AB620" s="40"/>
      <c r="AC620" s="40"/>
      <c r="AD620" s="40"/>
      <c r="AE620" s="40"/>
      <c r="AR620" s="240" t="s">
        <v>115</v>
      </c>
      <c r="AT620" s="240" t="s">
        <v>230</v>
      </c>
      <c r="AU620" s="240" t="s">
        <v>87</v>
      </c>
      <c r="AY620" s="18" t="s">
        <v>227</v>
      </c>
      <c r="BE620" s="241">
        <f>IF(N620="základní",J620,0)</f>
        <v>0</v>
      </c>
      <c r="BF620" s="241">
        <f>IF(N620="snížená",J620,0)</f>
        <v>0</v>
      </c>
      <c r="BG620" s="241">
        <f>IF(N620="zákl. přenesená",J620,0)</f>
        <v>0</v>
      </c>
      <c r="BH620" s="241">
        <f>IF(N620="sníž. přenesená",J620,0)</f>
        <v>0</v>
      </c>
      <c r="BI620" s="241">
        <f>IF(N620="nulová",J620,0)</f>
        <v>0</v>
      </c>
      <c r="BJ620" s="18" t="s">
        <v>87</v>
      </c>
      <c r="BK620" s="241">
        <f>ROUND(I620*H620,2)</f>
        <v>0</v>
      </c>
      <c r="BL620" s="18" t="s">
        <v>115</v>
      </c>
      <c r="BM620" s="240" t="s">
        <v>5410</v>
      </c>
    </row>
    <row r="621" s="2" customFormat="1" ht="16.5" customHeight="1">
      <c r="A621" s="40"/>
      <c r="B621" s="41"/>
      <c r="C621" s="229" t="s">
        <v>2710</v>
      </c>
      <c r="D621" s="229" t="s">
        <v>230</v>
      </c>
      <c r="E621" s="230" t="s">
        <v>5411</v>
      </c>
      <c r="F621" s="231" t="s">
        <v>5412</v>
      </c>
      <c r="G621" s="232" t="s">
        <v>2792</v>
      </c>
      <c r="H621" s="233">
        <v>1</v>
      </c>
      <c r="I621" s="234"/>
      <c r="J621" s="235">
        <f>ROUND(I621*H621,2)</f>
        <v>0</v>
      </c>
      <c r="K621" s="231" t="s">
        <v>251</v>
      </c>
      <c r="L621" s="46"/>
      <c r="M621" s="236" t="s">
        <v>1</v>
      </c>
      <c r="N621" s="237" t="s">
        <v>48</v>
      </c>
      <c r="O621" s="93"/>
      <c r="P621" s="238">
        <f>O621*H621</f>
        <v>0</v>
      </c>
      <c r="Q621" s="238">
        <v>0</v>
      </c>
      <c r="R621" s="238">
        <f>Q621*H621</f>
        <v>0</v>
      </c>
      <c r="S621" s="238">
        <v>0</v>
      </c>
      <c r="T621" s="239">
        <f>S621*H621</f>
        <v>0</v>
      </c>
      <c r="U621" s="40"/>
      <c r="V621" s="40"/>
      <c r="W621" s="40"/>
      <c r="X621" s="40"/>
      <c r="Y621" s="40"/>
      <c r="Z621" s="40"/>
      <c r="AA621" s="40"/>
      <c r="AB621" s="40"/>
      <c r="AC621" s="40"/>
      <c r="AD621" s="40"/>
      <c r="AE621" s="40"/>
      <c r="AR621" s="240" t="s">
        <v>115</v>
      </c>
      <c r="AT621" s="240" t="s">
        <v>230</v>
      </c>
      <c r="AU621" s="240" t="s">
        <v>87</v>
      </c>
      <c r="AY621" s="18" t="s">
        <v>227</v>
      </c>
      <c r="BE621" s="241">
        <f>IF(N621="základní",J621,0)</f>
        <v>0</v>
      </c>
      <c r="BF621" s="241">
        <f>IF(N621="snížená",J621,0)</f>
        <v>0</v>
      </c>
      <c r="BG621" s="241">
        <f>IF(N621="zákl. přenesená",J621,0)</f>
        <v>0</v>
      </c>
      <c r="BH621" s="241">
        <f>IF(N621="sníž. přenesená",J621,0)</f>
        <v>0</v>
      </c>
      <c r="BI621" s="241">
        <f>IF(N621="nulová",J621,0)</f>
        <v>0</v>
      </c>
      <c r="BJ621" s="18" t="s">
        <v>87</v>
      </c>
      <c r="BK621" s="241">
        <f>ROUND(I621*H621,2)</f>
        <v>0</v>
      </c>
      <c r="BL621" s="18" t="s">
        <v>115</v>
      </c>
      <c r="BM621" s="240" t="s">
        <v>5413</v>
      </c>
    </row>
    <row r="622" s="2" customFormat="1">
      <c r="A622" s="40"/>
      <c r="B622" s="41"/>
      <c r="C622" s="42"/>
      <c r="D622" s="242" t="s">
        <v>237</v>
      </c>
      <c r="E622" s="42"/>
      <c r="F622" s="243" t="s">
        <v>5414</v>
      </c>
      <c r="G622" s="42"/>
      <c r="H622" s="42"/>
      <c r="I622" s="244"/>
      <c r="J622" s="42"/>
      <c r="K622" s="42"/>
      <c r="L622" s="46"/>
      <c r="M622" s="245"/>
      <c r="N622" s="246"/>
      <c r="O622" s="93"/>
      <c r="P622" s="93"/>
      <c r="Q622" s="93"/>
      <c r="R622" s="93"/>
      <c r="S622" s="93"/>
      <c r="T622" s="94"/>
      <c r="U622" s="40"/>
      <c r="V622" s="40"/>
      <c r="W622" s="40"/>
      <c r="X622" s="40"/>
      <c r="Y622" s="40"/>
      <c r="Z622" s="40"/>
      <c r="AA622" s="40"/>
      <c r="AB622" s="40"/>
      <c r="AC622" s="40"/>
      <c r="AD622" s="40"/>
      <c r="AE622" s="40"/>
      <c r="AT622" s="18" t="s">
        <v>237</v>
      </c>
      <c r="AU622" s="18" t="s">
        <v>87</v>
      </c>
    </row>
    <row r="623" s="2" customFormat="1" ht="16.5" customHeight="1">
      <c r="A623" s="40"/>
      <c r="B623" s="41"/>
      <c r="C623" s="229" t="s">
        <v>2714</v>
      </c>
      <c r="D623" s="229" t="s">
        <v>230</v>
      </c>
      <c r="E623" s="230" t="s">
        <v>5415</v>
      </c>
      <c r="F623" s="231" t="s">
        <v>5416</v>
      </c>
      <c r="G623" s="232" t="s">
        <v>2792</v>
      </c>
      <c r="H623" s="233">
        <v>1</v>
      </c>
      <c r="I623" s="234"/>
      <c r="J623" s="235">
        <f>ROUND(I623*H623,2)</f>
        <v>0</v>
      </c>
      <c r="K623" s="231" t="s">
        <v>251</v>
      </c>
      <c r="L623" s="46"/>
      <c r="M623" s="236" t="s">
        <v>1</v>
      </c>
      <c r="N623" s="237" t="s">
        <v>48</v>
      </c>
      <c r="O623" s="93"/>
      <c r="P623" s="238">
        <f>O623*H623</f>
        <v>0</v>
      </c>
      <c r="Q623" s="238">
        <v>0</v>
      </c>
      <c r="R623" s="238">
        <f>Q623*H623</f>
        <v>0</v>
      </c>
      <c r="S623" s="238">
        <v>0</v>
      </c>
      <c r="T623" s="239">
        <f>S623*H623</f>
        <v>0</v>
      </c>
      <c r="U623" s="40"/>
      <c r="V623" s="40"/>
      <c r="W623" s="40"/>
      <c r="X623" s="40"/>
      <c r="Y623" s="40"/>
      <c r="Z623" s="40"/>
      <c r="AA623" s="40"/>
      <c r="AB623" s="40"/>
      <c r="AC623" s="40"/>
      <c r="AD623" s="40"/>
      <c r="AE623" s="40"/>
      <c r="AR623" s="240" t="s">
        <v>115</v>
      </c>
      <c r="AT623" s="240" t="s">
        <v>230</v>
      </c>
      <c r="AU623" s="240" t="s">
        <v>87</v>
      </c>
      <c r="AY623" s="18" t="s">
        <v>227</v>
      </c>
      <c r="BE623" s="241">
        <f>IF(N623="základní",J623,0)</f>
        <v>0</v>
      </c>
      <c r="BF623" s="241">
        <f>IF(N623="snížená",J623,0)</f>
        <v>0</v>
      </c>
      <c r="BG623" s="241">
        <f>IF(N623="zákl. přenesená",J623,0)</f>
        <v>0</v>
      </c>
      <c r="BH623" s="241">
        <f>IF(N623="sníž. přenesená",J623,0)</f>
        <v>0</v>
      </c>
      <c r="BI623" s="241">
        <f>IF(N623="nulová",J623,0)</f>
        <v>0</v>
      </c>
      <c r="BJ623" s="18" t="s">
        <v>87</v>
      </c>
      <c r="BK623" s="241">
        <f>ROUND(I623*H623,2)</f>
        <v>0</v>
      </c>
      <c r="BL623" s="18" t="s">
        <v>115</v>
      </c>
      <c r="BM623" s="240" t="s">
        <v>5417</v>
      </c>
    </row>
    <row r="624" s="2" customFormat="1" ht="16.5" customHeight="1">
      <c r="A624" s="40"/>
      <c r="B624" s="41"/>
      <c r="C624" s="229" t="s">
        <v>2718</v>
      </c>
      <c r="D624" s="229" t="s">
        <v>230</v>
      </c>
      <c r="E624" s="230" t="s">
        <v>5418</v>
      </c>
      <c r="F624" s="231" t="s">
        <v>5419</v>
      </c>
      <c r="G624" s="232" t="s">
        <v>2792</v>
      </c>
      <c r="H624" s="233">
        <v>1</v>
      </c>
      <c r="I624" s="234"/>
      <c r="J624" s="235">
        <f>ROUND(I624*H624,2)</f>
        <v>0</v>
      </c>
      <c r="K624" s="231" t="s">
        <v>251</v>
      </c>
      <c r="L624" s="46"/>
      <c r="M624" s="236" t="s">
        <v>1</v>
      </c>
      <c r="N624" s="237" t="s">
        <v>48</v>
      </c>
      <c r="O624" s="93"/>
      <c r="P624" s="238">
        <f>O624*H624</f>
        <v>0</v>
      </c>
      <c r="Q624" s="238">
        <v>0</v>
      </c>
      <c r="R624" s="238">
        <f>Q624*H624</f>
        <v>0</v>
      </c>
      <c r="S624" s="238">
        <v>0</v>
      </c>
      <c r="T624" s="239">
        <f>S624*H624</f>
        <v>0</v>
      </c>
      <c r="U624" s="40"/>
      <c r="V624" s="40"/>
      <c r="W624" s="40"/>
      <c r="X624" s="40"/>
      <c r="Y624" s="40"/>
      <c r="Z624" s="40"/>
      <c r="AA624" s="40"/>
      <c r="AB624" s="40"/>
      <c r="AC624" s="40"/>
      <c r="AD624" s="40"/>
      <c r="AE624" s="40"/>
      <c r="AR624" s="240" t="s">
        <v>115</v>
      </c>
      <c r="AT624" s="240" t="s">
        <v>230</v>
      </c>
      <c r="AU624" s="240" t="s">
        <v>87</v>
      </c>
      <c r="AY624" s="18" t="s">
        <v>227</v>
      </c>
      <c r="BE624" s="241">
        <f>IF(N624="základní",J624,0)</f>
        <v>0</v>
      </c>
      <c r="BF624" s="241">
        <f>IF(N624="snížená",J624,0)</f>
        <v>0</v>
      </c>
      <c r="BG624" s="241">
        <f>IF(N624="zákl. přenesená",J624,0)</f>
        <v>0</v>
      </c>
      <c r="BH624" s="241">
        <f>IF(N624="sníž. přenesená",J624,0)</f>
        <v>0</v>
      </c>
      <c r="BI624" s="241">
        <f>IF(N624="nulová",J624,0)</f>
        <v>0</v>
      </c>
      <c r="BJ624" s="18" t="s">
        <v>87</v>
      </c>
      <c r="BK624" s="241">
        <f>ROUND(I624*H624,2)</f>
        <v>0</v>
      </c>
      <c r="BL624" s="18" t="s">
        <v>115</v>
      </c>
      <c r="BM624" s="240" t="s">
        <v>5420</v>
      </c>
    </row>
    <row r="625" s="2" customFormat="1" ht="16.5" customHeight="1">
      <c r="A625" s="40"/>
      <c r="B625" s="41"/>
      <c r="C625" s="229" t="s">
        <v>2724</v>
      </c>
      <c r="D625" s="229" t="s">
        <v>230</v>
      </c>
      <c r="E625" s="230" t="s">
        <v>5421</v>
      </c>
      <c r="F625" s="231" t="s">
        <v>5422</v>
      </c>
      <c r="G625" s="232" t="s">
        <v>2792</v>
      </c>
      <c r="H625" s="233">
        <v>1</v>
      </c>
      <c r="I625" s="234"/>
      <c r="J625" s="235">
        <f>ROUND(I625*H625,2)</f>
        <v>0</v>
      </c>
      <c r="K625" s="231" t="s">
        <v>251</v>
      </c>
      <c r="L625" s="46"/>
      <c r="M625" s="236" t="s">
        <v>1</v>
      </c>
      <c r="N625" s="237" t="s">
        <v>48</v>
      </c>
      <c r="O625" s="93"/>
      <c r="P625" s="238">
        <f>O625*H625</f>
        <v>0</v>
      </c>
      <c r="Q625" s="238">
        <v>0</v>
      </c>
      <c r="R625" s="238">
        <f>Q625*H625</f>
        <v>0</v>
      </c>
      <c r="S625" s="238">
        <v>0</v>
      </c>
      <c r="T625" s="239">
        <f>S625*H625</f>
        <v>0</v>
      </c>
      <c r="U625" s="40"/>
      <c r="V625" s="40"/>
      <c r="W625" s="40"/>
      <c r="X625" s="40"/>
      <c r="Y625" s="40"/>
      <c r="Z625" s="40"/>
      <c r="AA625" s="40"/>
      <c r="AB625" s="40"/>
      <c r="AC625" s="40"/>
      <c r="AD625" s="40"/>
      <c r="AE625" s="40"/>
      <c r="AR625" s="240" t="s">
        <v>115</v>
      </c>
      <c r="AT625" s="240" t="s">
        <v>230</v>
      </c>
      <c r="AU625" s="240" t="s">
        <v>87</v>
      </c>
      <c r="AY625" s="18" t="s">
        <v>227</v>
      </c>
      <c r="BE625" s="241">
        <f>IF(N625="základní",J625,0)</f>
        <v>0</v>
      </c>
      <c r="BF625" s="241">
        <f>IF(N625="snížená",J625,0)</f>
        <v>0</v>
      </c>
      <c r="BG625" s="241">
        <f>IF(N625="zákl. přenesená",J625,0)</f>
        <v>0</v>
      </c>
      <c r="BH625" s="241">
        <f>IF(N625="sníž. přenesená",J625,0)</f>
        <v>0</v>
      </c>
      <c r="BI625" s="241">
        <f>IF(N625="nulová",J625,0)</f>
        <v>0</v>
      </c>
      <c r="BJ625" s="18" t="s">
        <v>87</v>
      </c>
      <c r="BK625" s="241">
        <f>ROUND(I625*H625,2)</f>
        <v>0</v>
      </c>
      <c r="BL625" s="18" t="s">
        <v>115</v>
      </c>
      <c r="BM625" s="240" t="s">
        <v>5423</v>
      </c>
    </row>
    <row r="626" s="2" customFormat="1">
      <c r="A626" s="40"/>
      <c r="B626" s="41"/>
      <c r="C626" s="42"/>
      <c r="D626" s="242" t="s">
        <v>237</v>
      </c>
      <c r="E626" s="42"/>
      <c r="F626" s="243" t="s">
        <v>5424</v>
      </c>
      <c r="G626" s="42"/>
      <c r="H626" s="42"/>
      <c r="I626" s="244"/>
      <c r="J626" s="42"/>
      <c r="K626" s="42"/>
      <c r="L626" s="46"/>
      <c r="M626" s="245"/>
      <c r="N626" s="246"/>
      <c r="O626" s="93"/>
      <c r="P626" s="93"/>
      <c r="Q626" s="93"/>
      <c r="R626" s="93"/>
      <c r="S626" s="93"/>
      <c r="T626" s="94"/>
      <c r="U626" s="40"/>
      <c r="V626" s="40"/>
      <c r="W626" s="40"/>
      <c r="X626" s="40"/>
      <c r="Y626" s="40"/>
      <c r="Z626" s="40"/>
      <c r="AA626" s="40"/>
      <c r="AB626" s="40"/>
      <c r="AC626" s="40"/>
      <c r="AD626" s="40"/>
      <c r="AE626" s="40"/>
      <c r="AT626" s="18" t="s">
        <v>237</v>
      </c>
      <c r="AU626" s="18" t="s">
        <v>87</v>
      </c>
    </row>
    <row r="627" s="2" customFormat="1" ht="16.5" customHeight="1">
      <c r="A627" s="40"/>
      <c r="B627" s="41"/>
      <c r="C627" s="229" t="s">
        <v>2728</v>
      </c>
      <c r="D627" s="229" t="s">
        <v>230</v>
      </c>
      <c r="E627" s="230" t="s">
        <v>5425</v>
      </c>
      <c r="F627" s="231" t="s">
        <v>5426</v>
      </c>
      <c r="G627" s="232" t="s">
        <v>2792</v>
      </c>
      <c r="H627" s="233">
        <v>1</v>
      </c>
      <c r="I627" s="234"/>
      <c r="J627" s="235">
        <f>ROUND(I627*H627,2)</f>
        <v>0</v>
      </c>
      <c r="K627" s="231" t="s">
        <v>251</v>
      </c>
      <c r="L627" s="46"/>
      <c r="M627" s="236" t="s">
        <v>1</v>
      </c>
      <c r="N627" s="237" t="s">
        <v>48</v>
      </c>
      <c r="O627" s="93"/>
      <c r="P627" s="238">
        <f>O627*H627</f>
        <v>0</v>
      </c>
      <c r="Q627" s="238">
        <v>0</v>
      </c>
      <c r="R627" s="238">
        <f>Q627*H627</f>
        <v>0</v>
      </c>
      <c r="S627" s="238">
        <v>0</v>
      </c>
      <c r="T627" s="239">
        <f>S627*H627</f>
        <v>0</v>
      </c>
      <c r="U627" s="40"/>
      <c r="V627" s="40"/>
      <c r="W627" s="40"/>
      <c r="X627" s="40"/>
      <c r="Y627" s="40"/>
      <c r="Z627" s="40"/>
      <c r="AA627" s="40"/>
      <c r="AB627" s="40"/>
      <c r="AC627" s="40"/>
      <c r="AD627" s="40"/>
      <c r="AE627" s="40"/>
      <c r="AR627" s="240" t="s">
        <v>115</v>
      </c>
      <c r="AT627" s="240" t="s">
        <v>230</v>
      </c>
      <c r="AU627" s="240" t="s">
        <v>87</v>
      </c>
      <c r="AY627" s="18" t="s">
        <v>227</v>
      </c>
      <c r="BE627" s="241">
        <f>IF(N627="základní",J627,0)</f>
        <v>0</v>
      </c>
      <c r="BF627" s="241">
        <f>IF(N627="snížená",J627,0)</f>
        <v>0</v>
      </c>
      <c r="BG627" s="241">
        <f>IF(N627="zákl. přenesená",J627,0)</f>
        <v>0</v>
      </c>
      <c r="BH627" s="241">
        <f>IF(N627="sníž. přenesená",J627,0)</f>
        <v>0</v>
      </c>
      <c r="BI627" s="241">
        <f>IF(N627="nulová",J627,0)</f>
        <v>0</v>
      </c>
      <c r="BJ627" s="18" t="s">
        <v>87</v>
      </c>
      <c r="BK627" s="241">
        <f>ROUND(I627*H627,2)</f>
        <v>0</v>
      </c>
      <c r="BL627" s="18" t="s">
        <v>115</v>
      </c>
      <c r="BM627" s="240" t="s">
        <v>5427</v>
      </c>
    </row>
    <row r="628" s="2" customFormat="1">
      <c r="A628" s="40"/>
      <c r="B628" s="41"/>
      <c r="C628" s="42"/>
      <c r="D628" s="242" t="s">
        <v>237</v>
      </c>
      <c r="E628" s="42"/>
      <c r="F628" s="243" t="s">
        <v>5428</v>
      </c>
      <c r="G628" s="42"/>
      <c r="H628" s="42"/>
      <c r="I628" s="244"/>
      <c r="J628" s="42"/>
      <c r="K628" s="42"/>
      <c r="L628" s="46"/>
      <c r="M628" s="247"/>
      <c r="N628" s="248"/>
      <c r="O628" s="249"/>
      <c r="P628" s="249"/>
      <c r="Q628" s="249"/>
      <c r="R628" s="249"/>
      <c r="S628" s="249"/>
      <c r="T628" s="250"/>
      <c r="U628" s="40"/>
      <c r="V628" s="40"/>
      <c r="W628" s="40"/>
      <c r="X628" s="40"/>
      <c r="Y628" s="40"/>
      <c r="Z628" s="40"/>
      <c r="AA628" s="40"/>
      <c r="AB628" s="40"/>
      <c r="AC628" s="40"/>
      <c r="AD628" s="40"/>
      <c r="AE628" s="40"/>
      <c r="AT628" s="18" t="s">
        <v>237</v>
      </c>
      <c r="AU628" s="18" t="s">
        <v>87</v>
      </c>
    </row>
    <row r="629" s="2" customFormat="1" ht="6.96" customHeight="1">
      <c r="A629" s="40"/>
      <c r="B629" s="68"/>
      <c r="C629" s="69"/>
      <c r="D629" s="69"/>
      <c r="E629" s="69"/>
      <c r="F629" s="69"/>
      <c r="G629" s="69"/>
      <c r="H629" s="69"/>
      <c r="I629" s="69"/>
      <c r="J629" s="69"/>
      <c r="K629" s="69"/>
      <c r="L629" s="46"/>
      <c r="M629" s="40"/>
      <c r="O629" s="40"/>
      <c r="P629" s="40"/>
      <c r="Q629" s="40"/>
      <c r="R629" s="40"/>
      <c r="S629" s="40"/>
      <c r="T629" s="40"/>
      <c r="U629" s="40"/>
      <c r="V629" s="40"/>
      <c r="W629" s="40"/>
      <c r="X629" s="40"/>
      <c r="Y629" s="40"/>
      <c r="Z629" s="40"/>
      <c r="AA629" s="40"/>
      <c r="AB629" s="40"/>
      <c r="AC629" s="40"/>
      <c r="AD629" s="40"/>
      <c r="AE629" s="40"/>
    </row>
  </sheetData>
  <sheetProtection sheet="1" autoFilter="0" formatColumns="0" formatRows="0" objects="1" scenarios="1" spinCount="100000" saltValue="94LLtY03et9vanU3zBQ3oXfmoAM3Hqi4+0znrj9nFVWmp1ulzshv4qQVOgQ9PQWZDpBCtkTPBEjtQxf8uqHa9g==" hashValue="ujEg4USfLrxYh+5SWA3EKfWnRDHV3VAdZRhB941GE6kRq+ZLOmwy2Dx/CxheJ0/NirSePFCw8tKnX2ZtM6NwTw==" algorithmName="SHA-512" password="E785"/>
  <autoFilter ref="C129:K62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155</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5429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ROUND(J129,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ROUND((SUM(BE129:BE160)),  2)</f>
        <v>0</v>
      </c>
      <c r="G37" s="40"/>
      <c r="H37" s="40"/>
      <c r="I37" s="167">
        <v>0.20999999999999999</v>
      </c>
      <c r="J37" s="166">
        <f>ROUND(((SUM(BE129:BE160))*I37),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ROUND((SUM(BF129:BF160)),  2)</f>
        <v>0</v>
      </c>
      <c r="G38" s="40"/>
      <c r="H38" s="40"/>
      <c r="I38" s="167">
        <v>0.14999999999999999</v>
      </c>
      <c r="J38" s="166">
        <f>ROUND(((SUM(BF129:BF160))*I38),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ROUND((SUM(BG129:BG160)),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ROUND((SUM(BH129:BH160)),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ROUND((SUM(BI129:BI160)),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Způsobilé náklady - INTERIÉR</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J129</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5430</v>
      </c>
      <c r="E101" s="194"/>
      <c r="F101" s="194"/>
      <c r="G101" s="194"/>
      <c r="H101" s="194"/>
      <c r="I101" s="194"/>
      <c r="J101" s="195">
        <f>J130</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5431</v>
      </c>
      <c r="E102" s="194"/>
      <c r="F102" s="194"/>
      <c r="G102" s="194"/>
      <c r="H102" s="194"/>
      <c r="I102" s="194"/>
      <c r="J102" s="195">
        <f>J132</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5432</v>
      </c>
      <c r="E103" s="194"/>
      <c r="F103" s="194"/>
      <c r="G103" s="194"/>
      <c r="H103" s="194"/>
      <c r="I103" s="194"/>
      <c r="J103" s="195">
        <f>J149</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5433</v>
      </c>
      <c r="E104" s="194"/>
      <c r="F104" s="194"/>
      <c r="G104" s="194"/>
      <c r="H104" s="194"/>
      <c r="I104" s="194"/>
      <c r="J104" s="195">
        <f>J151</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5434</v>
      </c>
      <c r="E105" s="194"/>
      <c r="F105" s="194"/>
      <c r="G105" s="194"/>
      <c r="H105" s="194"/>
      <c r="I105" s="194"/>
      <c r="J105" s="195">
        <f>J154</f>
        <v>0</v>
      </c>
      <c r="K105" s="192"/>
      <c r="L105" s="196"/>
      <c r="S105" s="9"/>
      <c r="T105" s="9"/>
      <c r="U105" s="9"/>
      <c r="V105" s="9"/>
      <c r="W105" s="9"/>
      <c r="X105" s="9"/>
      <c r="Y105" s="9"/>
      <c r="Z105" s="9"/>
      <c r="AA105" s="9"/>
      <c r="AB105" s="9"/>
      <c r="AC105" s="9"/>
      <c r="AD105" s="9"/>
      <c r="AE105" s="9"/>
    </row>
    <row r="106" s="2" customFormat="1" ht="21.84" customHeight="1">
      <c r="A106" s="40"/>
      <c r="B106" s="41"/>
      <c r="C106" s="42"/>
      <c r="D106" s="42"/>
      <c r="E106" s="42"/>
      <c r="F106" s="42"/>
      <c r="G106" s="42"/>
      <c r="H106" s="42"/>
      <c r="I106" s="42"/>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69"/>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71"/>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213</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86" t="str">
        <f>E7</f>
        <v>PD pro Hasičskou zbrojnici Frýdek</v>
      </c>
      <c r="F115" s="33"/>
      <c r="G115" s="33"/>
      <c r="H115" s="33"/>
      <c r="I115" s="42"/>
      <c r="J115" s="42"/>
      <c r="K115" s="42"/>
      <c r="L115" s="65"/>
      <c r="S115" s="40"/>
      <c r="T115" s="40"/>
      <c r="U115" s="40"/>
      <c r="V115" s="40"/>
      <c r="W115" s="40"/>
      <c r="X115" s="40"/>
      <c r="Y115" s="40"/>
      <c r="Z115" s="40"/>
      <c r="AA115" s="40"/>
      <c r="AB115" s="40"/>
      <c r="AC115" s="40"/>
      <c r="AD115" s="40"/>
      <c r="AE115" s="40"/>
    </row>
    <row r="116" s="1" customFormat="1" ht="12" customHeight="1">
      <c r="B116" s="22"/>
      <c r="C116" s="33" t="s">
        <v>198</v>
      </c>
      <c r="D116" s="23"/>
      <c r="E116" s="23"/>
      <c r="F116" s="23"/>
      <c r="G116" s="23"/>
      <c r="H116" s="23"/>
      <c r="I116" s="23"/>
      <c r="J116" s="23"/>
      <c r="K116" s="23"/>
      <c r="L116" s="21"/>
    </row>
    <row r="117" s="1" customFormat="1" ht="16.5" customHeight="1">
      <c r="B117" s="22"/>
      <c r="C117" s="23"/>
      <c r="D117" s="23"/>
      <c r="E117" s="186" t="s">
        <v>199</v>
      </c>
      <c r="F117" s="23"/>
      <c r="G117" s="23"/>
      <c r="H117" s="23"/>
      <c r="I117" s="23"/>
      <c r="J117" s="23"/>
      <c r="K117" s="23"/>
      <c r="L117" s="21"/>
    </row>
    <row r="118" s="1" customFormat="1" ht="12" customHeight="1">
      <c r="B118" s="22"/>
      <c r="C118" s="33" t="s">
        <v>200</v>
      </c>
      <c r="D118" s="23"/>
      <c r="E118" s="23"/>
      <c r="F118" s="23"/>
      <c r="G118" s="23"/>
      <c r="H118" s="23"/>
      <c r="I118" s="23"/>
      <c r="J118" s="23"/>
      <c r="K118" s="23"/>
      <c r="L118" s="21"/>
    </row>
    <row r="119" s="2" customFormat="1" ht="16.5" customHeight="1">
      <c r="A119" s="40"/>
      <c r="B119" s="41"/>
      <c r="C119" s="42"/>
      <c r="D119" s="42"/>
      <c r="E119" s="251" t="s">
        <v>327</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3141</v>
      </c>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6.5" customHeight="1">
      <c r="A121" s="40"/>
      <c r="B121" s="41"/>
      <c r="C121" s="42"/>
      <c r="D121" s="42"/>
      <c r="E121" s="78" t="str">
        <f>E13</f>
        <v>Způsobilé náklady - INTERIÉR</v>
      </c>
      <c r="F121" s="42"/>
      <c r="G121" s="42"/>
      <c r="H121" s="42"/>
      <c r="I121" s="42"/>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22</v>
      </c>
      <c r="D123" s="42"/>
      <c r="E123" s="42"/>
      <c r="F123" s="28" t="str">
        <f>F16</f>
        <v xml:space="preserve"> </v>
      </c>
      <c r="G123" s="42"/>
      <c r="H123" s="42"/>
      <c r="I123" s="33" t="s">
        <v>24</v>
      </c>
      <c r="J123" s="81" t="str">
        <f>IF(J16="","",J16)</f>
        <v>26. 7. 2019</v>
      </c>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5.15" customHeight="1">
      <c r="A125" s="40"/>
      <c r="B125" s="41"/>
      <c r="C125" s="33" t="s">
        <v>30</v>
      </c>
      <c r="D125" s="42"/>
      <c r="E125" s="42"/>
      <c r="F125" s="28" t="str">
        <f>E19</f>
        <v>Statutární město Frýdek - Místek</v>
      </c>
      <c r="G125" s="42"/>
      <c r="H125" s="42"/>
      <c r="I125" s="33" t="s">
        <v>36</v>
      </c>
      <c r="J125" s="38" t="str">
        <f>E25</f>
        <v>PPS Kania s.r.o.</v>
      </c>
      <c r="K125" s="42"/>
      <c r="L125" s="65"/>
      <c r="S125" s="40"/>
      <c r="T125" s="40"/>
      <c r="U125" s="40"/>
      <c r="V125" s="40"/>
      <c r="W125" s="40"/>
      <c r="X125" s="40"/>
      <c r="Y125" s="40"/>
      <c r="Z125" s="40"/>
      <c r="AA125" s="40"/>
      <c r="AB125" s="40"/>
      <c r="AC125" s="40"/>
      <c r="AD125" s="40"/>
      <c r="AE125" s="40"/>
    </row>
    <row r="126" s="2" customFormat="1" ht="15.15" customHeight="1">
      <c r="A126" s="40"/>
      <c r="B126" s="41"/>
      <c r="C126" s="33" t="s">
        <v>34</v>
      </c>
      <c r="D126" s="42"/>
      <c r="E126" s="42"/>
      <c r="F126" s="28" t="str">
        <f>IF(E22="","",E22)</f>
        <v>Vyplň údaj</v>
      </c>
      <c r="G126" s="42"/>
      <c r="H126" s="42"/>
      <c r="I126" s="33" t="s">
        <v>39</v>
      </c>
      <c r="J126" s="38" t="str">
        <f>E28</f>
        <v xml:space="preserve"> </v>
      </c>
      <c r="K126" s="42"/>
      <c r="L126" s="65"/>
      <c r="S126" s="40"/>
      <c r="T126" s="40"/>
      <c r="U126" s="40"/>
      <c r="V126" s="40"/>
      <c r="W126" s="40"/>
      <c r="X126" s="40"/>
      <c r="Y126" s="40"/>
      <c r="Z126" s="40"/>
      <c r="AA126" s="40"/>
      <c r="AB126" s="40"/>
      <c r="AC126" s="40"/>
      <c r="AD126" s="40"/>
      <c r="AE126" s="40"/>
    </row>
    <row r="127" s="2" customFormat="1" ht="10.32" customHeight="1">
      <c r="A127" s="40"/>
      <c r="B127" s="41"/>
      <c r="C127" s="42"/>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11" customFormat="1" ht="29.28" customHeight="1">
      <c r="A128" s="202"/>
      <c r="B128" s="203"/>
      <c r="C128" s="204" t="s">
        <v>214</v>
      </c>
      <c r="D128" s="205" t="s">
        <v>68</v>
      </c>
      <c r="E128" s="205" t="s">
        <v>64</v>
      </c>
      <c r="F128" s="205" t="s">
        <v>65</v>
      </c>
      <c r="G128" s="205" t="s">
        <v>215</v>
      </c>
      <c r="H128" s="205" t="s">
        <v>216</v>
      </c>
      <c r="I128" s="205" t="s">
        <v>217</v>
      </c>
      <c r="J128" s="205" t="s">
        <v>204</v>
      </c>
      <c r="K128" s="206" t="s">
        <v>218</v>
      </c>
      <c r="L128" s="207"/>
      <c r="M128" s="102" t="s">
        <v>1</v>
      </c>
      <c r="N128" s="103" t="s">
        <v>47</v>
      </c>
      <c r="O128" s="103" t="s">
        <v>219</v>
      </c>
      <c r="P128" s="103" t="s">
        <v>220</v>
      </c>
      <c r="Q128" s="103" t="s">
        <v>221</v>
      </c>
      <c r="R128" s="103" t="s">
        <v>222</v>
      </c>
      <c r="S128" s="103" t="s">
        <v>223</v>
      </c>
      <c r="T128" s="104" t="s">
        <v>224</v>
      </c>
      <c r="U128" s="202"/>
      <c r="V128" s="202"/>
      <c r="W128" s="202"/>
      <c r="X128" s="202"/>
      <c r="Y128" s="202"/>
      <c r="Z128" s="202"/>
      <c r="AA128" s="202"/>
      <c r="AB128" s="202"/>
      <c r="AC128" s="202"/>
      <c r="AD128" s="202"/>
      <c r="AE128" s="202"/>
    </row>
    <row r="129" s="2" customFormat="1" ht="22.8" customHeight="1">
      <c r="A129" s="40"/>
      <c r="B129" s="41"/>
      <c r="C129" s="109" t="s">
        <v>225</v>
      </c>
      <c r="D129" s="42"/>
      <c r="E129" s="42"/>
      <c r="F129" s="42"/>
      <c r="G129" s="42"/>
      <c r="H129" s="42"/>
      <c r="I129" s="42"/>
      <c r="J129" s="208">
        <f>BK129</f>
        <v>0</v>
      </c>
      <c r="K129" s="42"/>
      <c r="L129" s="46"/>
      <c r="M129" s="105"/>
      <c r="N129" s="209"/>
      <c r="O129" s="106"/>
      <c r="P129" s="210">
        <f>P130+P132+P149+P151+P154</f>
        <v>0</v>
      </c>
      <c r="Q129" s="106"/>
      <c r="R129" s="210">
        <f>R130+R132+R149+R151+R154</f>
        <v>0</v>
      </c>
      <c r="S129" s="106"/>
      <c r="T129" s="211">
        <f>T130+T132+T149+T151+T154</f>
        <v>0</v>
      </c>
      <c r="U129" s="40"/>
      <c r="V129" s="40"/>
      <c r="W129" s="40"/>
      <c r="X129" s="40"/>
      <c r="Y129" s="40"/>
      <c r="Z129" s="40"/>
      <c r="AA129" s="40"/>
      <c r="AB129" s="40"/>
      <c r="AC129" s="40"/>
      <c r="AD129" s="40"/>
      <c r="AE129" s="40"/>
      <c r="AT129" s="18" t="s">
        <v>82</v>
      </c>
      <c r="AU129" s="18" t="s">
        <v>206</v>
      </c>
      <c r="BK129" s="212">
        <f>BK130+BK132+BK149+BK151+BK154</f>
        <v>0</v>
      </c>
    </row>
    <row r="130" s="12" customFormat="1" ht="25.92" customHeight="1">
      <c r="A130" s="12"/>
      <c r="B130" s="213"/>
      <c r="C130" s="214"/>
      <c r="D130" s="215" t="s">
        <v>82</v>
      </c>
      <c r="E130" s="216" t="s">
        <v>3849</v>
      </c>
      <c r="F130" s="216" t="s">
        <v>5435</v>
      </c>
      <c r="G130" s="214"/>
      <c r="H130" s="214"/>
      <c r="I130" s="217"/>
      <c r="J130" s="218">
        <f>BK130</f>
        <v>0</v>
      </c>
      <c r="K130" s="214"/>
      <c r="L130" s="219"/>
      <c r="M130" s="220"/>
      <c r="N130" s="221"/>
      <c r="O130" s="221"/>
      <c r="P130" s="222">
        <f>P131</f>
        <v>0</v>
      </c>
      <c r="Q130" s="221"/>
      <c r="R130" s="222">
        <f>R131</f>
        <v>0</v>
      </c>
      <c r="S130" s="221"/>
      <c r="T130" s="223">
        <f>T131</f>
        <v>0</v>
      </c>
      <c r="U130" s="12"/>
      <c r="V130" s="12"/>
      <c r="W130" s="12"/>
      <c r="X130" s="12"/>
      <c r="Y130" s="12"/>
      <c r="Z130" s="12"/>
      <c r="AA130" s="12"/>
      <c r="AB130" s="12"/>
      <c r="AC130" s="12"/>
      <c r="AD130" s="12"/>
      <c r="AE130" s="12"/>
      <c r="AR130" s="224" t="s">
        <v>87</v>
      </c>
      <c r="AT130" s="225" t="s">
        <v>82</v>
      </c>
      <c r="AU130" s="225" t="s">
        <v>83</v>
      </c>
      <c r="AY130" s="224" t="s">
        <v>227</v>
      </c>
      <c r="BK130" s="226">
        <f>BK131</f>
        <v>0</v>
      </c>
    </row>
    <row r="131" s="2" customFormat="1" ht="16.5" customHeight="1">
      <c r="A131" s="40"/>
      <c r="B131" s="41"/>
      <c r="C131" s="229" t="s">
        <v>87</v>
      </c>
      <c r="D131" s="229" t="s">
        <v>230</v>
      </c>
      <c r="E131" s="230" t="s">
        <v>908</v>
      </c>
      <c r="F131" s="231" t="s">
        <v>5436</v>
      </c>
      <c r="G131" s="232" t="s">
        <v>459</v>
      </c>
      <c r="H131" s="233">
        <v>26</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300</v>
      </c>
    </row>
    <row r="132" s="12" customFormat="1" ht="25.92" customHeight="1">
      <c r="A132" s="12"/>
      <c r="B132" s="213"/>
      <c r="C132" s="214"/>
      <c r="D132" s="215" t="s">
        <v>82</v>
      </c>
      <c r="E132" s="216" t="s">
        <v>4018</v>
      </c>
      <c r="F132" s="216" t="s">
        <v>5437</v>
      </c>
      <c r="G132" s="214"/>
      <c r="H132" s="214"/>
      <c r="I132" s="217"/>
      <c r="J132" s="218">
        <f>BK132</f>
        <v>0</v>
      </c>
      <c r="K132" s="214"/>
      <c r="L132" s="219"/>
      <c r="M132" s="220"/>
      <c r="N132" s="221"/>
      <c r="O132" s="221"/>
      <c r="P132" s="222">
        <f>SUM(P133:P148)</f>
        <v>0</v>
      </c>
      <c r="Q132" s="221"/>
      <c r="R132" s="222">
        <f>SUM(R133:R148)</f>
        <v>0</v>
      </c>
      <c r="S132" s="221"/>
      <c r="T132" s="223">
        <f>SUM(T133:T148)</f>
        <v>0</v>
      </c>
      <c r="U132" s="12"/>
      <c r="V132" s="12"/>
      <c r="W132" s="12"/>
      <c r="X132" s="12"/>
      <c r="Y132" s="12"/>
      <c r="Z132" s="12"/>
      <c r="AA132" s="12"/>
      <c r="AB132" s="12"/>
      <c r="AC132" s="12"/>
      <c r="AD132" s="12"/>
      <c r="AE132" s="12"/>
      <c r="AR132" s="224" t="s">
        <v>87</v>
      </c>
      <c r="AT132" s="225" t="s">
        <v>82</v>
      </c>
      <c r="AU132" s="225" t="s">
        <v>83</v>
      </c>
      <c r="AY132" s="224" t="s">
        <v>227</v>
      </c>
      <c r="BK132" s="226">
        <f>SUM(BK133:BK148)</f>
        <v>0</v>
      </c>
    </row>
    <row r="133" s="2" customFormat="1" ht="16.5" customHeight="1">
      <c r="A133" s="40"/>
      <c r="B133" s="41"/>
      <c r="C133" s="229" t="s">
        <v>91</v>
      </c>
      <c r="D133" s="229" t="s">
        <v>230</v>
      </c>
      <c r="E133" s="230" t="s">
        <v>5438</v>
      </c>
      <c r="F133" s="231" t="s">
        <v>1904</v>
      </c>
      <c r="G133" s="232" t="s">
        <v>1</v>
      </c>
      <c r="H133" s="233">
        <v>0</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566</v>
      </c>
    </row>
    <row r="134" s="2" customFormat="1" ht="16.5" customHeight="1">
      <c r="A134" s="40"/>
      <c r="B134" s="41"/>
      <c r="C134" s="229" t="s">
        <v>102</v>
      </c>
      <c r="D134" s="229" t="s">
        <v>230</v>
      </c>
      <c r="E134" s="230" t="s">
        <v>5439</v>
      </c>
      <c r="F134" s="231" t="s">
        <v>1904</v>
      </c>
      <c r="G134" s="232" t="s">
        <v>1</v>
      </c>
      <c r="H134" s="233">
        <v>0</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574</v>
      </c>
    </row>
    <row r="135" s="2" customFormat="1" ht="16.5" customHeight="1">
      <c r="A135" s="40"/>
      <c r="B135" s="41"/>
      <c r="C135" s="229" t="s">
        <v>115</v>
      </c>
      <c r="D135" s="229" t="s">
        <v>230</v>
      </c>
      <c r="E135" s="230" t="s">
        <v>5440</v>
      </c>
      <c r="F135" s="231" t="s">
        <v>1904</v>
      </c>
      <c r="G135" s="232" t="s">
        <v>1</v>
      </c>
      <c r="H135" s="233">
        <v>0</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585</v>
      </c>
    </row>
    <row r="136" s="2" customFormat="1" ht="16.5" customHeight="1">
      <c r="A136" s="40"/>
      <c r="B136" s="41"/>
      <c r="C136" s="229" t="s">
        <v>121</v>
      </c>
      <c r="D136" s="229" t="s">
        <v>230</v>
      </c>
      <c r="E136" s="230" t="s">
        <v>5441</v>
      </c>
      <c r="F136" s="231" t="s">
        <v>1904</v>
      </c>
      <c r="G136" s="232" t="s">
        <v>1</v>
      </c>
      <c r="H136" s="233">
        <v>0</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598</v>
      </c>
    </row>
    <row r="137" s="2" customFormat="1" ht="16.5" customHeight="1">
      <c r="A137" s="40"/>
      <c r="B137" s="41"/>
      <c r="C137" s="229" t="s">
        <v>257</v>
      </c>
      <c r="D137" s="229" t="s">
        <v>230</v>
      </c>
      <c r="E137" s="230" t="s">
        <v>5442</v>
      </c>
      <c r="F137" s="231" t="s">
        <v>1904</v>
      </c>
      <c r="G137" s="232" t="s">
        <v>1</v>
      </c>
      <c r="H137" s="233">
        <v>0</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612</v>
      </c>
    </row>
    <row r="138" s="2" customFormat="1" ht="16.5" customHeight="1">
      <c r="A138" s="40"/>
      <c r="B138" s="41"/>
      <c r="C138" s="229" t="s">
        <v>262</v>
      </c>
      <c r="D138" s="229" t="s">
        <v>230</v>
      </c>
      <c r="E138" s="230" t="s">
        <v>5443</v>
      </c>
      <c r="F138" s="231" t="s">
        <v>1904</v>
      </c>
      <c r="G138" s="232" t="s">
        <v>1</v>
      </c>
      <c r="H138" s="233">
        <v>0</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635</v>
      </c>
    </row>
    <row r="139" s="2" customFormat="1" ht="16.5" customHeight="1">
      <c r="A139" s="40"/>
      <c r="B139" s="41"/>
      <c r="C139" s="229" t="s">
        <v>266</v>
      </c>
      <c r="D139" s="229" t="s">
        <v>230</v>
      </c>
      <c r="E139" s="230" t="s">
        <v>5444</v>
      </c>
      <c r="F139" s="231" t="s">
        <v>1904</v>
      </c>
      <c r="G139" s="232" t="s">
        <v>1</v>
      </c>
      <c r="H139" s="233">
        <v>0</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648</v>
      </c>
    </row>
    <row r="140" s="2" customFormat="1" ht="16.5" customHeight="1">
      <c r="A140" s="40"/>
      <c r="B140" s="41"/>
      <c r="C140" s="229" t="s">
        <v>270</v>
      </c>
      <c r="D140" s="229" t="s">
        <v>230</v>
      </c>
      <c r="E140" s="230" t="s">
        <v>5445</v>
      </c>
      <c r="F140" s="231" t="s">
        <v>1904</v>
      </c>
      <c r="G140" s="232" t="s">
        <v>1</v>
      </c>
      <c r="H140" s="233">
        <v>0</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659</v>
      </c>
    </row>
    <row r="141" s="2" customFormat="1" ht="16.5" customHeight="1">
      <c r="A141" s="40"/>
      <c r="B141" s="41"/>
      <c r="C141" s="229" t="s">
        <v>274</v>
      </c>
      <c r="D141" s="229" t="s">
        <v>230</v>
      </c>
      <c r="E141" s="230" t="s">
        <v>5446</v>
      </c>
      <c r="F141" s="231" t="s">
        <v>1904</v>
      </c>
      <c r="G141" s="232" t="s">
        <v>1</v>
      </c>
      <c r="H141" s="233">
        <v>0</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678</v>
      </c>
    </row>
    <row r="142" s="2" customFormat="1" ht="16.5" customHeight="1">
      <c r="A142" s="40"/>
      <c r="B142" s="41"/>
      <c r="C142" s="229" t="s">
        <v>278</v>
      </c>
      <c r="D142" s="229" t="s">
        <v>230</v>
      </c>
      <c r="E142" s="230" t="s">
        <v>1219</v>
      </c>
      <c r="F142" s="231" t="s">
        <v>5447</v>
      </c>
      <c r="G142" s="232" t="s">
        <v>459</v>
      </c>
      <c r="H142" s="233">
        <v>1</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688</v>
      </c>
    </row>
    <row r="143" s="2" customFormat="1" ht="16.5" customHeight="1">
      <c r="A143" s="40"/>
      <c r="B143" s="41"/>
      <c r="C143" s="229" t="s">
        <v>282</v>
      </c>
      <c r="D143" s="229" t="s">
        <v>230</v>
      </c>
      <c r="E143" s="230" t="s">
        <v>5448</v>
      </c>
      <c r="F143" s="231" t="s">
        <v>5449</v>
      </c>
      <c r="G143" s="232" t="s">
        <v>459</v>
      </c>
      <c r="H143" s="233">
        <v>1</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699</v>
      </c>
    </row>
    <row r="144" s="2" customFormat="1" ht="16.5" customHeight="1">
      <c r="A144" s="40"/>
      <c r="B144" s="41"/>
      <c r="C144" s="229" t="s">
        <v>289</v>
      </c>
      <c r="D144" s="229" t="s">
        <v>230</v>
      </c>
      <c r="E144" s="230" t="s">
        <v>5450</v>
      </c>
      <c r="F144" s="231" t="s">
        <v>5451</v>
      </c>
      <c r="G144" s="232" t="s">
        <v>459</v>
      </c>
      <c r="H144" s="233">
        <v>1</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421</v>
      </c>
    </row>
    <row r="145" s="2" customFormat="1" ht="16.5" customHeight="1">
      <c r="A145" s="40"/>
      <c r="B145" s="41"/>
      <c r="C145" s="229" t="s">
        <v>293</v>
      </c>
      <c r="D145" s="229" t="s">
        <v>230</v>
      </c>
      <c r="E145" s="230" t="s">
        <v>5452</v>
      </c>
      <c r="F145" s="231" t="s">
        <v>5453</v>
      </c>
      <c r="G145" s="232" t="s">
        <v>459</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718</v>
      </c>
    </row>
    <row r="146" s="2" customFormat="1" ht="16.5" customHeight="1">
      <c r="A146" s="40"/>
      <c r="B146" s="41"/>
      <c r="C146" s="229" t="s">
        <v>8</v>
      </c>
      <c r="D146" s="229" t="s">
        <v>230</v>
      </c>
      <c r="E146" s="230" t="s">
        <v>5454</v>
      </c>
      <c r="F146" s="231" t="s">
        <v>5455</v>
      </c>
      <c r="G146" s="232" t="s">
        <v>459</v>
      </c>
      <c r="H146" s="233">
        <v>1</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726</v>
      </c>
    </row>
    <row r="147" s="2" customFormat="1" ht="16.5" customHeight="1">
      <c r="A147" s="40"/>
      <c r="B147" s="41"/>
      <c r="C147" s="229" t="s">
        <v>300</v>
      </c>
      <c r="D147" s="229" t="s">
        <v>230</v>
      </c>
      <c r="E147" s="230" t="s">
        <v>5456</v>
      </c>
      <c r="F147" s="231" t="s">
        <v>5457</v>
      </c>
      <c r="G147" s="232" t="s">
        <v>459</v>
      </c>
      <c r="H147" s="233">
        <v>1</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736</v>
      </c>
    </row>
    <row r="148" s="2" customFormat="1" ht="16.5" customHeight="1">
      <c r="A148" s="40"/>
      <c r="B148" s="41"/>
      <c r="C148" s="229" t="s">
        <v>304</v>
      </c>
      <c r="D148" s="229" t="s">
        <v>230</v>
      </c>
      <c r="E148" s="230" t="s">
        <v>1223</v>
      </c>
      <c r="F148" s="231" t="s">
        <v>5458</v>
      </c>
      <c r="G148" s="232" t="s">
        <v>459</v>
      </c>
      <c r="H148" s="233">
        <v>1</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746</v>
      </c>
    </row>
    <row r="149" s="12" customFormat="1" ht="25.92" customHeight="1">
      <c r="A149" s="12"/>
      <c r="B149" s="213"/>
      <c r="C149" s="214"/>
      <c r="D149" s="215" t="s">
        <v>82</v>
      </c>
      <c r="E149" s="216" t="s">
        <v>4102</v>
      </c>
      <c r="F149" s="216" t="s">
        <v>5459</v>
      </c>
      <c r="G149" s="214"/>
      <c r="H149" s="214"/>
      <c r="I149" s="217"/>
      <c r="J149" s="218">
        <f>BK149</f>
        <v>0</v>
      </c>
      <c r="K149" s="214"/>
      <c r="L149" s="219"/>
      <c r="M149" s="220"/>
      <c r="N149" s="221"/>
      <c r="O149" s="221"/>
      <c r="P149" s="222">
        <f>P150</f>
        <v>0</v>
      </c>
      <c r="Q149" s="221"/>
      <c r="R149" s="222">
        <f>R150</f>
        <v>0</v>
      </c>
      <c r="S149" s="221"/>
      <c r="T149" s="223">
        <f>T150</f>
        <v>0</v>
      </c>
      <c r="U149" s="12"/>
      <c r="V149" s="12"/>
      <c r="W149" s="12"/>
      <c r="X149" s="12"/>
      <c r="Y149" s="12"/>
      <c r="Z149" s="12"/>
      <c r="AA149" s="12"/>
      <c r="AB149" s="12"/>
      <c r="AC149" s="12"/>
      <c r="AD149" s="12"/>
      <c r="AE149" s="12"/>
      <c r="AR149" s="224" t="s">
        <v>87</v>
      </c>
      <c r="AT149" s="225" t="s">
        <v>82</v>
      </c>
      <c r="AU149" s="225" t="s">
        <v>83</v>
      </c>
      <c r="AY149" s="224" t="s">
        <v>227</v>
      </c>
      <c r="BK149" s="226">
        <f>BK150</f>
        <v>0</v>
      </c>
    </row>
    <row r="150" s="2" customFormat="1" ht="16.5" customHeight="1">
      <c r="A150" s="40"/>
      <c r="B150" s="41"/>
      <c r="C150" s="229" t="s">
        <v>309</v>
      </c>
      <c r="D150" s="229" t="s">
        <v>230</v>
      </c>
      <c r="E150" s="230" t="s">
        <v>1511</v>
      </c>
      <c r="F150" s="231" t="s">
        <v>5460</v>
      </c>
      <c r="G150" s="232" t="s">
        <v>459</v>
      </c>
      <c r="H150" s="233">
        <v>1</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843</v>
      </c>
    </row>
    <row r="151" s="12" customFormat="1" ht="25.92" customHeight="1">
      <c r="A151" s="12"/>
      <c r="B151" s="213"/>
      <c r="C151" s="214"/>
      <c r="D151" s="215" t="s">
        <v>82</v>
      </c>
      <c r="E151" s="216" t="s">
        <v>4144</v>
      </c>
      <c r="F151" s="216" t="s">
        <v>5461</v>
      </c>
      <c r="G151" s="214"/>
      <c r="H151" s="214"/>
      <c r="I151" s="217"/>
      <c r="J151" s="218">
        <f>BK151</f>
        <v>0</v>
      </c>
      <c r="K151" s="214"/>
      <c r="L151" s="219"/>
      <c r="M151" s="220"/>
      <c r="N151" s="221"/>
      <c r="O151" s="221"/>
      <c r="P151" s="222">
        <f>SUM(P152:P153)</f>
        <v>0</v>
      </c>
      <c r="Q151" s="221"/>
      <c r="R151" s="222">
        <f>SUM(R152:R153)</f>
        <v>0</v>
      </c>
      <c r="S151" s="221"/>
      <c r="T151" s="223">
        <f>SUM(T152:T153)</f>
        <v>0</v>
      </c>
      <c r="U151" s="12"/>
      <c r="V151" s="12"/>
      <c r="W151" s="12"/>
      <c r="X151" s="12"/>
      <c r="Y151" s="12"/>
      <c r="Z151" s="12"/>
      <c r="AA151" s="12"/>
      <c r="AB151" s="12"/>
      <c r="AC151" s="12"/>
      <c r="AD151" s="12"/>
      <c r="AE151" s="12"/>
      <c r="AR151" s="224" t="s">
        <v>87</v>
      </c>
      <c r="AT151" s="225" t="s">
        <v>82</v>
      </c>
      <c r="AU151" s="225" t="s">
        <v>83</v>
      </c>
      <c r="AY151" s="224" t="s">
        <v>227</v>
      </c>
      <c r="BK151" s="226">
        <f>SUM(BK152:BK153)</f>
        <v>0</v>
      </c>
    </row>
    <row r="152" s="2" customFormat="1" ht="16.5" customHeight="1">
      <c r="A152" s="40"/>
      <c r="B152" s="41"/>
      <c r="C152" s="229" t="s">
        <v>316</v>
      </c>
      <c r="D152" s="229" t="s">
        <v>230</v>
      </c>
      <c r="E152" s="230" t="s">
        <v>2007</v>
      </c>
      <c r="F152" s="231" t="s">
        <v>5462</v>
      </c>
      <c r="G152" s="232" t="s">
        <v>459</v>
      </c>
      <c r="H152" s="233">
        <v>2</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933</v>
      </c>
    </row>
    <row r="153" s="2" customFormat="1" ht="16.5" customHeight="1">
      <c r="A153" s="40"/>
      <c r="B153" s="41"/>
      <c r="C153" s="229" t="s">
        <v>323</v>
      </c>
      <c r="D153" s="229" t="s">
        <v>230</v>
      </c>
      <c r="E153" s="230" t="s">
        <v>2011</v>
      </c>
      <c r="F153" s="231" t="s">
        <v>5463</v>
      </c>
      <c r="G153" s="232" t="s">
        <v>459</v>
      </c>
      <c r="H153" s="233">
        <v>12</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943</v>
      </c>
    </row>
    <row r="154" s="12" customFormat="1" ht="25.92" customHeight="1">
      <c r="A154" s="12"/>
      <c r="B154" s="213"/>
      <c r="C154" s="214"/>
      <c r="D154" s="215" t="s">
        <v>82</v>
      </c>
      <c r="E154" s="216" t="s">
        <v>4251</v>
      </c>
      <c r="F154" s="216" t="s">
        <v>5464</v>
      </c>
      <c r="G154" s="214"/>
      <c r="H154" s="214"/>
      <c r="I154" s="217"/>
      <c r="J154" s="218">
        <f>BK154</f>
        <v>0</v>
      </c>
      <c r="K154" s="214"/>
      <c r="L154" s="219"/>
      <c r="M154" s="220"/>
      <c r="N154" s="221"/>
      <c r="O154" s="221"/>
      <c r="P154" s="222">
        <f>SUM(P155:P160)</f>
        <v>0</v>
      </c>
      <c r="Q154" s="221"/>
      <c r="R154" s="222">
        <f>SUM(R155:R160)</f>
        <v>0</v>
      </c>
      <c r="S154" s="221"/>
      <c r="T154" s="223">
        <f>SUM(T155:T160)</f>
        <v>0</v>
      </c>
      <c r="U154" s="12"/>
      <c r="V154" s="12"/>
      <c r="W154" s="12"/>
      <c r="X154" s="12"/>
      <c r="Y154" s="12"/>
      <c r="Z154" s="12"/>
      <c r="AA154" s="12"/>
      <c r="AB154" s="12"/>
      <c r="AC154" s="12"/>
      <c r="AD154" s="12"/>
      <c r="AE154" s="12"/>
      <c r="AR154" s="224" t="s">
        <v>87</v>
      </c>
      <c r="AT154" s="225" t="s">
        <v>82</v>
      </c>
      <c r="AU154" s="225" t="s">
        <v>83</v>
      </c>
      <c r="AY154" s="224" t="s">
        <v>227</v>
      </c>
      <c r="BK154" s="226">
        <f>SUM(BK155:BK160)</f>
        <v>0</v>
      </c>
    </row>
    <row r="155" s="2" customFormat="1" ht="16.5" customHeight="1">
      <c r="A155" s="40"/>
      <c r="B155" s="41"/>
      <c r="C155" s="229" t="s">
        <v>7</v>
      </c>
      <c r="D155" s="229" t="s">
        <v>230</v>
      </c>
      <c r="E155" s="230" t="s">
        <v>2402</v>
      </c>
      <c r="F155" s="231" t="s">
        <v>5465</v>
      </c>
      <c r="G155" s="232" t="s">
        <v>459</v>
      </c>
      <c r="H155" s="233">
        <v>1</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1074</v>
      </c>
    </row>
    <row r="156" s="2" customFormat="1" ht="16.5" customHeight="1">
      <c r="A156" s="40"/>
      <c r="B156" s="41"/>
      <c r="C156" s="229" t="s">
        <v>470</v>
      </c>
      <c r="D156" s="229" t="s">
        <v>230</v>
      </c>
      <c r="E156" s="230" t="s">
        <v>2406</v>
      </c>
      <c r="F156" s="231" t="s">
        <v>5466</v>
      </c>
      <c r="G156" s="232" t="s">
        <v>459</v>
      </c>
      <c r="H156" s="233">
        <v>1</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1097</v>
      </c>
    </row>
    <row r="157" s="2" customFormat="1" ht="16.5" customHeight="1">
      <c r="A157" s="40"/>
      <c r="B157" s="41"/>
      <c r="C157" s="229" t="s">
        <v>475</v>
      </c>
      <c r="D157" s="229" t="s">
        <v>230</v>
      </c>
      <c r="E157" s="230" t="s">
        <v>2410</v>
      </c>
      <c r="F157" s="231" t="s">
        <v>5467</v>
      </c>
      <c r="G157" s="232" t="s">
        <v>459</v>
      </c>
      <c r="H157" s="233">
        <v>1</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1106</v>
      </c>
    </row>
    <row r="158" s="2" customFormat="1" ht="16.5" customHeight="1">
      <c r="A158" s="40"/>
      <c r="B158" s="41"/>
      <c r="C158" s="229" t="s">
        <v>491</v>
      </c>
      <c r="D158" s="229" t="s">
        <v>230</v>
      </c>
      <c r="E158" s="230" t="s">
        <v>2430</v>
      </c>
      <c r="F158" s="231" t="s">
        <v>5468</v>
      </c>
      <c r="G158" s="232" t="s">
        <v>459</v>
      </c>
      <c r="H158" s="233">
        <v>1</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1169</v>
      </c>
    </row>
    <row r="159" s="2" customFormat="1" ht="16.5" customHeight="1">
      <c r="A159" s="40"/>
      <c r="B159" s="41"/>
      <c r="C159" s="229" t="s">
        <v>496</v>
      </c>
      <c r="D159" s="229" t="s">
        <v>230</v>
      </c>
      <c r="E159" s="230" t="s">
        <v>2434</v>
      </c>
      <c r="F159" s="231" t="s">
        <v>5469</v>
      </c>
      <c r="G159" s="232" t="s">
        <v>459</v>
      </c>
      <c r="H159" s="233">
        <v>1</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1181</v>
      </c>
    </row>
    <row r="160" s="2" customFormat="1" ht="16.5" customHeight="1">
      <c r="A160" s="40"/>
      <c r="B160" s="41"/>
      <c r="C160" s="229" t="s">
        <v>500</v>
      </c>
      <c r="D160" s="229" t="s">
        <v>230</v>
      </c>
      <c r="E160" s="230" t="s">
        <v>2439</v>
      </c>
      <c r="F160" s="231" t="s">
        <v>5470</v>
      </c>
      <c r="G160" s="232" t="s">
        <v>459</v>
      </c>
      <c r="H160" s="233">
        <v>1</v>
      </c>
      <c r="I160" s="234"/>
      <c r="J160" s="235">
        <f>ROUND(I160*H160,2)</f>
        <v>0</v>
      </c>
      <c r="K160" s="231" t="s">
        <v>251</v>
      </c>
      <c r="L160" s="46"/>
      <c r="M160" s="306" t="s">
        <v>1</v>
      </c>
      <c r="N160" s="307" t="s">
        <v>48</v>
      </c>
      <c r="O160" s="249"/>
      <c r="P160" s="308">
        <f>O160*H160</f>
        <v>0</v>
      </c>
      <c r="Q160" s="308">
        <v>0</v>
      </c>
      <c r="R160" s="308">
        <f>Q160*H160</f>
        <v>0</v>
      </c>
      <c r="S160" s="308">
        <v>0</v>
      </c>
      <c r="T160" s="30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1194</v>
      </c>
    </row>
    <row r="161" s="2" customFormat="1" ht="6.96" customHeight="1">
      <c r="A161" s="40"/>
      <c r="B161" s="68"/>
      <c r="C161" s="69"/>
      <c r="D161" s="69"/>
      <c r="E161" s="69"/>
      <c r="F161" s="69"/>
      <c r="G161" s="69"/>
      <c r="H161" s="69"/>
      <c r="I161" s="69"/>
      <c r="J161" s="69"/>
      <c r="K161" s="69"/>
      <c r="L161" s="46"/>
      <c r="M161" s="40"/>
      <c r="O161" s="40"/>
      <c r="P161" s="40"/>
      <c r="Q161" s="40"/>
      <c r="R161" s="40"/>
      <c r="S161" s="40"/>
      <c r="T161" s="40"/>
      <c r="U161" s="40"/>
      <c r="V161" s="40"/>
      <c r="W161" s="40"/>
      <c r="X161" s="40"/>
      <c r="Y161" s="40"/>
      <c r="Z161" s="40"/>
      <c r="AA161" s="40"/>
      <c r="AB161" s="40"/>
      <c r="AC161" s="40"/>
      <c r="AD161" s="40"/>
      <c r="AE161" s="40"/>
    </row>
  </sheetData>
  <sheetProtection sheet="1" autoFilter="0" formatColumns="0" formatRows="0" objects="1" scenarios="1" spinCount="100000" saltValue="i2+wJ2xOKMOYc1cYmIdpgWP6J3EXe5jv+w3b+Em7Yt0OX0NolHARhowyuC/oetdTd2G/5jiIlICO3YhnMC2LzA==" hashValue="2kTIXGj9kZDD6KFyXCzML/YVA/EG8M3YAMB1GsVsm23hvEBbLDtEdpbS+JiU93UHLOfLnk7L4BrLBFvWesDHcg==" algorithmName="SHA-512" password="E785"/>
  <autoFilter ref="C128:K160"/>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201</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19</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23</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ROUND(J126,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ROUND((SUM(BE126:BE170)),  2)</f>
        <v>0</v>
      </c>
      <c r="G35" s="40"/>
      <c r="H35" s="40"/>
      <c r="I35" s="167">
        <v>0.20999999999999999</v>
      </c>
      <c r="J35" s="166">
        <f>ROUND(((SUM(BE126:BE170))*I35),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ROUND((SUM(BF126:BF170)),  2)</f>
        <v>0</v>
      </c>
      <c r="G36" s="40"/>
      <c r="H36" s="40"/>
      <c r="I36" s="167">
        <v>0.14999999999999999</v>
      </c>
      <c r="J36" s="166">
        <f>ROUND(((SUM(BF126:BF170))*I36),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ROUND((SUM(BG126:BG170)),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ROUND((SUM(BH126:BH170)),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ROUND((SUM(BI126:BI170)),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VON - Vedlejší a ostatní náklady stavby</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Frýdek Místek</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J126</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207</v>
      </c>
      <c r="E99" s="194"/>
      <c r="F99" s="194"/>
      <c r="G99" s="194"/>
      <c r="H99" s="194"/>
      <c r="I99" s="194"/>
      <c r="J99" s="195">
        <f>J127</f>
        <v>0</v>
      </c>
      <c r="K99" s="192"/>
      <c r="L99" s="196"/>
      <c r="S99" s="9"/>
      <c r="T99" s="9"/>
      <c r="U99" s="9"/>
      <c r="V99" s="9"/>
      <c r="W99" s="9"/>
      <c r="X99" s="9"/>
      <c r="Y99" s="9"/>
      <c r="Z99" s="9"/>
      <c r="AA99" s="9"/>
      <c r="AB99" s="9"/>
      <c r="AC99" s="9"/>
      <c r="AD99" s="9"/>
      <c r="AE99" s="9"/>
    </row>
    <row r="100" s="10" customFormat="1" ht="19.92" customHeight="1">
      <c r="A100" s="10"/>
      <c r="B100" s="197"/>
      <c r="C100" s="135"/>
      <c r="D100" s="198" t="s">
        <v>208</v>
      </c>
      <c r="E100" s="199"/>
      <c r="F100" s="199"/>
      <c r="G100" s="199"/>
      <c r="H100" s="199"/>
      <c r="I100" s="199"/>
      <c r="J100" s="200">
        <f>J128</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209</v>
      </c>
      <c r="E101" s="199"/>
      <c r="F101" s="199"/>
      <c r="G101" s="199"/>
      <c r="H101" s="199"/>
      <c r="I101" s="199"/>
      <c r="J101" s="200">
        <f>J135</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210</v>
      </c>
      <c r="E102" s="199"/>
      <c r="F102" s="199"/>
      <c r="G102" s="199"/>
      <c r="H102" s="199"/>
      <c r="I102" s="199"/>
      <c r="J102" s="200">
        <f>J152</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211</v>
      </c>
      <c r="E103" s="199"/>
      <c r="F103" s="199"/>
      <c r="G103" s="199"/>
      <c r="H103" s="199"/>
      <c r="I103" s="199"/>
      <c r="J103" s="200">
        <f>J165</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212</v>
      </c>
      <c r="E104" s="199"/>
      <c r="F104" s="199"/>
      <c r="G104" s="199"/>
      <c r="H104" s="199"/>
      <c r="I104" s="199"/>
      <c r="J104" s="200">
        <f>J168</f>
        <v>0</v>
      </c>
      <c r="K104" s="135"/>
      <c r="L104" s="201"/>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213</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86" t="str">
        <f>E7</f>
        <v>PD pro Hasičskou zbrojnici Frýdek</v>
      </c>
      <c r="F114" s="33"/>
      <c r="G114" s="33"/>
      <c r="H114" s="33"/>
      <c r="I114" s="42"/>
      <c r="J114" s="42"/>
      <c r="K114" s="42"/>
      <c r="L114" s="65"/>
      <c r="S114" s="40"/>
      <c r="T114" s="40"/>
      <c r="U114" s="40"/>
      <c r="V114" s="40"/>
      <c r="W114" s="40"/>
      <c r="X114" s="40"/>
      <c r="Y114" s="40"/>
      <c r="Z114" s="40"/>
      <c r="AA114" s="40"/>
      <c r="AB114" s="40"/>
      <c r="AC114" s="40"/>
      <c r="AD114" s="40"/>
      <c r="AE114" s="40"/>
    </row>
    <row r="115" s="1" customFormat="1" ht="12" customHeight="1">
      <c r="B115" s="22"/>
      <c r="C115" s="33" t="s">
        <v>198</v>
      </c>
      <c r="D115" s="23"/>
      <c r="E115" s="23"/>
      <c r="F115" s="23"/>
      <c r="G115" s="23"/>
      <c r="H115" s="23"/>
      <c r="I115" s="23"/>
      <c r="J115" s="23"/>
      <c r="K115" s="23"/>
      <c r="L115" s="21"/>
    </row>
    <row r="116" s="2" customFormat="1" ht="16.5" customHeight="1">
      <c r="A116" s="40"/>
      <c r="B116" s="41"/>
      <c r="C116" s="42"/>
      <c r="D116" s="42"/>
      <c r="E116" s="186" t="s">
        <v>199</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200</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E11</f>
        <v>VON - Vedlejší a ostatní náklady stavby</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F14</f>
        <v>Frýdek Místek</v>
      </c>
      <c r="G120" s="42"/>
      <c r="H120" s="42"/>
      <c r="I120" s="33" t="s">
        <v>24</v>
      </c>
      <c r="J120" s="81" t="str">
        <f>IF(J14="","",J14)</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E17</f>
        <v>Statutární město Frýdek - Místek</v>
      </c>
      <c r="G122" s="42"/>
      <c r="H122" s="42"/>
      <c r="I122" s="33" t="s">
        <v>36</v>
      </c>
      <c r="J122" s="38" t="str">
        <f>E23</f>
        <v>PPS Kania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IF(E20="","",E20)</f>
        <v>Vyplň údaj</v>
      </c>
      <c r="G123" s="42"/>
      <c r="H123" s="42"/>
      <c r="I123" s="33" t="s">
        <v>39</v>
      </c>
      <c r="J123" s="38" t="str">
        <f>E26</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f>
        <v>0</v>
      </c>
      <c r="Q126" s="106"/>
      <c r="R126" s="210">
        <f>R127</f>
        <v>0</v>
      </c>
      <c r="S126" s="106"/>
      <c r="T126" s="211">
        <f>T127</f>
        <v>0</v>
      </c>
      <c r="U126" s="40"/>
      <c r="V126" s="40"/>
      <c r="W126" s="40"/>
      <c r="X126" s="40"/>
      <c r="Y126" s="40"/>
      <c r="Z126" s="40"/>
      <c r="AA126" s="40"/>
      <c r="AB126" s="40"/>
      <c r="AC126" s="40"/>
      <c r="AD126" s="40"/>
      <c r="AE126" s="40"/>
      <c r="AT126" s="18" t="s">
        <v>82</v>
      </c>
      <c r="AU126" s="18" t="s">
        <v>206</v>
      </c>
      <c r="BK126" s="212">
        <f>BK127</f>
        <v>0</v>
      </c>
    </row>
    <row r="127" s="12" customFormat="1" ht="25.92" customHeight="1">
      <c r="A127" s="12"/>
      <c r="B127" s="213"/>
      <c r="C127" s="214"/>
      <c r="D127" s="215" t="s">
        <v>82</v>
      </c>
      <c r="E127" s="216" t="s">
        <v>226</v>
      </c>
      <c r="F127" s="216" t="s">
        <v>226</v>
      </c>
      <c r="G127" s="214"/>
      <c r="H127" s="214"/>
      <c r="I127" s="217"/>
      <c r="J127" s="218">
        <f>BK127</f>
        <v>0</v>
      </c>
      <c r="K127" s="214"/>
      <c r="L127" s="219"/>
      <c r="M127" s="220"/>
      <c r="N127" s="221"/>
      <c r="O127" s="221"/>
      <c r="P127" s="222">
        <f>P128+P135+P152+P165+P168</f>
        <v>0</v>
      </c>
      <c r="Q127" s="221"/>
      <c r="R127" s="222">
        <f>R128+R135+R152+R165+R168</f>
        <v>0</v>
      </c>
      <c r="S127" s="221"/>
      <c r="T127" s="223">
        <f>T128+T135+T152+T165+T168</f>
        <v>0</v>
      </c>
      <c r="U127" s="12"/>
      <c r="V127" s="12"/>
      <c r="W127" s="12"/>
      <c r="X127" s="12"/>
      <c r="Y127" s="12"/>
      <c r="Z127" s="12"/>
      <c r="AA127" s="12"/>
      <c r="AB127" s="12"/>
      <c r="AC127" s="12"/>
      <c r="AD127" s="12"/>
      <c r="AE127" s="12"/>
      <c r="AR127" s="224" t="s">
        <v>121</v>
      </c>
      <c r="AT127" s="225" t="s">
        <v>82</v>
      </c>
      <c r="AU127" s="225" t="s">
        <v>83</v>
      </c>
      <c r="AY127" s="224" t="s">
        <v>227</v>
      </c>
      <c r="BK127" s="226">
        <f>BK128+BK135+BK152+BK165+BK168</f>
        <v>0</v>
      </c>
    </row>
    <row r="128" s="12" customFormat="1" ht="22.8" customHeight="1">
      <c r="A128" s="12"/>
      <c r="B128" s="213"/>
      <c r="C128" s="214"/>
      <c r="D128" s="215" t="s">
        <v>82</v>
      </c>
      <c r="E128" s="227" t="s">
        <v>228</v>
      </c>
      <c r="F128" s="227" t="s">
        <v>229</v>
      </c>
      <c r="G128" s="214"/>
      <c r="H128" s="214"/>
      <c r="I128" s="217"/>
      <c r="J128" s="228">
        <f>BK128</f>
        <v>0</v>
      </c>
      <c r="K128" s="214"/>
      <c r="L128" s="219"/>
      <c r="M128" s="220"/>
      <c r="N128" s="221"/>
      <c r="O128" s="221"/>
      <c r="P128" s="222">
        <f>SUM(P129:P134)</f>
        <v>0</v>
      </c>
      <c r="Q128" s="221"/>
      <c r="R128" s="222">
        <f>SUM(R129:R134)</f>
        <v>0</v>
      </c>
      <c r="S128" s="221"/>
      <c r="T128" s="223">
        <f>SUM(T129:T134)</f>
        <v>0</v>
      </c>
      <c r="U128" s="12"/>
      <c r="V128" s="12"/>
      <c r="W128" s="12"/>
      <c r="X128" s="12"/>
      <c r="Y128" s="12"/>
      <c r="Z128" s="12"/>
      <c r="AA128" s="12"/>
      <c r="AB128" s="12"/>
      <c r="AC128" s="12"/>
      <c r="AD128" s="12"/>
      <c r="AE128" s="12"/>
      <c r="AR128" s="224" t="s">
        <v>121</v>
      </c>
      <c r="AT128" s="225" t="s">
        <v>82</v>
      </c>
      <c r="AU128" s="225" t="s">
        <v>87</v>
      </c>
      <c r="AY128" s="224" t="s">
        <v>227</v>
      </c>
      <c r="BK128" s="226">
        <f>SUM(BK129:BK134)</f>
        <v>0</v>
      </c>
    </row>
    <row r="129" s="2" customFormat="1" ht="16.5" customHeight="1">
      <c r="A129" s="40"/>
      <c r="B129" s="41"/>
      <c r="C129" s="229" t="s">
        <v>87</v>
      </c>
      <c r="D129" s="229" t="s">
        <v>230</v>
      </c>
      <c r="E129" s="230" t="s">
        <v>231</v>
      </c>
      <c r="F129" s="231" t="s">
        <v>232</v>
      </c>
      <c r="G129" s="232" t="s">
        <v>233</v>
      </c>
      <c r="H129" s="233">
        <v>1</v>
      </c>
      <c r="I129" s="234"/>
      <c r="J129" s="235">
        <f>ROUND(I129*H129,2)</f>
        <v>0</v>
      </c>
      <c r="K129" s="231" t="s">
        <v>234</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235</v>
      </c>
      <c r="AT129" s="240" t="s">
        <v>230</v>
      </c>
      <c r="AU129" s="240" t="s">
        <v>91</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235</v>
      </c>
      <c r="BM129" s="240" t="s">
        <v>236</v>
      </c>
    </row>
    <row r="130" s="2" customFormat="1">
      <c r="A130" s="40"/>
      <c r="B130" s="41"/>
      <c r="C130" s="42"/>
      <c r="D130" s="242" t="s">
        <v>237</v>
      </c>
      <c r="E130" s="42"/>
      <c r="F130" s="243" t="s">
        <v>238</v>
      </c>
      <c r="G130" s="42"/>
      <c r="H130" s="42"/>
      <c r="I130" s="244"/>
      <c r="J130" s="42"/>
      <c r="K130" s="42"/>
      <c r="L130" s="46"/>
      <c r="M130" s="245"/>
      <c r="N130" s="246"/>
      <c r="O130" s="93"/>
      <c r="P130" s="93"/>
      <c r="Q130" s="93"/>
      <c r="R130" s="93"/>
      <c r="S130" s="93"/>
      <c r="T130" s="94"/>
      <c r="U130" s="40"/>
      <c r="V130" s="40"/>
      <c r="W130" s="40"/>
      <c r="X130" s="40"/>
      <c r="Y130" s="40"/>
      <c r="Z130" s="40"/>
      <c r="AA130" s="40"/>
      <c r="AB130" s="40"/>
      <c r="AC130" s="40"/>
      <c r="AD130" s="40"/>
      <c r="AE130" s="40"/>
      <c r="AT130" s="18" t="s">
        <v>237</v>
      </c>
      <c r="AU130" s="18" t="s">
        <v>91</v>
      </c>
    </row>
    <row r="131" s="2" customFormat="1" ht="16.5" customHeight="1">
      <c r="A131" s="40"/>
      <c r="B131" s="41"/>
      <c r="C131" s="229" t="s">
        <v>91</v>
      </c>
      <c r="D131" s="229" t="s">
        <v>230</v>
      </c>
      <c r="E131" s="230" t="s">
        <v>239</v>
      </c>
      <c r="F131" s="231" t="s">
        <v>240</v>
      </c>
      <c r="G131" s="232" t="s">
        <v>233</v>
      </c>
      <c r="H131" s="233">
        <v>1</v>
      </c>
      <c r="I131" s="234"/>
      <c r="J131" s="235">
        <f>ROUND(I131*H131,2)</f>
        <v>0</v>
      </c>
      <c r="K131" s="231" t="s">
        <v>234</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235</v>
      </c>
      <c r="AT131" s="240" t="s">
        <v>230</v>
      </c>
      <c r="AU131" s="240" t="s">
        <v>91</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235</v>
      </c>
      <c r="BM131" s="240" t="s">
        <v>241</v>
      </c>
    </row>
    <row r="132" s="2" customFormat="1">
      <c r="A132" s="40"/>
      <c r="B132" s="41"/>
      <c r="C132" s="42"/>
      <c r="D132" s="242" t="s">
        <v>237</v>
      </c>
      <c r="E132" s="42"/>
      <c r="F132" s="243" t="s">
        <v>242</v>
      </c>
      <c r="G132" s="42"/>
      <c r="H132" s="42"/>
      <c r="I132" s="244"/>
      <c r="J132" s="42"/>
      <c r="K132" s="42"/>
      <c r="L132" s="46"/>
      <c r="M132" s="245"/>
      <c r="N132" s="246"/>
      <c r="O132" s="93"/>
      <c r="P132" s="93"/>
      <c r="Q132" s="93"/>
      <c r="R132" s="93"/>
      <c r="S132" s="93"/>
      <c r="T132" s="94"/>
      <c r="U132" s="40"/>
      <c r="V132" s="40"/>
      <c r="W132" s="40"/>
      <c r="X132" s="40"/>
      <c r="Y132" s="40"/>
      <c r="Z132" s="40"/>
      <c r="AA132" s="40"/>
      <c r="AB132" s="40"/>
      <c r="AC132" s="40"/>
      <c r="AD132" s="40"/>
      <c r="AE132" s="40"/>
      <c r="AT132" s="18" t="s">
        <v>237</v>
      </c>
      <c r="AU132" s="18" t="s">
        <v>91</v>
      </c>
    </row>
    <row r="133" s="2" customFormat="1" ht="16.5" customHeight="1">
      <c r="A133" s="40"/>
      <c r="B133" s="41"/>
      <c r="C133" s="229" t="s">
        <v>102</v>
      </c>
      <c r="D133" s="229" t="s">
        <v>230</v>
      </c>
      <c r="E133" s="230" t="s">
        <v>243</v>
      </c>
      <c r="F133" s="231" t="s">
        <v>244</v>
      </c>
      <c r="G133" s="232" t="s">
        <v>233</v>
      </c>
      <c r="H133" s="233">
        <v>1</v>
      </c>
      <c r="I133" s="234"/>
      <c r="J133" s="235">
        <f>ROUND(I133*H133,2)</f>
        <v>0</v>
      </c>
      <c r="K133" s="231" t="s">
        <v>234</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235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235</v>
      </c>
      <c r="BM133" s="240" t="s">
        <v>245</v>
      </c>
    </row>
    <row r="134" s="2" customFormat="1">
      <c r="A134" s="40"/>
      <c r="B134" s="41"/>
      <c r="C134" s="42"/>
      <c r="D134" s="242" t="s">
        <v>237</v>
      </c>
      <c r="E134" s="42"/>
      <c r="F134" s="243" t="s">
        <v>246</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8" t="s">
        <v>237</v>
      </c>
      <c r="AU134" s="18" t="s">
        <v>91</v>
      </c>
    </row>
    <row r="135" s="12" customFormat="1" ht="22.8" customHeight="1">
      <c r="A135" s="12"/>
      <c r="B135" s="213"/>
      <c r="C135" s="214"/>
      <c r="D135" s="215" t="s">
        <v>82</v>
      </c>
      <c r="E135" s="227" t="s">
        <v>247</v>
      </c>
      <c r="F135" s="227" t="s">
        <v>248</v>
      </c>
      <c r="G135" s="214"/>
      <c r="H135" s="214"/>
      <c r="I135" s="217"/>
      <c r="J135" s="228">
        <f>BK135</f>
        <v>0</v>
      </c>
      <c r="K135" s="214"/>
      <c r="L135" s="219"/>
      <c r="M135" s="220"/>
      <c r="N135" s="221"/>
      <c r="O135" s="221"/>
      <c r="P135" s="222">
        <f>SUM(P136:P151)</f>
        <v>0</v>
      </c>
      <c r="Q135" s="221"/>
      <c r="R135" s="222">
        <f>SUM(R136:R151)</f>
        <v>0</v>
      </c>
      <c r="S135" s="221"/>
      <c r="T135" s="223">
        <f>SUM(T136:T151)</f>
        <v>0</v>
      </c>
      <c r="U135" s="12"/>
      <c r="V135" s="12"/>
      <c r="W135" s="12"/>
      <c r="X135" s="12"/>
      <c r="Y135" s="12"/>
      <c r="Z135" s="12"/>
      <c r="AA135" s="12"/>
      <c r="AB135" s="12"/>
      <c r="AC135" s="12"/>
      <c r="AD135" s="12"/>
      <c r="AE135" s="12"/>
      <c r="AR135" s="224" t="s">
        <v>121</v>
      </c>
      <c r="AT135" s="225" t="s">
        <v>82</v>
      </c>
      <c r="AU135" s="225" t="s">
        <v>87</v>
      </c>
      <c r="AY135" s="224" t="s">
        <v>227</v>
      </c>
      <c r="BK135" s="226">
        <f>SUM(BK136:BK151)</f>
        <v>0</v>
      </c>
    </row>
    <row r="136" s="2" customFormat="1" ht="16.5" customHeight="1">
      <c r="A136" s="40"/>
      <c r="B136" s="41"/>
      <c r="C136" s="229" t="s">
        <v>115</v>
      </c>
      <c r="D136" s="229" t="s">
        <v>230</v>
      </c>
      <c r="E136" s="230" t="s">
        <v>249</v>
      </c>
      <c r="F136" s="231" t="s">
        <v>250</v>
      </c>
      <c r="G136" s="232" t="s">
        <v>233</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235</v>
      </c>
      <c r="AT136" s="240" t="s">
        <v>230</v>
      </c>
      <c r="AU136" s="240" t="s">
        <v>91</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235</v>
      </c>
      <c r="BM136" s="240" t="s">
        <v>252</v>
      </c>
    </row>
    <row r="137" s="2" customFormat="1" ht="16.5" customHeight="1">
      <c r="A137" s="40"/>
      <c r="B137" s="41"/>
      <c r="C137" s="229" t="s">
        <v>121</v>
      </c>
      <c r="D137" s="229" t="s">
        <v>230</v>
      </c>
      <c r="E137" s="230" t="s">
        <v>253</v>
      </c>
      <c r="F137" s="231" t="s">
        <v>254</v>
      </c>
      <c r="G137" s="232" t="s">
        <v>233</v>
      </c>
      <c r="H137" s="233">
        <v>1</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235</v>
      </c>
      <c r="AT137" s="240" t="s">
        <v>230</v>
      </c>
      <c r="AU137" s="240" t="s">
        <v>91</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235</v>
      </c>
      <c r="BM137" s="240" t="s">
        <v>255</v>
      </c>
    </row>
    <row r="138" s="2" customFormat="1">
      <c r="A138" s="40"/>
      <c r="B138" s="41"/>
      <c r="C138" s="42"/>
      <c r="D138" s="242" t="s">
        <v>237</v>
      </c>
      <c r="E138" s="42"/>
      <c r="F138" s="243" t="s">
        <v>256</v>
      </c>
      <c r="G138" s="42"/>
      <c r="H138" s="42"/>
      <c r="I138" s="244"/>
      <c r="J138" s="42"/>
      <c r="K138" s="42"/>
      <c r="L138" s="46"/>
      <c r="M138" s="245"/>
      <c r="N138" s="246"/>
      <c r="O138" s="93"/>
      <c r="P138" s="93"/>
      <c r="Q138" s="93"/>
      <c r="R138" s="93"/>
      <c r="S138" s="93"/>
      <c r="T138" s="94"/>
      <c r="U138" s="40"/>
      <c r="V138" s="40"/>
      <c r="W138" s="40"/>
      <c r="X138" s="40"/>
      <c r="Y138" s="40"/>
      <c r="Z138" s="40"/>
      <c r="AA138" s="40"/>
      <c r="AB138" s="40"/>
      <c r="AC138" s="40"/>
      <c r="AD138" s="40"/>
      <c r="AE138" s="40"/>
      <c r="AT138" s="18" t="s">
        <v>237</v>
      </c>
      <c r="AU138" s="18" t="s">
        <v>91</v>
      </c>
    </row>
    <row r="139" s="2" customFormat="1" ht="16.5" customHeight="1">
      <c r="A139" s="40"/>
      <c r="B139" s="41"/>
      <c r="C139" s="229" t="s">
        <v>257</v>
      </c>
      <c r="D139" s="229" t="s">
        <v>230</v>
      </c>
      <c r="E139" s="230" t="s">
        <v>258</v>
      </c>
      <c r="F139" s="231" t="s">
        <v>259</v>
      </c>
      <c r="G139" s="232" t="s">
        <v>233</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235</v>
      </c>
      <c r="AT139" s="240" t="s">
        <v>230</v>
      </c>
      <c r="AU139" s="240" t="s">
        <v>91</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235</v>
      </c>
      <c r="BM139" s="240" t="s">
        <v>260</v>
      </c>
    </row>
    <row r="140" s="2" customFormat="1">
      <c r="A140" s="40"/>
      <c r="B140" s="41"/>
      <c r="C140" s="42"/>
      <c r="D140" s="242" t="s">
        <v>237</v>
      </c>
      <c r="E140" s="42"/>
      <c r="F140" s="243" t="s">
        <v>261</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8" t="s">
        <v>237</v>
      </c>
      <c r="AU140" s="18" t="s">
        <v>91</v>
      </c>
    </row>
    <row r="141" s="2" customFormat="1">
      <c r="A141" s="40"/>
      <c r="B141" s="41"/>
      <c r="C141" s="229" t="s">
        <v>262</v>
      </c>
      <c r="D141" s="229" t="s">
        <v>230</v>
      </c>
      <c r="E141" s="230" t="s">
        <v>263</v>
      </c>
      <c r="F141" s="231" t="s">
        <v>264</v>
      </c>
      <c r="G141" s="232" t="s">
        <v>233</v>
      </c>
      <c r="H141" s="233">
        <v>1</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235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235</v>
      </c>
      <c r="BM141" s="240" t="s">
        <v>265</v>
      </c>
    </row>
    <row r="142" s="2" customFormat="1">
      <c r="A142" s="40"/>
      <c r="B142" s="41"/>
      <c r="C142" s="42"/>
      <c r="D142" s="242" t="s">
        <v>237</v>
      </c>
      <c r="E142" s="42"/>
      <c r="F142" s="243" t="s">
        <v>261</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8" t="s">
        <v>237</v>
      </c>
      <c r="AU142" s="18" t="s">
        <v>91</v>
      </c>
    </row>
    <row r="143" s="2" customFormat="1" ht="16.5" customHeight="1">
      <c r="A143" s="40"/>
      <c r="B143" s="41"/>
      <c r="C143" s="229" t="s">
        <v>266</v>
      </c>
      <c r="D143" s="229" t="s">
        <v>230</v>
      </c>
      <c r="E143" s="230" t="s">
        <v>267</v>
      </c>
      <c r="F143" s="231" t="s">
        <v>268</v>
      </c>
      <c r="G143" s="232" t="s">
        <v>233</v>
      </c>
      <c r="H143" s="233">
        <v>1</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235</v>
      </c>
      <c r="AT143" s="240" t="s">
        <v>230</v>
      </c>
      <c r="AU143" s="240" t="s">
        <v>91</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235</v>
      </c>
      <c r="BM143" s="240" t="s">
        <v>269</v>
      </c>
    </row>
    <row r="144" s="2" customFormat="1">
      <c r="A144" s="40"/>
      <c r="B144" s="41"/>
      <c r="C144" s="42"/>
      <c r="D144" s="242" t="s">
        <v>237</v>
      </c>
      <c r="E144" s="42"/>
      <c r="F144" s="243" t="s">
        <v>256</v>
      </c>
      <c r="G144" s="42"/>
      <c r="H144" s="42"/>
      <c r="I144" s="244"/>
      <c r="J144" s="42"/>
      <c r="K144" s="42"/>
      <c r="L144" s="46"/>
      <c r="M144" s="245"/>
      <c r="N144" s="246"/>
      <c r="O144" s="93"/>
      <c r="P144" s="93"/>
      <c r="Q144" s="93"/>
      <c r="R144" s="93"/>
      <c r="S144" s="93"/>
      <c r="T144" s="94"/>
      <c r="U144" s="40"/>
      <c r="V144" s="40"/>
      <c r="W144" s="40"/>
      <c r="X144" s="40"/>
      <c r="Y144" s="40"/>
      <c r="Z144" s="40"/>
      <c r="AA144" s="40"/>
      <c r="AB144" s="40"/>
      <c r="AC144" s="40"/>
      <c r="AD144" s="40"/>
      <c r="AE144" s="40"/>
      <c r="AT144" s="18" t="s">
        <v>237</v>
      </c>
      <c r="AU144" s="18" t="s">
        <v>91</v>
      </c>
    </row>
    <row r="145" s="2" customFormat="1" ht="16.5" customHeight="1">
      <c r="A145" s="40"/>
      <c r="B145" s="41"/>
      <c r="C145" s="229" t="s">
        <v>270</v>
      </c>
      <c r="D145" s="229" t="s">
        <v>230</v>
      </c>
      <c r="E145" s="230" t="s">
        <v>271</v>
      </c>
      <c r="F145" s="231" t="s">
        <v>272</v>
      </c>
      <c r="G145" s="232" t="s">
        <v>233</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235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235</v>
      </c>
      <c r="BM145" s="240" t="s">
        <v>273</v>
      </c>
    </row>
    <row r="146" s="2" customFormat="1" ht="16.5" customHeight="1">
      <c r="A146" s="40"/>
      <c r="B146" s="41"/>
      <c r="C146" s="229" t="s">
        <v>274</v>
      </c>
      <c r="D146" s="229" t="s">
        <v>230</v>
      </c>
      <c r="E146" s="230" t="s">
        <v>275</v>
      </c>
      <c r="F146" s="231" t="s">
        <v>276</v>
      </c>
      <c r="G146" s="232" t="s">
        <v>233</v>
      </c>
      <c r="H146" s="233">
        <v>1</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235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235</v>
      </c>
      <c r="BM146" s="240" t="s">
        <v>277</v>
      </c>
    </row>
    <row r="147" s="2" customFormat="1">
      <c r="A147" s="40"/>
      <c r="B147" s="41"/>
      <c r="C147" s="42"/>
      <c r="D147" s="242" t="s">
        <v>237</v>
      </c>
      <c r="E147" s="42"/>
      <c r="F147" s="243" t="s">
        <v>256</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8" t="s">
        <v>237</v>
      </c>
      <c r="AU147" s="18" t="s">
        <v>91</v>
      </c>
    </row>
    <row r="148" s="2" customFormat="1">
      <c r="A148" s="40"/>
      <c r="B148" s="41"/>
      <c r="C148" s="229" t="s">
        <v>278</v>
      </c>
      <c r="D148" s="229" t="s">
        <v>230</v>
      </c>
      <c r="E148" s="230" t="s">
        <v>279</v>
      </c>
      <c r="F148" s="231" t="s">
        <v>280</v>
      </c>
      <c r="G148" s="232" t="s">
        <v>233</v>
      </c>
      <c r="H148" s="233">
        <v>1</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235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235</v>
      </c>
      <c r="BM148" s="240" t="s">
        <v>281</v>
      </c>
    </row>
    <row r="149" s="2" customFormat="1">
      <c r="A149" s="40"/>
      <c r="B149" s="41"/>
      <c r="C149" s="42"/>
      <c r="D149" s="242" t="s">
        <v>237</v>
      </c>
      <c r="E149" s="42"/>
      <c r="F149" s="243" t="s">
        <v>256</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8" t="s">
        <v>237</v>
      </c>
      <c r="AU149" s="18" t="s">
        <v>91</v>
      </c>
    </row>
    <row r="150" s="2" customFormat="1">
      <c r="A150" s="40"/>
      <c r="B150" s="41"/>
      <c r="C150" s="229" t="s">
        <v>282</v>
      </c>
      <c r="D150" s="229" t="s">
        <v>230</v>
      </c>
      <c r="E150" s="230" t="s">
        <v>283</v>
      </c>
      <c r="F150" s="231" t="s">
        <v>284</v>
      </c>
      <c r="G150" s="232" t="s">
        <v>233</v>
      </c>
      <c r="H150" s="233">
        <v>1</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235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235</v>
      </c>
      <c r="BM150" s="240" t="s">
        <v>285</v>
      </c>
    </row>
    <row r="151" s="2" customFormat="1">
      <c r="A151" s="40"/>
      <c r="B151" s="41"/>
      <c r="C151" s="42"/>
      <c r="D151" s="242" t="s">
        <v>237</v>
      </c>
      <c r="E151" s="42"/>
      <c r="F151" s="243" t="s">
        <v>286</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8" t="s">
        <v>237</v>
      </c>
      <c r="AU151" s="18" t="s">
        <v>91</v>
      </c>
    </row>
    <row r="152" s="12" customFormat="1" ht="22.8" customHeight="1">
      <c r="A152" s="12"/>
      <c r="B152" s="213"/>
      <c r="C152" s="214"/>
      <c r="D152" s="215" t="s">
        <v>82</v>
      </c>
      <c r="E152" s="227" t="s">
        <v>287</v>
      </c>
      <c r="F152" s="227" t="s">
        <v>288</v>
      </c>
      <c r="G152" s="214"/>
      <c r="H152" s="214"/>
      <c r="I152" s="217"/>
      <c r="J152" s="228">
        <f>BK152</f>
        <v>0</v>
      </c>
      <c r="K152" s="214"/>
      <c r="L152" s="219"/>
      <c r="M152" s="220"/>
      <c r="N152" s="221"/>
      <c r="O152" s="221"/>
      <c r="P152" s="222">
        <f>SUM(P153:P164)</f>
        <v>0</v>
      </c>
      <c r="Q152" s="221"/>
      <c r="R152" s="222">
        <f>SUM(R153:R164)</f>
        <v>0</v>
      </c>
      <c r="S152" s="221"/>
      <c r="T152" s="223">
        <f>SUM(T153:T164)</f>
        <v>0</v>
      </c>
      <c r="U152" s="12"/>
      <c r="V152" s="12"/>
      <c r="W152" s="12"/>
      <c r="X152" s="12"/>
      <c r="Y152" s="12"/>
      <c r="Z152" s="12"/>
      <c r="AA152" s="12"/>
      <c r="AB152" s="12"/>
      <c r="AC152" s="12"/>
      <c r="AD152" s="12"/>
      <c r="AE152" s="12"/>
      <c r="AR152" s="224" t="s">
        <v>121</v>
      </c>
      <c r="AT152" s="225" t="s">
        <v>82</v>
      </c>
      <c r="AU152" s="225" t="s">
        <v>87</v>
      </c>
      <c r="AY152" s="224" t="s">
        <v>227</v>
      </c>
      <c r="BK152" s="226">
        <f>SUM(BK153:BK164)</f>
        <v>0</v>
      </c>
    </row>
    <row r="153" s="2" customFormat="1">
      <c r="A153" s="40"/>
      <c r="B153" s="41"/>
      <c r="C153" s="229" t="s">
        <v>289</v>
      </c>
      <c r="D153" s="229" t="s">
        <v>230</v>
      </c>
      <c r="E153" s="230" t="s">
        <v>290</v>
      </c>
      <c r="F153" s="231" t="s">
        <v>291</v>
      </c>
      <c r="G153" s="232" t="s">
        <v>233</v>
      </c>
      <c r="H153" s="233">
        <v>1</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235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235</v>
      </c>
      <c r="BM153" s="240" t="s">
        <v>292</v>
      </c>
    </row>
    <row r="154" s="2" customFormat="1">
      <c r="A154" s="40"/>
      <c r="B154" s="41"/>
      <c r="C154" s="42"/>
      <c r="D154" s="242" t="s">
        <v>237</v>
      </c>
      <c r="E154" s="42"/>
      <c r="F154" s="243" t="s">
        <v>261</v>
      </c>
      <c r="G154" s="42"/>
      <c r="H154" s="42"/>
      <c r="I154" s="244"/>
      <c r="J154" s="42"/>
      <c r="K154" s="42"/>
      <c r="L154" s="46"/>
      <c r="M154" s="245"/>
      <c r="N154" s="246"/>
      <c r="O154" s="93"/>
      <c r="P154" s="93"/>
      <c r="Q154" s="93"/>
      <c r="R154" s="93"/>
      <c r="S154" s="93"/>
      <c r="T154" s="94"/>
      <c r="U154" s="40"/>
      <c r="V154" s="40"/>
      <c r="W154" s="40"/>
      <c r="X154" s="40"/>
      <c r="Y154" s="40"/>
      <c r="Z154" s="40"/>
      <c r="AA154" s="40"/>
      <c r="AB154" s="40"/>
      <c r="AC154" s="40"/>
      <c r="AD154" s="40"/>
      <c r="AE154" s="40"/>
      <c r="AT154" s="18" t="s">
        <v>237</v>
      </c>
      <c r="AU154" s="18" t="s">
        <v>91</v>
      </c>
    </row>
    <row r="155" s="2" customFormat="1" ht="16.5" customHeight="1">
      <c r="A155" s="40"/>
      <c r="B155" s="41"/>
      <c r="C155" s="229" t="s">
        <v>293</v>
      </c>
      <c r="D155" s="229" t="s">
        <v>230</v>
      </c>
      <c r="E155" s="230" t="s">
        <v>294</v>
      </c>
      <c r="F155" s="231" t="s">
        <v>295</v>
      </c>
      <c r="G155" s="232" t="s">
        <v>233</v>
      </c>
      <c r="H155" s="233">
        <v>1</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235</v>
      </c>
      <c r="AT155" s="240" t="s">
        <v>230</v>
      </c>
      <c r="AU155" s="240" t="s">
        <v>91</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235</v>
      </c>
      <c r="BM155" s="240" t="s">
        <v>296</v>
      </c>
    </row>
    <row r="156" s="2" customFormat="1">
      <c r="A156" s="40"/>
      <c r="B156" s="41"/>
      <c r="C156" s="42"/>
      <c r="D156" s="242" t="s">
        <v>237</v>
      </c>
      <c r="E156" s="42"/>
      <c r="F156" s="243" t="s">
        <v>256</v>
      </c>
      <c r="G156" s="42"/>
      <c r="H156" s="42"/>
      <c r="I156" s="244"/>
      <c r="J156" s="42"/>
      <c r="K156" s="42"/>
      <c r="L156" s="46"/>
      <c r="M156" s="245"/>
      <c r="N156" s="246"/>
      <c r="O156" s="93"/>
      <c r="P156" s="93"/>
      <c r="Q156" s="93"/>
      <c r="R156" s="93"/>
      <c r="S156" s="93"/>
      <c r="T156" s="94"/>
      <c r="U156" s="40"/>
      <c r="V156" s="40"/>
      <c r="W156" s="40"/>
      <c r="X156" s="40"/>
      <c r="Y156" s="40"/>
      <c r="Z156" s="40"/>
      <c r="AA156" s="40"/>
      <c r="AB156" s="40"/>
      <c r="AC156" s="40"/>
      <c r="AD156" s="40"/>
      <c r="AE156" s="40"/>
      <c r="AT156" s="18" t="s">
        <v>237</v>
      </c>
      <c r="AU156" s="18" t="s">
        <v>91</v>
      </c>
    </row>
    <row r="157" s="2" customFormat="1">
      <c r="A157" s="40"/>
      <c r="B157" s="41"/>
      <c r="C157" s="229" t="s">
        <v>8</v>
      </c>
      <c r="D157" s="229" t="s">
        <v>230</v>
      </c>
      <c r="E157" s="230" t="s">
        <v>297</v>
      </c>
      <c r="F157" s="231" t="s">
        <v>298</v>
      </c>
      <c r="G157" s="232" t="s">
        <v>233</v>
      </c>
      <c r="H157" s="233">
        <v>1</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235</v>
      </c>
      <c r="AT157" s="240" t="s">
        <v>230</v>
      </c>
      <c r="AU157" s="240" t="s">
        <v>91</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235</v>
      </c>
      <c r="BM157" s="240" t="s">
        <v>299</v>
      </c>
    </row>
    <row r="158" s="2" customFormat="1">
      <c r="A158" s="40"/>
      <c r="B158" s="41"/>
      <c r="C158" s="42"/>
      <c r="D158" s="242" t="s">
        <v>237</v>
      </c>
      <c r="E158" s="42"/>
      <c r="F158" s="243" t="s">
        <v>256</v>
      </c>
      <c r="G158" s="42"/>
      <c r="H158" s="42"/>
      <c r="I158" s="244"/>
      <c r="J158" s="42"/>
      <c r="K158" s="42"/>
      <c r="L158" s="46"/>
      <c r="M158" s="245"/>
      <c r="N158" s="246"/>
      <c r="O158" s="93"/>
      <c r="P158" s="93"/>
      <c r="Q158" s="93"/>
      <c r="R158" s="93"/>
      <c r="S158" s="93"/>
      <c r="T158" s="94"/>
      <c r="U158" s="40"/>
      <c r="V158" s="40"/>
      <c r="W158" s="40"/>
      <c r="X158" s="40"/>
      <c r="Y158" s="40"/>
      <c r="Z158" s="40"/>
      <c r="AA158" s="40"/>
      <c r="AB158" s="40"/>
      <c r="AC158" s="40"/>
      <c r="AD158" s="40"/>
      <c r="AE158" s="40"/>
      <c r="AT158" s="18" t="s">
        <v>237</v>
      </c>
      <c r="AU158" s="18" t="s">
        <v>91</v>
      </c>
    </row>
    <row r="159" s="2" customFormat="1" ht="16.5" customHeight="1">
      <c r="A159" s="40"/>
      <c r="B159" s="41"/>
      <c r="C159" s="229" t="s">
        <v>300</v>
      </c>
      <c r="D159" s="229" t="s">
        <v>230</v>
      </c>
      <c r="E159" s="230" t="s">
        <v>301</v>
      </c>
      <c r="F159" s="231" t="s">
        <v>302</v>
      </c>
      <c r="G159" s="232" t="s">
        <v>233</v>
      </c>
      <c r="H159" s="233">
        <v>1</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235</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235</v>
      </c>
      <c r="BM159" s="240" t="s">
        <v>303</v>
      </c>
    </row>
    <row r="160" s="2" customFormat="1">
      <c r="A160" s="40"/>
      <c r="B160" s="41"/>
      <c r="C160" s="42"/>
      <c r="D160" s="242" t="s">
        <v>237</v>
      </c>
      <c r="E160" s="42"/>
      <c r="F160" s="243" t="s">
        <v>261</v>
      </c>
      <c r="G160" s="42"/>
      <c r="H160" s="42"/>
      <c r="I160" s="244"/>
      <c r="J160" s="42"/>
      <c r="K160" s="42"/>
      <c r="L160" s="46"/>
      <c r="M160" s="245"/>
      <c r="N160" s="246"/>
      <c r="O160" s="93"/>
      <c r="P160" s="93"/>
      <c r="Q160" s="93"/>
      <c r="R160" s="93"/>
      <c r="S160" s="93"/>
      <c r="T160" s="94"/>
      <c r="U160" s="40"/>
      <c r="V160" s="40"/>
      <c r="W160" s="40"/>
      <c r="X160" s="40"/>
      <c r="Y160" s="40"/>
      <c r="Z160" s="40"/>
      <c r="AA160" s="40"/>
      <c r="AB160" s="40"/>
      <c r="AC160" s="40"/>
      <c r="AD160" s="40"/>
      <c r="AE160" s="40"/>
      <c r="AT160" s="18" t="s">
        <v>237</v>
      </c>
      <c r="AU160" s="18" t="s">
        <v>91</v>
      </c>
    </row>
    <row r="161" s="2" customFormat="1" ht="16.5" customHeight="1">
      <c r="A161" s="40"/>
      <c r="B161" s="41"/>
      <c r="C161" s="229" t="s">
        <v>304</v>
      </c>
      <c r="D161" s="229" t="s">
        <v>230</v>
      </c>
      <c r="E161" s="230" t="s">
        <v>305</v>
      </c>
      <c r="F161" s="231" t="s">
        <v>306</v>
      </c>
      <c r="G161" s="232" t="s">
        <v>233</v>
      </c>
      <c r="H161" s="233">
        <v>1</v>
      </c>
      <c r="I161" s="234"/>
      <c r="J161" s="235">
        <f>ROUND(I161*H161,2)</f>
        <v>0</v>
      </c>
      <c r="K161" s="231" t="s">
        <v>234</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235</v>
      </c>
      <c r="AT161" s="240" t="s">
        <v>230</v>
      </c>
      <c r="AU161" s="240" t="s">
        <v>91</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235</v>
      </c>
      <c r="BM161" s="240" t="s">
        <v>307</v>
      </c>
    </row>
    <row r="162" s="2" customFormat="1">
      <c r="A162" s="40"/>
      <c r="B162" s="41"/>
      <c r="C162" s="42"/>
      <c r="D162" s="242" t="s">
        <v>237</v>
      </c>
      <c r="E162" s="42"/>
      <c r="F162" s="243" t="s">
        <v>308</v>
      </c>
      <c r="G162" s="42"/>
      <c r="H162" s="42"/>
      <c r="I162" s="244"/>
      <c r="J162" s="42"/>
      <c r="K162" s="42"/>
      <c r="L162" s="46"/>
      <c r="M162" s="245"/>
      <c r="N162" s="246"/>
      <c r="O162" s="93"/>
      <c r="P162" s="93"/>
      <c r="Q162" s="93"/>
      <c r="R162" s="93"/>
      <c r="S162" s="93"/>
      <c r="T162" s="94"/>
      <c r="U162" s="40"/>
      <c r="V162" s="40"/>
      <c r="W162" s="40"/>
      <c r="X162" s="40"/>
      <c r="Y162" s="40"/>
      <c r="Z162" s="40"/>
      <c r="AA162" s="40"/>
      <c r="AB162" s="40"/>
      <c r="AC162" s="40"/>
      <c r="AD162" s="40"/>
      <c r="AE162" s="40"/>
      <c r="AT162" s="18" t="s">
        <v>237</v>
      </c>
      <c r="AU162" s="18" t="s">
        <v>91</v>
      </c>
    </row>
    <row r="163" s="2" customFormat="1" ht="16.5" customHeight="1">
      <c r="A163" s="40"/>
      <c r="B163" s="41"/>
      <c r="C163" s="229" t="s">
        <v>309</v>
      </c>
      <c r="D163" s="229" t="s">
        <v>230</v>
      </c>
      <c r="E163" s="230" t="s">
        <v>310</v>
      </c>
      <c r="F163" s="231" t="s">
        <v>311</v>
      </c>
      <c r="G163" s="232" t="s">
        <v>233</v>
      </c>
      <c r="H163" s="233">
        <v>1</v>
      </c>
      <c r="I163" s="234"/>
      <c r="J163" s="235">
        <f>ROUND(I163*H163,2)</f>
        <v>0</v>
      </c>
      <c r="K163" s="231" t="s">
        <v>234</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235</v>
      </c>
      <c r="AT163" s="240" t="s">
        <v>230</v>
      </c>
      <c r="AU163" s="240" t="s">
        <v>91</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235</v>
      </c>
      <c r="BM163" s="240" t="s">
        <v>312</v>
      </c>
    </row>
    <row r="164" s="2" customFormat="1">
      <c r="A164" s="40"/>
      <c r="B164" s="41"/>
      <c r="C164" s="42"/>
      <c r="D164" s="242" t="s">
        <v>237</v>
      </c>
      <c r="E164" s="42"/>
      <c r="F164" s="243" t="s">
        <v>313</v>
      </c>
      <c r="G164" s="42"/>
      <c r="H164" s="42"/>
      <c r="I164" s="244"/>
      <c r="J164" s="42"/>
      <c r="K164" s="42"/>
      <c r="L164" s="46"/>
      <c r="M164" s="245"/>
      <c r="N164" s="246"/>
      <c r="O164" s="93"/>
      <c r="P164" s="93"/>
      <c r="Q164" s="93"/>
      <c r="R164" s="93"/>
      <c r="S164" s="93"/>
      <c r="T164" s="94"/>
      <c r="U164" s="40"/>
      <c r="V164" s="40"/>
      <c r="W164" s="40"/>
      <c r="X164" s="40"/>
      <c r="Y164" s="40"/>
      <c r="Z164" s="40"/>
      <c r="AA164" s="40"/>
      <c r="AB164" s="40"/>
      <c r="AC164" s="40"/>
      <c r="AD164" s="40"/>
      <c r="AE164" s="40"/>
      <c r="AT164" s="18" t="s">
        <v>237</v>
      </c>
      <c r="AU164" s="18" t="s">
        <v>91</v>
      </c>
    </row>
    <row r="165" s="12" customFormat="1" ht="22.8" customHeight="1">
      <c r="A165" s="12"/>
      <c r="B165" s="213"/>
      <c r="C165" s="214"/>
      <c r="D165" s="215" t="s">
        <v>82</v>
      </c>
      <c r="E165" s="227" t="s">
        <v>314</v>
      </c>
      <c r="F165" s="227" t="s">
        <v>315</v>
      </c>
      <c r="G165" s="214"/>
      <c r="H165" s="214"/>
      <c r="I165" s="217"/>
      <c r="J165" s="228">
        <f>BK165</f>
        <v>0</v>
      </c>
      <c r="K165" s="214"/>
      <c r="L165" s="219"/>
      <c r="M165" s="220"/>
      <c r="N165" s="221"/>
      <c r="O165" s="221"/>
      <c r="P165" s="222">
        <f>SUM(P166:P167)</f>
        <v>0</v>
      </c>
      <c r="Q165" s="221"/>
      <c r="R165" s="222">
        <f>SUM(R166:R167)</f>
        <v>0</v>
      </c>
      <c r="S165" s="221"/>
      <c r="T165" s="223">
        <f>SUM(T166:T167)</f>
        <v>0</v>
      </c>
      <c r="U165" s="12"/>
      <c r="V165" s="12"/>
      <c r="W165" s="12"/>
      <c r="X165" s="12"/>
      <c r="Y165" s="12"/>
      <c r="Z165" s="12"/>
      <c r="AA165" s="12"/>
      <c r="AB165" s="12"/>
      <c r="AC165" s="12"/>
      <c r="AD165" s="12"/>
      <c r="AE165" s="12"/>
      <c r="AR165" s="224" t="s">
        <v>121</v>
      </c>
      <c r="AT165" s="225" t="s">
        <v>82</v>
      </c>
      <c r="AU165" s="225" t="s">
        <v>87</v>
      </c>
      <c r="AY165" s="224" t="s">
        <v>227</v>
      </c>
      <c r="BK165" s="226">
        <f>SUM(BK166:BK167)</f>
        <v>0</v>
      </c>
    </row>
    <row r="166" s="2" customFormat="1" ht="16.5" customHeight="1">
      <c r="A166" s="40"/>
      <c r="B166" s="41"/>
      <c r="C166" s="229" t="s">
        <v>316</v>
      </c>
      <c r="D166" s="229" t="s">
        <v>230</v>
      </c>
      <c r="E166" s="230" t="s">
        <v>317</v>
      </c>
      <c r="F166" s="231" t="s">
        <v>318</v>
      </c>
      <c r="G166" s="232" t="s">
        <v>233</v>
      </c>
      <c r="H166" s="233">
        <v>1</v>
      </c>
      <c r="I166" s="234"/>
      <c r="J166" s="235">
        <f>ROUND(I166*H166,2)</f>
        <v>0</v>
      </c>
      <c r="K166" s="231" t="s">
        <v>234</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235</v>
      </c>
      <c r="AT166" s="240" t="s">
        <v>230</v>
      </c>
      <c r="AU166" s="240" t="s">
        <v>91</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235</v>
      </c>
      <c r="BM166" s="240" t="s">
        <v>319</v>
      </c>
    </row>
    <row r="167" s="2" customFormat="1">
      <c r="A167" s="40"/>
      <c r="B167" s="41"/>
      <c r="C167" s="42"/>
      <c r="D167" s="242" t="s">
        <v>237</v>
      </c>
      <c r="E167" s="42"/>
      <c r="F167" s="243" t="s">
        <v>320</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8" t="s">
        <v>237</v>
      </c>
      <c r="AU167" s="18" t="s">
        <v>91</v>
      </c>
    </row>
    <row r="168" s="12" customFormat="1" ht="22.8" customHeight="1">
      <c r="A168" s="12"/>
      <c r="B168" s="213"/>
      <c r="C168" s="214"/>
      <c r="D168" s="215" t="s">
        <v>82</v>
      </c>
      <c r="E168" s="227" t="s">
        <v>321</v>
      </c>
      <c r="F168" s="227" t="s">
        <v>322</v>
      </c>
      <c r="G168" s="214"/>
      <c r="H168" s="214"/>
      <c r="I168" s="217"/>
      <c r="J168" s="228">
        <f>BK168</f>
        <v>0</v>
      </c>
      <c r="K168" s="214"/>
      <c r="L168" s="219"/>
      <c r="M168" s="220"/>
      <c r="N168" s="221"/>
      <c r="O168" s="221"/>
      <c r="P168" s="222">
        <f>SUM(P169:P170)</f>
        <v>0</v>
      </c>
      <c r="Q168" s="221"/>
      <c r="R168" s="222">
        <f>SUM(R169:R170)</f>
        <v>0</v>
      </c>
      <c r="S168" s="221"/>
      <c r="T168" s="223">
        <f>SUM(T169:T170)</f>
        <v>0</v>
      </c>
      <c r="U168" s="12"/>
      <c r="V168" s="12"/>
      <c r="W168" s="12"/>
      <c r="X168" s="12"/>
      <c r="Y168" s="12"/>
      <c r="Z168" s="12"/>
      <c r="AA168" s="12"/>
      <c r="AB168" s="12"/>
      <c r="AC168" s="12"/>
      <c r="AD168" s="12"/>
      <c r="AE168" s="12"/>
      <c r="AR168" s="224" t="s">
        <v>121</v>
      </c>
      <c r="AT168" s="225" t="s">
        <v>82</v>
      </c>
      <c r="AU168" s="225" t="s">
        <v>87</v>
      </c>
      <c r="AY168" s="224" t="s">
        <v>227</v>
      </c>
      <c r="BK168" s="226">
        <f>SUM(BK169:BK170)</f>
        <v>0</v>
      </c>
    </row>
    <row r="169" s="2" customFormat="1" ht="16.5" customHeight="1">
      <c r="A169" s="40"/>
      <c r="B169" s="41"/>
      <c r="C169" s="229" t="s">
        <v>323</v>
      </c>
      <c r="D169" s="229" t="s">
        <v>230</v>
      </c>
      <c r="E169" s="230" t="s">
        <v>324</v>
      </c>
      <c r="F169" s="231" t="s">
        <v>322</v>
      </c>
      <c r="G169" s="232" t="s">
        <v>233</v>
      </c>
      <c r="H169" s="233">
        <v>1</v>
      </c>
      <c r="I169" s="234"/>
      <c r="J169" s="235">
        <f>ROUND(I169*H169,2)</f>
        <v>0</v>
      </c>
      <c r="K169" s="231" t="s">
        <v>234</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235</v>
      </c>
      <c r="AT169" s="240" t="s">
        <v>230</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235</v>
      </c>
      <c r="BM169" s="240" t="s">
        <v>325</v>
      </c>
    </row>
    <row r="170" s="2" customFormat="1">
      <c r="A170" s="40"/>
      <c r="B170" s="41"/>
      <c r="C170" s="42"/>
      <c r="D170" s="242" t="s">
        <v>237</v>
      </c>
      <c r="E170" s="42"/>
      <c r="F170" s="243" t="s">
        <v>326</v>
      </c>
      <c r="G170" s="42"/>
      <c r="H170" s="42"/>
      <c r="I170" s="244"/>
      <c r="J170" s="42"/>
      <c r="K170" s="42"/>
      <c r="L170" s="46"/>
      <c r="M170" s="247"/>
      <c r="N170" s="248"/>
      <c r="O170" s="249"/>
      <c r="P170" s="249"/>
      <c r="Q170" s="249"/>
      <c r="R170" s="249"/>
      <c r="S170" s="249"/>
      <c r="T170" s="250"/>
      <c r="U170" s="40"/>
      <c r="V170" s="40"/>
      <c r="W170" s="40"/>
      <c r="X170" s="40"/>
      <c r="Y170" s="40"/>
      <c r="Z170" s="40"/>
      <c r="AA170" s="40"/>
      <c r="AB170" s="40"/>
      <c r="AC170" s="40"/>
      <c r="AD170" s="40"/>
      <c r="AE170" s="40"/>
      <c r="AT170" s="18" t="s">
        <v>237</v>
      </c>
      <c r="AU170" s="18" t="s">
        <v>91</v>
      </c>
    </row>
    <row r="171" s="2" customFormat="1" ht="6.96" customHeight="1">
      <c r="A171" s="40"/>
      <c r="B171" s="68"/>
      <c r="C171" s="69"/>
      <c r="D171" s="69"/>
      <c r="E171" s="69"/>
      <c r="F171" s="69"/>
      <c r="G171" s="69"/>
      <c r="H171" s="69"/>
      <c r="I171" s="69"/>
      <c r="J171" s="69"/>
      <c r="K171" s="69"/>
      <c r="L171" s="46"/>
      <c r="M171" s="40"/>
      <c r="O171" s="40"/>
      <c r="P171" s="40"/>
      <c r="Q171" s="40"/>
      <c r="R171" s="40"/>
      <c r="S171" s="40"/>
      <c r="T171" s="40"/>
      <c r="U171" s="40"/>
      <c r="V171" s="40"/>
      <c r="W171" s="40"/>
      <c r="X171" s="40"/>
      <c r="Y171" s="40"/>
      <c r="Z171" s="40"/>
      <c r="AA171" s="40"/>
      <c r="AB171" s="40"/>
      <c r="AC171" s="40"/>
      <c r="AD171" s="40"/>
      <c r="AE171" s="40"/>
    </row>
  </sheetData>
  <sheetProtection sheet="1" autoFilter="0" formatColumns="0" formatRows="0" objects="1" scenarios="1" spinCount="100000" saltValue="8ez9vkz68Wa/MD1mWIliVJzbrx0kz+jQGwLBqGCHTWqOmqclIXa6UFgyylpMceS9EfKUtoV1PYXG1rxNo3mUqg==" hashValue="0NkLCtnDJrstgovATgUENrFB7bavghumk+n/qLQ9TjvMwBch3x29WyiZQpCGiPhvlpp+WP/P9OF5t3y0hrtU9w==" algorithmName="SHA-512" password="E785"/>
  <autoFilter ref="C125:K170"/>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158</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5471</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19</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23</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ROUND(J131,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ROUND((SUM(BE131:BE354)),  2)</f>
        <v>0</v>
      </c>
      <c r="G35" s="40"/>
      <c r="H35" s="40"/>
      <c r="I35" s="167">
        <v>0.20999999999999999</v>
      </c>
      <c r="J35" s="166">
        <f>ROUND(((SUM(BE131:BE354))*I35),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ROUND((SUM(BF131:BF354)),  2)</f>
        <v>0</v>
      </c>
      <c r="G36" s="40"/>
      <c r="H36" s="40"/>
      <c r="I36" s="167">
        <v>0.14999999999999999</v>
      </c>
      <c r="J36" s="166">
        <f>ROUND(((SUM(BF131:BF354))*I36),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ROUND((SUM(BG131:BG354)),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ROUND((SUM(BH131:BH354)),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ROUND((SUM(BI131:BI354)),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02 - ZPEVNĚNÉ PLOCHY A OPLOCENÍ</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Frýdek Místek</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J131</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J132</f>
        <v>0</v>
      </c>
      <c r="K99" s="192"/>
      <c r="L99" s="196"/>
      <c r="S99" s="9"/>
      <c r="T99" s="9"/>
      <c r="U99" s="9"/>
      <c r="V99" s="9"/>
      <c r="W99" s="9"/>
      <c r="X99" s="9"/>
      <c r="Y99" s="9"/>
      <c r="Z99" s="9"/>
      <c r="AA99" s="9"/>
      <c r="AB99" s="9"/>
      <c r="AC99" s="9"/>
      <c r="AD99" s="9"/>
      <c r="AE99" s="9"/>
    </row>
    <row r="100" s="10" customFormat="1" ht="19.92" customHeight="1">
      <c r="A100" s="10"/>
      <c r="B100" s="197"/>
      <c r="C100" s="135"/>
      <c r="D100" s="198" t="s">
        <v>331</v>
      </c>
      <c r="E100" s="199"/>
      <c r="F100" s="199"/>
      <c r="G100" s="199"/>
      <c r="H100" s="199"/>
      <c r="I100" s="199"/>
      <c r="J100" s="200">
        <f>J133</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332</v>
      </c>
      <c r="E101" s="199"/>
      <c r="F101" s="199"/>
      <c r="G101" s="199"/>
      <c r="H101" s="199"/>
      <c r="I101" s="199"/>
      <c r="J101" s="200">
        <f>J205</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335</v>
      </c>
      <c r="E102" s="199"/>
      <c r="F102" s="199"/>
      <c r="G102" s="199"/>
      <c r="H102" s="199"/>
      <c r="I102" s="199"/>
      <c r="J102" s="200">
        <f>J222</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337</v>
      </c>
      <c r="E103" s="199"/>
      <c r="F103" s="199"/>
      <c r="G103" s="199"/>
      <c r="H103" s="199"/>
      <c r="I103" s="199"/>
      <c r="J103" s="200">
        <f>J261</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338</v>
      </c>
      <c r="E104" s="199"/>
      <c r="F104" s="199"/>
      <c r="G104" s="199"/>
      <c r="H104" s="199"/>
      <c r="I104" s="199"/>
      <c r="J104" s="200">
        <f>J321</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339</v>
      </c>
      <c r="E105" s="199"/>
      <c r="F105" s="199"/>
      <c r="G105" s="199"/>
      <c r="H105" s="199"/>
      <c r="I105" s="199"/>
      <c r="J105" s="200">
        <f>J328</f>
        <v>0</v>
      </c>
      <c r="K105" s="135"/>
      <c r="L105" s="201"/>
      <c r="S105" s="10"/>
      <c r="T105" s="10"/>
      <c r="U105" s="10"/>
      <c r="V105" s="10"/>
      <c r="W105" s="10"/>
      <c r="X105" s="10"/>
      <c r="Y105" s="10"/>
      <c r="Z105" s="10"/>
      <c r="AA105" s="10"/>
      <c r="AB105" s="10"/>
      <c r="AC105" s="10"/>
      <c r="AD105" s="10"/>
      <c r="AE105" s="10"/>
    </row>
    <row r="106" s="9" customFormat="1" ht="24.96" customHeight="1">
      <c r="A106" s="9"/>
      <c r="B106" s="191"/>
      <c r="C106" s="192"/>
      <c r="D106" s="193" t="s">
        <v>340</v>
      </c>
      <c r="E106" s="194"/>
      <c r="F106" s="194"/>
      <c r="G106" s="194"/>
      <c r="H106" s="194"/>
      <c r="I106" s="194"/>
      <c r="J106" s="195">
        <f>J330</f>
        <v>0</v>
      </c>
      <c r="K106" s="192"/>
      <c r="L106" s="196"/>
      <c r="S106" s="9"/>
      <c r="T106" s="9"/>
      <c r="U106" s="9"/>
      <c r="V106" s="9"/>
      <c r="W106" s="9"/>
      <c r="X106" s="9"/>
      <c r="Y106" s="9"/>
      <c r="Z106" s="9"/>
      <c r="AA106" s="9"/>
      <c r="AB106" s="9"/>
      <c r="AC106" s="9"/>
      <c r="AD106" s="9"/>
      <c r="AE106" s="9"/>
    </row>
    <row r="107" s="10" customFormat="1" ht="19.92" customHeight="1">
      <c r="A107" s="10"/>
      <c r="B107" s="197"/>
      <c r="C107" s="135"/>
      <c r="D107" s="198" t="s">
        <v>349</v>
      </c>
      <c r="E107" s="199"/>
      <c r="F107" s="199"/>
      <c r="G107" s="199"/>
      <c r="H107" s="199"/>
      <c r="I107" s="199"/>
      <c r="J107" s="200">
        <f>J331</f>
        <v>0</v>
      </c>
      <c r="K107" s="135"/>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207</v>
      </c>
      <c r="E108" s="194"/>
      <c r="F108" s="194"/>
      <c r="G108" s="194"/>
      <c r="H108" s="194"/>
      <c r="I108" s="194"/>
      <c r="J108" s="195">
        <f>J352</f>
        <v>0</v>
      </c>
      <c r="K108" s="192"/>
      <c r="L108" s="196"/>
      <c r="S108" s="9"/>
      <c r="T108" s="9"/>
      <c r="U108" s="9"/>
      <c r="V108" s="9"/>
      <c r="W108" s="9"/>
      <c r="X108" s="9"/>
      <c r="Y108" s="9"/>
      <c r="Z108" s="9"/>
      <c r="AA108" s="9"/>
      <c r="AB108" s="9"/>
      <c r="AC108" s="9"/>
      <c r="AD108" s="9"/>
      <c r="AE108" s="9"/>
    </row>
    <row r="109" s="10" customFormat="1" ht="19.92" customHeight="1">
      <c r="A109" s="10"/>
      <c r="B109" s="197"/>
      <c r="C109" s="135"/>
      <c r="D109" s="198" t="s">
        <v>211</v>
      </c>
      <c r="E109" s="199"/>
      <c r="F109" s="199"/>
      <c r="G109" s="199"/>
      <c r="H109" s="199"/>
      <c r="I109" s="199"/>
      <c r="J109" s="200">
        <f>J353</f>
        <v>0</v>
      </c>
      <c r="K109" s="135"/>
      <c r="L109" s="201"/>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69"/>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71"/>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213</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86" t="str">
        <f>E7</f>
        <v>PD pro Hasičskou zbrojnici Frýdek</v>
      </c>
      <c r="F119" s="33"/>
      <c r="G119" s="33"/>
      <c r="H119" s="33"/>
      <c r="I119" s="42"/>
      <c r="J119" s="42"/>
      <c r="K119" s="42"/>
      <c r="L119" s="65"/>
      <c r="S119" s="40"/>
      <c r="T119" s="40"/>
      <c r="U119" s="40"/>
      <c r="V119" s="40"/>
      <c r="W119" s="40"/>
      <c r="X119" s="40"/>
      <c r="Y119" s="40"/>
      <c r="Z119" s="40"/>
      <c r="AA119" s="40"/>
      <c r="AB119" s="40"/>
      <c r="AC119" s="40"/>
      <c r="AD119" s="40"/>
      <c r="AE119" s="40"/>
    </row>
    <row r="120" s="1" customFormat="1" ht="12" customHeight="1">
      <c r="B120" s="22"/>
      <c r="C120" s="33" t="s">
        <v>198</v>
      </c>
      <c r="D120" s="23"/>
      <c r="E120" s="23"/>
      <c r="F120" s="23"/>
      <c r="G120" s="23"/>
      <c r="H120" s="23"/>
      <c r="I120" s="23"/>
      <c r="J120" s="23"/>
      <c r="K120" s="23"/>
      <c r="L120" s="21"/>
    </row>
    <row r="121" s="2" customFormat="1" ht="16.5" customHeight="1">
      <c r="A121" s="40"/>
      <c r="B121" s="41"/>
      <c r="C121" s="42"/>
      <c r="D121" s="42"/>
      <c r="E121" s="186" t="s">
        <v>199</v>
      </c>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200</v>
      </c>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78" t="str">
        <f>E11</f>
        <v>SO 02 - ZPEVNĚNÉ PLOCHY A OPLOCENÍ</v>
      </c>
      <c r="F123" s="42"/>
      <c r="G123" s="42"/>
      <c r="H123" s="42"/>
      <c r="I123" s="42"/>
      <c r="J123" s="42"/>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2" customHeight="1">
      <c r="A125" s="40"/>
      <c r="B125" s="41"/>
      <c r="C125" s="33" t="s">
        <v>22</v>
      </c>
      <c r="D125" s="42"/>
      <c r="E125" s="42"/>
      <c r="F125" s="28" t="str">
        <f>F14</f>
        <v>Frýdek Místek</v>
      </c>
      <c r="G125" s="42"/>
      <c r="H125" s="42"/>
      <c r="I125" s="33" t="s">
        <v>24</v>
      </c>
      <c r="J125" s="81" t="str">
        <f>IF(J14="","",J14)</f>
        <v>26. 7. 2019</v>
      </c>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5.15" customHeight="1">
      <c r="A127" s="40"/>
      <c r="B127" s="41"/>
      <c r="C127" s="33" t="s">
        <v>30</v>
      </c>
      <c r="D127" s="42"/>
      <c r="E127" s="42"/>
      <c r="F127" s="28" t="str">
        <f>E17</f>
        <v>Statutární město Frýdek - Místek</v>
      </c>
      <c r="G127" s="42"/>
      <c r="H127" s="42"/>
      <c r="I127" s="33" t="s">
        <v>36</v>
      </c>
      <c r="J127" s="38" t="str">
        <f>E23</f>
        <v>PPS Kania s.r.o.</v>
      </c>
      <c r="K127" s="42"/>
      <c r="L127" s="65"/>
      <c r="S127" s="40"/>
      <c r="T127" s="40"/>
      <c r="U127" s="40"/>
      <c r="V127" s="40"/>
      <c r="W127" s="40"/>
      <c r="X127" s="40"/>
      <c r="Y127" s="40"/>
      <c r="Z127" s="40"/>
      <c r="AA127" s="40"/>
      <c r="AB127" s="40"/>
      <c r="AC127" s="40"/>
      <c r="AD127" s="40"/>
      <c r="AE127" s="40"/>
    </row>
    <row r="128" s="2" customFormat="1" ht="15.15" customHeight="1">
      <c r="A128" s="40"/>
      <c r="B128" s="41"/>
      <c r="C128" s="33" t="s">
        <v>34</v>
      </c>
      <c r="D128" s="42"/>
      <c r="E128" s="42"/>
      <c r="F128" s="28" t="str">
        <f>IF(E20="","",E20)</f>
        <v>Vyplň údaj</v>
      </c>
      <c r="G128" s="42"/>
      <c r="H128" s="42"/>
      <c r="I128" s="33" t="s">
        <v>39</v>
      </c>
      <c r="J128" s="38" t="str">
        <f>E26</f>
        <v xml:space="preserve"> </v>
      </c>
      <c r="K128" s="42"/>
      <c r="L128" s="65"/>
      <c r="S128" s="40"/>
      <c r="T128" s="40"/>
      <c r="U128" s="40"/>
      <c r="V128" s="40"/>
      <c r="W128" s="40"/>
      <c r="X128" s="40"/>
      <c r="Y128" s="40"/>
      <c r="Z128" s="40"/>
      <c r="AA128" s="40"/>
      <c r="AB128" s="40"/>
      <c r="AC128" s="40"/>
      <c r="AD128" s="40"/>
      <c r="AE128" s="40"/>
    </row>
    <row r="129" s="2" customFormat="1" ht="10.32" customHeight="1">
      <c r="A129" s="40"/>
      <c r="B129" s="41"/>
      <c r="C129" s="42"/>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11" customFormat="1" ht="29.28" customHeight="1">
      <c r="A130" s="202"/>
      <c r="B130" s="203"/>
      <c r="C130" s="204" t="s">
        <v>214</v>
      </c>
      <c r="D130" s="205" t="s">
        <v>68</v>
      </c>
      <c r="E130" s="205" t="s">
        <v>64</v>
      </c>
      <c r="F130" s="205" t="s">
        <v>65</v>
      </c>
      <c r="G130" s="205" t="s">
        <v>215</v>
      </c>
      <c r="H130" s="205" t="s">
        <v>216</v>
      </c>
      <c r="I130" s="205" t="s">
        <v>217</v>
      </c>
      <c r="J130" s="205" t="s">
        <v>204</v>
      </c>
      <c r="K130" s="206" t="s">
        <v>218</v>
      </c>
      <c r="L130" s="207"/>
      <c r="M130" s="102" t="s">
        <v>1</v>
      </c>
      <c r="N130" s="103" t="s">
        <v>47</v>
      </c>
      <c r="O130" s="103" t="s">
        <v>219</v>
      </c>
      <c r="P130" s="103" t="s">
        <v>220</v>
      </c>
      <c r="Q130" s="103" t="s">
        <v>221</v>
      </c>
      <c r="R130" s="103" t="s">
        <v>222</v>
      </c>
      <c r="S130" s="103" t="s">
        <v>223</v>
      </c>
      <c r="T130" s="104" t="s">
        <v>224</v>
      </c>
      <c r="U130" s="202"/>
      <c r="V130" s="202"/>
      <c r="W130" s="202"/>
      <c r="X130" s="202"/>
      <c r="Y130" s="202"/>
      <c r="Z130" s="202"/>
      <c r="AA130" s="202"/>
      <c r="AB130" s="202"/>
      <c r="AC130" s="202"/>
      <c r="AD130" s="202"/>
      <c r="AE130" s="202"/>
    </row>
    <row r="131" s="2" customFormat="1" ht="22.8" customHeight="1">
      <c r="A131" s="40"/>
      <c r="B131" s="41"/>
      <c r="C131" s="109" t="s">
        <v>225</v>
      </c>
      <c r="D131" s="42"/>
      <c r="E131" s="42"/>
      <c r="F131" s="42"/>
      <c r="G131" s="42"/>
      <c r="H131" s="42"/>
      <c r="I131" s="42"/>
      <c r="J131" s="208">
        <f>BK131</f>
        <v>0</v>
      </c>
      <c r="K131" s="42"/>
      <c r="L131" s="46"/>
      <c r="M131" s="105"/>
      <c r="N131" s="209"/>
      <c r="O131" s="106"/>
      <c r="P131" s="210">
        <f>P132+P330+P352</f>
        <v>0</v>
      </c>
      <c r="Q131" s="106"/>
      <c r="R131" s="210">
        <f>R132+R330+R352</f>
        <v>1012.92028823</v>
      </c>
      <c r="S131" s="106"/>
      <c r="T131" s="211">
        <f>T132+T330+T352</f>
        <v>636.13710500000002</v>
      </c>
      <c r="U131" s="40"/>
      <c r="V131" s="40"/>
      <c r="W131" s="40"/>
      <c r="X131" s="40"/>
      <c r="Y131" s="40"/>
      <c r="Z131" s="40"/>
      <c r="AA131" s="40"/>
      <c r="AB131" s="40"/>
      <c r="AC131" s="40"/>
      <c r="AD131" s="40"/>
      <c r="AE131" s="40"/>
      <c r="AT131" s="18" t="s">
        <v>82</v>
      </c>
      <c r="AU131" s="18" t="s">
        <v>206</v>
      </c>
      <c r="BK131" s="212">
        <f>BK132+BK330+BK352</f>
        <v>0</v>
      </c>
    </row>
    <row r="132" s="12" customFormat="1" ht="25.92" customHeight="1">
      <c r="A132" s="12"/>
      <c r="B132" s="213"/>
      <c r="C132" s="214"/>
      <c r="D132" s="215" t="s">
        <v>82</v>
      </c>
      <c r="E132" s="216" t="s">
        <v>362</v>
      </c>
      <c r="F132" s="216" t="s">
        <v>363</v>
      </c>
      <c r="G132" s="214"/>
      <c r="H132" s="214"/>
      <c r="I132" s="217"/>
      <c r="J132" s="218">
        <f>BK132</f>
        <v>0</v>
      </c>
      <c r="K132" s="214"/>
      <c r="L132" s="219"/>
      <c r="M132" s="220"/>
      <c r="N132" s="221"/>
      <c r="O132" s="221"/>
      <c r="P132" s="222">
        <f>P133+P205+P222+P261+P321+P328</f>
        <v>0</v>
      </c>
      <c r="Q132" s="221"/>
      <c r="R132" s="222">
        <f>R133+R205+R222+R261+R321+R328</f>
        <v>1012.92028823</v>
      </c>
      <c r="S132" s="221"/>
      <c r="T132" s="223">
        <f>T133+T205+T222+T261+T321+T328</f>
        <v>636.13710500000002</v>
      </c>
      <c r="U132" s="12"/>
      <c r="V132" s="12"/>
      <c r="W132" s="12"/>
      <c r="X132" s="12"/>
      <c r="Y132" s="12"/>
      <c r="Z132" s="12"/>
      <c r="AA132" s="12"/>
      <c r="AB132" s="12"/>
      <c r="AC132" s="12"/>
      <c r="AD132" s="12"/>
      <c r="AE132" s="12"/>
      <c r="AR132" s="224" t="s">
        <v>87</v>
      </c>
      <c r="AT132" s="225" t="s">
        <v>82</v>
      </c>
      <c r="AU132" s="225" t="s">
        <v>83</v>
      </c>
      <c r="AY132" s="224" t="s">
        <v>227</v>
      </c>
      <c r="BK132" s="226">
        <f>BK133+BK205+BK222+BK261+BK321+BK328</f>
        <v>0</v>
      </c>
    </row>
    <row r="133" s="12" customFormat="1" ht="22.8" customHeight="1">
      <c r="A133" s="12"/>
      <c r="B133" s="213"/>
      <c r="C133" s="214"/>
      <c r="D133" s="215" t="s">
        <v>82</v>
      </c>
      <c r="E133" s="227" t="s">
        <v>87</v>
      </c>
      <c r="F133" s="227" t="s">
        <v>364</v>
      </c>
      <c r="G133" s="214"/>
      <c r="H133" s="214"/>
      <c r="I133" s="217"/>
      <c r="J133" s="228">
        <f>BK133</f>
        <v>0</v>
      </c>
      <c r="K133" s="214"/>
      <c r="L133" s="219"/>
      <c r="M133" s="220"/>
      <c r="N133" s="221"/>
      <c r="O133" s="221"/>
      <c r="P133" s="222">
        <f>SUM(P134:P204)</f>
        <v>0</v>
      </c>
      <c r="Q133" s="221"/>
      <c r="R133" s="222">
        <f>SUM(R134:R204)</f>
        <v>0</v>
      </c>
      <c r="S133" s="221"/>
      <c r="T133" s="223">
        <f>SUM(T134:T204)</f>
        <v>614.08299999999997</v>
      </c>
      <c r="U133" s="12"/>
      <c r="V133" s="12"/>
      <c r="W133" s="12"/>
      <c r="X133" s="12"/>
      <c r="Y133" s="12"/>
      <c r="Z133" s="12"/>
      <c r="AA133" s="12"/>
      <c r="AB133" s="12"/>
      <c r="AC133" s="12"/>
      <c r="AD133" s="12"/>
      <c r="AE133" s="12"/>
      <c r="AR133" s="224" t="s">
        <v>87</v>
      </c>
      <c r="AT133" s="225" t="s">
        <v>82</v>
      </c>
      <c r="AU133" s="225" t="s">
        <v>87</v>
      </c>
      <c r="AY133" s="224" t="s">
        <v>227</v>
      </c>
      <c r="BK133" s="226">
        <f>SUM(BK134:BK204)</f>
        <v>0</v>
      </c>
    </row>
    <row r="134" s="2" customFormat="1" ht="16.5" customHeight="1">
      <c r="A134" s="40"/>
      <c r="B134" s="41"/>
      <c r="C134" s="229" t="s">
        <v>87</v>
      </c>
      <c r="D134" s="229" t="s">
        <v>230</v>
      </c>
      <c r="E134" s="230" t="s">
        <v>5472</v>
      </c>
      <c r="F134" s="231" t="s">
        <v>5473</v>
      </c>
      <c r="G134" s="232" t="s">
        <v>415</v>
      </c>
      <c r="H134" s="233">
        <v>170.59999999999999</v>
      </c>
      <c r="I134" s="234"/>
      <c r="J134" s="235">
        <f>ROUND(I134*H134,2)</f>
        <v>0</v>
      </c>
      <c r="K134" s="231" t="s">
        <v>234</v>
      </c>
      <c r="L134" s="46"/>
      <c r="M134" s="236" t="s">
        <v>1</v>
      </c>
      <c r="N134" s="237" t="s">
        <v>48</v>
      </c>
      <c r="O134" s="93"/>
      <c r="P134" s="238">
        <f>O134*H134</f>
        <v>0</v>
      </c>
      <c r="Q134" s="238">
        <v>0</v>
      </c>
      <c r="R134" s="238">
        <f>Q134*H134</f>
        <v>0</v>
      </c>
      <c r="S134" s="238">
        <v>0.29499999999999998</v>
      </c>
      <c r="T134" s="239">
        <f>S134*H134</f>
        <v>50.326999999999998</v>
      </c>
      <c r="U134" s="40"/>
      <c r="V134" s="40"/>
      <c r="W134" s="40"/>
      <c r="X134" s="40"/>
      <c r="Y134" s="40"/>
      <c r="Z134" s="40"/>
      <c r="AA134" s="40"/>
      <c r="AB134" s="40"/>
      <c r="AC134" s="40"/>
      <c r="AD134" s="40"/>
      <c r="AE134" s="40"/>
      <c r="AR134" s="240" t="s">
        <v>115</v>
      </c>
      <c r="AT134" s="240" t="s">
        <v>230</v>
      </c>
      <c r="AU134" s="240" t="s">
        <v>91</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5474</v>
      </c>
    </row>
    <row r="135" s="2" customFormat="1">
      <c r="A135" s="40"/>
      <c r="B135" s="41"/>
      <c r="C135" s="42"/>
      <c r="D135" s="242" t="s">
        <v>237</v>
      </c>
      <c r="E135" s="42"/>
      <c r="F135" s="243" t="s">
        <v>5475</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8" t="s">
        <v>237</v>
      </c>
      <c r="AU135" s="18" t="s">
        <v>91</v>
      </c>
    </row>
    <row r="136" s="13" customFormat="1">
      <c r="A136" s="13"/>
      <c r="B136" s="252"/>
      <c r="C136" s="253"/>
      <c r="D136" s="242" t="s">
        <v>369</v>
      </c>
      <c r="E136" s="254" t="s">
        <v>1</v>
      </c>
      <c r="F136" s="255" t="s">
        <v>5476</v>
      </c>
      <c r="G136" s="253"/>
      <c r="H136" s="256">
        <v>170.59999999999999</v>
      </c>
      <c r="I136" s="257"/>
      <c r="J136" s="253"/>
      <c r="K136" s="253"/>
      <c r="L136" s="258"/>
      <c r="M136" s="259"/>
      <c r="N136" s="260"/>
      <c r="O136" s="260"/>
      <c r="P136" s="260"/>
      <c r="Q136" s="260"/>
      <c r="R136" s="260"/>
      <c r="S136" s="260"/>
      <c r="T136" s="261"/>
      <c r="U136" s="13"/>
      <c r="V136" s="13"/>
      <c r="W136" s="13"/>
      <c r="X136" s="13"/>
      <c r="Y136" s="13"/>
      <c r="Z136" s="13"/>
      <c r="AA136" s="13"/>
      <c r="AB136" s="13"/>
      <c r="AC136" s="13"/>
      <c r="AD136" s="13"/>
      <c r="AE136" s="13"/>
      <c r="AT136" s="262" t="s">
        <v>369</v>
      </c>
      <c r="AU136" s="262" t="s">
        <v>91</v>
      </c>
      <c r="AV136" s="13" t="s">
        <v>91</v>
      </c>
      <c r="AW136" s="13" t="s">
        <v>38</v>
      </c>
      <c r="AX136" s="13" t="s">
        <v>83</v>
      </c>
      <c r="AY136" s="262" t="s">
        <v>227</v>
      </c>
    </row>
    <row r="137" s="14" customFormat="1">
      <c r="A137" s="14"/>
      <c r="B137" s="263"/>
      <c r="C137" s="264"/>
      <c r="D137" s="242" t="s">
        <v>369</v>
      </c>
      <c r="E137" s="265" t="s">
        <v>1</v>
      </c>
      <c r="F137" s="266" t="s">
        <v>371</v>
      </c>
      <c r="G137" s="264"/>
      <c r="H137" s="267">
        <v>170.59999999999999</v>
      </c>
      <c r="I137" s="268"/>
      <c r="J137" s="264"/>
      <c r="K137" s="264"/>
      <c r="L137" s="269"/>
      <c r="M137" s="270"/>
      <c r="N137" s="271"/>
      <c r="O137" s="271"/>
      <c r="P137" s="271"/>
      <c r="Q137" s="271"/>
      <c r="R137" s="271"/>
      <c r="S137" s="271"/>
      <c r="T137" s="272"/>
      <c r="U137" s="14"/>
      <c r="V137" s="14"/>
      <c r="W137" s="14"/>
      <c r="X137" s="14"/>
      <c r="Y137" s="14"/>
      <c r="Z137" s="14"/>
      <c r="AA137" s="14"/>
      <c r="AB137" s="14"/>
      <c r="AC137" s="14"/>
      <c r="AD137" s="14"/>
      <c r="AE137" s="14"/>
      <c r="AT137" s="273" t="s">
        <v>369</v>
      </c>
      <c r="AU137" s="273" t="s">
        <v>91</v>
      </c>
      <c r="AV137" s="14" t="s">
        <v>115</v>
      </c>
      <c r="AW137" s="14" t="s">
        <v>38</v>
      </c>
      <c r="AX137" s="14" t="s">
        <v>87</v>
      </c>
      <c r="AY137" s="273" t="s">
        <v>227</v>
      </c>
    </row>
    <row r="138" s="2" customFormat="1" ht="16.5" customHeight="1">
      <c r="A138" s="40"/>
      <c r="B138" s="41"/>
      <c r="C138" s="229" t="s">
        <v>91</v>
      </c>
      <c r="D138" s="229" t="s">
        <v>230</v>
      </c>
      <c r="E138" s="230" t="s">
        <v>5477</v>
      </c>
      <c r="F138" s="231" t="s">
        <v>5478</v>
      </c>
      <c r="G138" s="232" t="s">
        <v>415</v>
      </c>
      <c r="H138" s="233">
        <v>756.60000000000002</v>
      </c>
      <c r="I138" s="234"/>
      <c r="J138" s="235">
        <f>ROUND(I138*H138,2)</f>
        <v>0</v>
      </c>
      <c r="K138" s="231" t="s">
        <v>234</v>
      </c>
      <c r="L138" s="46"/>
      <c r="M138" s="236" t="s">
        <v>1</v>
      </c>
      <c r="N138" s="237" t="s">
        <v>48</v>
      </c>
      <c r="O138" s="93"/>
      <c r="P138" s="238">
        <f>O138*H138</f>
        <v>0</v>
      </c>
      <c r="Q138" s="238">
        <v>0</v>
      </c>
      <c r="R138" s="238">
        <f>Q138*H138</f>
        <v>0</v>
      </c>
      <c r="S138" s="238">
        <v>0.5</v>
      </c>
      <c r="T138" s="239">
        <f>S138*H138</f>
        <v>378.30000000000001</v>
      </c>
      <c r="U138" s="40"/>
      <c r="V138" s="40"/>
      <c r="W138" s="40"/>
      <c r="X138" s="40"/>
      <c r="Y138" s="40"/>
      <c r="Z138" s="40"/>
      <c r="AA138" s="40"/>
      <c r="AB138" s="40"/>
      <c r="AC138" s="40"/>
      <c r="AD138" s="40"/>
      <c r="AE138" s="40"/>
      <c r="AR138" s="240" t="s">
        <v>115</v>
      </c>
      <c r="AT138" s="240" t="s">
        <v>230</v>
      </c>
      <c r="AU138" s="240" t="s">
        <v>91</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5479</v>
      </c>
    </row>
    <row r="139" s="13" customFormat="1">
      <c r="A139" s="13"/>
      <c r="B139" s="252"/>
      <c r="C139" s="253"/>
      <c r="D139" s="242" t="s">
        <v>369</v>
      </c>
      <c r="E139" s="254" t="s">
        <v>1</v>
      </c>
      <c r="F139" s="255" t="s">
        <v>5480</v>
      </c>
      <c r="G139" s="253"/>
      <c r="H139" s="256">
        <v>756.60000000000002</v>
      </c>
      <c r="I139" s="257"/>
      <c r="J139" s="253"/>
      <c r="K139" s="253"/>
      <c r="L139" s="258"/>
      <c r="M139" s="259"/>
      <c r="N139" s="260"/>
      <c r="O139" s="260"/>
      <c r="P139" s="260"/>
      <c r="Q139" s="260"/>
      <c r="R139" s="260"/>
      <c r="S139" s="260"/>
      <c r="T139" s="261"/>
      <c r="U139" s="13"/>
      <c r="V139" s="13"/>
      <c r="W139" s="13"/>
      <c r="X139" s="13"/>
      <c r="Y139" s="13"/>
      <c r="Z139" s="13"/>
      <c r="AA139" s="13"/>
      <c r="AB139" s="13"/>
      <c r="AC139" s="13"/>
      <c r="AD139" s="13"/>
      <c r="AE139" s="13"/>
      <c r="AT139" s="262" t="s">
        <v>369</v>
      </c>
      <c r="AU139" s="262" t="s">
        <v>91</v>
      </c>
      <c r="AV139" s="13" t="s">
        <v>91</v>
      </c>
      <c r="AW139" s="13" t="s">
        <v>38</v>
      </c>
      <c r="AX139" s="13" t="s">
        <v>83</v>
      </c>
      <c r="AY139" s="262" t="s">
        <v>227</v>
      </c>
    </row>
    <row r="140" s="14" customFormat="1">
      <c r="A140" s="14"/>
      <c r="B140" s="263"/>
      <c r="C140" s="264"/>
      <c r="D140" s="242" t="s">
        <v>369</v>
      </c>
      <c r="E140" s="265" t="s">
        <v>1</v>
      </c>
      <c r="F140" s="266" t="s">
        <v>371</v>
      </c>
      <c r="G140" s="264"/>
      <c r="H140" s="267">
        <v>756.60000000000002</v>
      </c>
      <c r="I140" s="268"/>
      <c r="J140" s="264"/>
      <c r="K140" s="264"/>
      <c r="L140" s="269"/>
      <c r="M140" s="270"/>
      <c r="N140" s="271"/>
      <c r="O140" s="271"/>
      <c r="P140" s="271"/>
      <c r="Q140" s="271"/>
      <c r="R140" s="271"/>
      <c r="S140" s="271"/>
      <c r="T140" s="272"/>
      <c r="U140" s="14"/>
      <c r="V140" s="14"/>
      <c r="W140" s="14"/>
      <c r="X140" s="14"/>
      <c r="Y140" s="14"/>
      <c r="Z140" s="14"/>
      <c r="AA140" s="14"/>
      <c r="AB140" s="14"/>
      <c r="AC140" s="14"/>
      <c r="AD140" s="14"/>
      <c r="AE140" s="14"/>
      <c r="AT140" s="273" t="s">
        <v>369</v>
      </c>
      <c r="AU140" s="273" t="s">
        <v>91</v>
      </c>
      <c r="AV140" s="14" t="s">
        <v>115</v>
      </c>
      <c r="AW140" s="14" t="s">
        <v>38</v>
      </c>
      <c r="AX140" s="14" t="s">
        <v>87</v>
      </c>
      <c r="AY140" s="273" t="s">
        <v>227</v>
      </c>
    </row>
    <row r="141" s="2" customFormat="1" ht="16.5" customHeight="1">
      <c r="A141" s="40"/>
      <c r="B141" s="41"/>
      <c r="C141" s="229" t="s">
        <v>102</v>
      </c>
      <c r="D141" s="229" t="s">
        <v>230</v>
      </c>
      <c r="E141" s="230" t="s">
        <v>5481</v>
      </c>
      <c r="F141" s="231" t="s">
        <v>5482</v>
      </c>
      <c r="G141" s="232" t="s">
        <v>415</v>
      </c>
      <c r="H141" s="233">
        <v>566</v>
      </c>
      <c r="I141" s="234"/>
      <c r="J141" s="235">
        <f>ROUND(I141*H141,2)</f>
        <v>0</v>
      </c>
      <c r="K141" s="231" t="s">
        <v>234</v>
      </c>
      <c r="L141" s="46"/>
      <c r="M141" s="236" t="s">
        <v>1</v>
      </c>
      <c r="N141" s="237" t="s">
        <v>48</v>
      </c>
      <c r="O141" s="93"/>
      <c r="P141" s="238">
        <f>O141*H141</f>
        <v>0</v>
      </c>
      <c r="Q141" s="238">
        <v>0</v>
      </c>
      <c r="R141" s="238">
        <f>Q141*H141</f>
        <v>0</v>
      </c>
      <c r="S141" s="238">
        <v>0.316</v>
      </c>
      <c r="T141" s="239">
        <f>S141*H141</f>
        <v>178.856</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5483</v>
      </c>
    </row>
    <row r="142" s="2" customFormat="1">
      <c r="A142" s="40"/>
      <c r="B142" s="41"/>
      <c r="C142" s="42"/>
      <c r="D142" s="242" t="s">
        <v>237</v>
      </c>
      <c r="E142" s="42"/>
      <c r="F142" s="243" t="s">
        <v>5475</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8" t="s">
        <v>237</v>
      </c>
      <c r="AU142" s="18" t="s">
        <v>91</v>
      </c>
    </row>
    <row r="143" s="13" customFormat="1">
      <c r="A143" s="13"/>
      <c r="B143" s="252"/>
      <c r="C143" s="253"/>
      <c r="D143" s="242" t="s">
        <v>369</v>
      </c>
      <c r="E143" s="254" t="s">
        <v>1</v>
      </c>
      <c r="F143" s="255" t="s">
        <v>5484</v>
      </c>
      <c r="G143" s="253"/>
      <c r="H143" s="256">
        <v>566</v>
      </c>
      <c r="I143" s="257"/>
      <c r="J143" s="253"/>
      <c r="K143" s="253"/>
      <c r="L143" s="258"/>
      <c r="M143" s="259"/>
      <c r="N143" s="260"/>
      <c r="O143" s="260"/>
      <c r="P143" s="260"/>
      <c r="Q143" s="260"/>
      <c r="R143" s="260"/>
      <c r="S143" s="260"/>
      <c r="T143" s="261"/>
      <c r="U143" s="13"/>
      <c r="V143" s="13"/>
      <c r="W143" s="13"/>
      <c r="X143" s="13"/>
      <c r="Y143" s="13"/>
      <c r="Z143" s="13"/>
      <c r="AA143" s="13"/>
      <c r="AB143" s="13"/>
      <c r="AC143" s="13"/>
      <c r="AD143" s="13"/>
      <c r="AE143" s="13"/>
      <c r="AT143" s="262" t="s">
        <v>369</v>
      </c>
      <c r="AU143" s="262" t="s">
        <v>91</v>
      </c>
      <c r="AV143" s="13" t="s">
        <v>91</v>
      </c>
      <c r="AW143" s="13" t="s">
        <v>38</v>
      </c>
      <c r="AX143" s="13" t="s">
        <v>83</v>
      </c>
      <c r="AY143" s="262" t="s">
        <v>227</v>
      </c>
    </row>
    <row r="144" s="14" customFormat="1">
      <c r="A144" s="14"/>
      <c r="B144" s="263"/>
      <c r="C144" s="264"/>
      <c r="D144" s="242" t="s">
        <v>369</v>
      </c>
      <c r="E144" s="265" t="s">
        <v>1</v>
      </c>
      <c r="F144" s="266" t="s">
        <v>371</v>
      </c>
      <c r="G144" s="264"/>
      <c r="H144" s="267">
        <v>566</v>
      </c>
      <c r="I144" s="268"/>
      <c r="J144" s="264"/>
      <c r="K144" s="264"/>
      <c r="L144" s="269"/>
      <c r="M144" s="270"/>
      <c r="N144" s="271"/>
      <c r="O144" s="271"/>
      <c r="P144" s="271"/>
      <c r="Q144" s="271"/>
      <c r="R144" s="271"/>
      <c r="S144" s="271"/>
      <c r="T144" s="272"/>
      <c r="U144" s="14"/>
      <c r="V144" s="14"/>
      <c r="W144" s="14"/>
      <c r="X144" s="14"/>
      <c r="Y144" s="14"/>
      <c r="Z144" s="14"/>
      <c r="AA144" s="14"/>
      <c r="AB144" s="14"/>
      <c r="AC144" s="14"/>
      <c r="AD144" s="14"/>
      <c r="AE144" s="14"/>
      <c r="AT144" s="273" t="s">
        <v>369</v>
      </c>
      <c r="AU144" s="273" t="s">
        <v>91</v>
      </c>
      <c r="AV144" s="14" t="s">
        <v>115</v>
      </c>
      <c r="AW144" s="14" t="s">
        <v>38</v>
      </c>
      <c r="AX144" s="14" t="s">
        <v>87</v>
      </c>
      <c r="AY144" s="273" t="s">
        <v>227</v>
      </c>
    </row>
    <row r="145" s="2" customFormat="1" ht="16.5" customHeight="1">
      <c r="A145" s="40"/>
      <c r="B145" s="41"/>
      <c r="C145" s="229" t="s">
        <v>115</v>
      </c>
      <c r="D145" s="229" t="s">
        <v>230</v>
      </c>
      <c r="E145" s="230" t="s">
        <v>5485</v>
      </c>
      <c r="F145" s="231" t="s">
        <v>5486</v>
      </c>
      <c r="G145" s="232" t="s">
        <v>415</v>
      </c>
      <c r="H145" s="233">
        <v>20</v>
      </c>
      <c r="I145" s="234"/>
      <c r="J145" s="235">
        <f>ROUND(I145*H145,2)</f>
        <v>0</v>
      </c>
      <c r="K145" s="231" t="s">
        <v>234</v>
      </c>
      <c r="L145" s="46"/>
      <c r="M145" s="236" t="s">
        <v>1</v>
      </c>
      <c r="N145" s="237" t="s">
        <v>48</v>
      </c>
      <c r="O145" s="93"/>
      <c r="P145" s="238">
        <f>O145*H145</f>
        <v>0</v>
      </c>
      <c r="Q145" s="238">
        <v>0</v>
      </c>
      <c r="R145" s="238">
        <f>Q145*H145</f>
        <v>0</v>
      </c>
      <c r="S145" s="238">
        <v>0.33000000000000002</v>
      </c>
      <c r="T145" s="239">
        <f>S145*H145</f>
        <v>6.6000000000000005</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5487</v>
      </c>
    </row>
    <row r="146" s="2" customFormat="1">
      <c r="A146" s="40"/>
      <c r="B146" s="41"/>
      <c r="C146" s="42"/>
      <c r="D146" s="242" t="s">
        <v>237</v>
      </c>
      <c r="E146" s="42"/>
      <c r="F146" s="243" t="s">
        <v>5475</v>
      </c>
      <c r="G146" s="42"/>
      <c r="H146" s="42"/>
      <c r="I146" s="244"/>
      <c r="J146" s="42"/>
      <c r="K146" s="42"/>
      <c r="L146" s="46"/>
      <c r="M146" s="245"/>
      <c r="N146" s="246"/>
      <c r="O146" s="93"/>
      <c r="P146" s="93"/>
      <c r="Q146" s="93"/>
      <c r="R146" s="93"/>
      <c r="S146" s="93"/>
      <c r="T146" s="94"/>
      <c r="U146" s="40"/>
      <c r="V146" s="40"/>
      <c r="W146" s="40"/>
      <c r="X146" s="40"/>
      <c r="Y146" s="40"/>
      <c r="Z146" s="40"/>
      <c r="AA146" s="40"/>
      <c r="AB146" s="40"/>
      <c r="AC146" s="40"/>
      <c r="AD146" s="40"/>
      <c r="AE146" s="40"/>
      <c r="AT146" s="18" t="s">
        <v>237</v>
      </c>
      <c r="AU146" s="18" t="s">
        <v>91</v>
      </c>
    </row>
    <row r="147" s="13" customFormat="1">
      <c r="A147" s="13"/>
      <c r="B147" s="252"/>
      <c r="C147" s="253"/>
      <c r="D147" s="242" t="s">
        <v>369</v>
      </c>
      <c r="E147" s="254" t="s">
        <v>1</v>
      </c>
      <c r="F147" s="255" t="s">
        <v>5488</v>
      </c>
      <c r="G147" s="253"/>
      <c r="H147" s="256">
        <v>20</v>
      </c>
      <c r="I147" s="257"/>
      <c r="J147" s="253"/>
      <c r="K147" s="253"/>
      <c r="L147" s="258"/>
      <c r="M147" s="259"/>
      <c r="N147" s="260"/>
      <c r="O147" s="260"/>
      <c r="P147" s="260"/>
      <c r="Q147" s="260"/>
      <c r="R147" s="260"/>
      <c r="S147" s="260"/>
      <c r="T147" s="261"/>
      <c r="U147" s="13"/>
      <c r="V147" s="13"/>
      <c r="W147" s="13"/>
      <c r="X147" s="13"/>
      <c r="Y147" s="13"/>
      <c r="Z147" s="13"/>
      <c r="AA147" s="13"/>
      <c r="AB147" s="13"/>
      <c r="AC147" s="13"/>
      <c r="AD147" s="13"/>
      <c r="AE147" s="13"/>
      <c r="AT147" s="262" t="s">
        <v>369</v>
      </c>
      <c r="AU147" s="262" t="s">
        <v>91</v>
      </c>
      <c r="AV147" s="13" t="s">
        <v>91</v>
      </c>
      <c r="AW147" s="13" t="s">
        <v>38</v>
      </c>
      <c r="AX147" s="13" t="s">
        <v>83</v>
      </c>
      <c r="AY147" s="262" t="s">
        <v>227</v>
      </c>
    </row>
    <row r="148" s="14" customFormat="1">
      <c r="A148" s="14"/>
      <c r="B148" s="263"/>
      <c r="C148" s="264"/>
      <c r="D148" s="242" t="s">
        <v>369</v>
      </c>
      <c r="E148" s="265" t="s">
        <v>1</v>
      </c>
      <c r="F148" s="266" t="s">
        <v>371</v>
      </c>
      <c r="G148" s="264"/>
      <c r="H148" s="267">
        <v>20</v>
      </c>
      <c r="I148" s="268"/>
      <c r="J148" s="264"/>
      <c r="K148" s="264"/>
      <c r="L148" s="269"/>
      <c r="M148" s="270"/>
      <c r="N148" s="271"/>
      <c r="O148" s="271"/>
      <c r="P148" s="271"/>
      <c r="Q148" s="271"/>
      <c r="R148" s="271"/>
      <c r="S148" s="271"/>
      <c r="T148" s="272"/>
      <c r="U148" s="14"/>
      <c r="V148" s="14"/>
      <c r="W148" s="14"/>
      <c r="X148" s="14"/>
      <c r="Y148" s="14"/>
      <c r="Z148" s="14"/>
      <c r="AA148" s="14"/>
      <c r="AB148" s="14"/>
      <c r="AC148" s="14"/>
      <c r="AD148" s="14"/>
      <c r="AE148" s="14"/>
      <c r="AT148" s="273" t="s">
        <v>369</v>
      </c>
      <c r="AU148" s="273" t="s">
        <v>91</v>
      </c>
      <c r="AV148" s="14" t="s">
        <v>115</v>
      </c>
      <c r="AW148" s="14" t="s">
        <v>38</v>
      </c>
      <c r="AX148" s="14" t="s">
        <v>87</v>
      </c>
      <c r="AY148" s="273" t="s">
        <v>227</v>
      </c>
    </row>
    <row r="149" s="2" customFormat="1" ht="16.5" customHeight="1">
      <c r="A149" s="40"/>
      <c r="B149" s="41"/>
      <c r="C149" s="229" t="s">
        <v>121</v>
      </c>
      <c r="D149" s="229" t="s">
        <v>230</v>
      </c>
      <c r="E149" s="230" t="s">
        <v>5489</v>
      </c>
      <c r="F149" s="231" t="s">
        <v>5490</v>
      </c>
      <c r="G149" s="232" t="s">
        <v>374</v>
      </c>
      <c r="H149" s="233">
        <v>87.287999999999997</v>
      </c>
      <c r="I149" s="234"/>
      <c r="J149" s="235">
        <f>ROUND(I149*H149,2)</f>
        <v>0</v>
      </c>
      <c r="K149" s="231" t="s">
        <v>234</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5491</v>
      </c>
    </row>
    <row r="150" s="2" customFormat="1">
      <c r="A150" s="40"/>
      <c r="B150" s="41"/>
      <c r="C150" s="42"/>
      <c r="D150" s="242" t="s">
        <v>237</v>
      </c>
      <c r="E150" s="42"/>
      <c r="F150" s="243" t="s">
        <v>5492</v>
      </c>
      <c r="G150" s="42"/>
      <c r="H150" s="42"/>
      <c r="I150" s="244"/>
      <c r="J150" s="42"/>
      <c r="K150" s="42"/>
      <c r="L150" s="46"/>
      <c r="M150" s="245"/>
      <c r="N150" s="246"/>
      <c r="O150" s="93"/>
      <c r="P150" s="93"/>
      <c r="Q150" s="93"/>
      <c r="R150" s="93"/>
      <c r="S150" s="93"/>
      <c r="T150" s="94"/>
      <c r="U150" s="40"/>
      <c r="V150" s="40"/>
      <c r="W150" s="40"/>
      <c r="X150" s="40"/>
      <c r="Y150" s="40"/>
      <c r="Z150" s="40"/>
      <c r="AA150" s="40"/>
      <c r="AB150" s="40"/>
      <c r="AC150" s="40"/>
      <c r="AD150" s="40"/>
      <c r="AE150" s="40"/>
      <c r="AT150" s="18" t="s">
        <v>237</v>
      </c>
      <c r="AU150" s="18" t="s">
        <v>91</v>
      </c>
    </row>
    <row r="151" s="13" customFormat="1">
      <c r="A151" s="13"/>
      <c r="B151" s="252"/>
      <c r="C151" s="253"/>
      <c r="D151" s="242" t="s">
        <v>369</v>
      </c>
      <c r="E151" s="254" t="s">
        <v>1</v>
      </c>
      <c r="F151" s="255" t="s">
        <v>5493</v>
      </c>
      <c r="G151" s="253"/>
      <c r="H151" s="256">
        <v>87.287999999999997</v>
      </c>
      <c r="I151" s="257"/>
      <c r="J151" s="253"/>
      <c r="K151" s="253"/>
      <c r="L151" s="258"/>
      <c r="M151" s="259"/>
      <c r="N151" s="260"/>
      <c r="O151" s="260"/>
      <c r="P151" s="260"/>
      <c r="Q151" s="260"/>
      <c r="R151" s="260"/>
      <c r="S151" s="260"/>
      <c r="T151" s="261"/>
      <c r="U151" s="13"/>
      <c r="V151" s="13"/>
      <c r="W151" s="13"/>
      <c r="X151" s="13"/>
      <c r="Y151" s="13"/>
      <c r="Z151" s="13"/>
      <c r="AA151" s="13"/>
      <c r="AB151" s="13"/>
      <c r="AC151" s="13"/>
      <c r="AD151" s="13"/>
      <c r="AE151" s="13"/>
      <c r="AT151" s="262" t="s">
        <v>369</v>
      </c>
      <c r="AU151" s="262" t="s">
        <v>91</v>
      </c>
      <c r="AV151" s="13" t="s">
        <v>91</v>
      </c>
      <c r="AW151" s="13" t="s">
        <v>38</v>
      </c>
      <c r="AX151" s="13" t="s">
        <v>83</v>
      </c>
      <c r="AY151" s="262" t="s">
        <v>227</v>
      </c>
    </row>
    <row r="152" s="14" customFormat="1">
      <c r="A152" s="14"/>
      <c r="B152" s="263"/>
      <c r="C152" s="264"/>
      <c r="D152" s="242" t="s">
        <v>369</v>
      </c>
      <c r="E152" s="265" t="s">
        <v>1</v>
      </c>
      <c r="F152" s="266" t="s">
        <v>371</v>
      </c>
      <c r="G152" s="264"/>
      <c r="H152" s="267">
        <v>87.287999999999997</v>
      </c>
      <c r="I152" s="268"/>
      <c r="J152" s="264"/>
      <c r="K152" s="264"/>
      <c r="L152" s="269"/>
      <c r="M152" s="270"/>
      <c r="N152" s="271"/>
      <c r="O152" s="271"/>
      <c r="P152" s="271"/>
      <c r="Q152" s="271"/>
      <c r="R152" s="271"/>
      <c r="S152" s="271"/>
      <c r="T152" s="272"/>
      <c r="U152" s="14"/>
      <c r="V152" s="14"/>
      <c r="W152" s="14"/>
      <c r="X152" s="14"/>
      <c r="Y152" s="14"/>
      <c r="Z152" s="14"/>
      <c r="AA152" s="14"/>
      <c r="AB152" s="14"/>
      <c r="AC152" s="14"/>
      <c r="AD152" s="14"/>
      <c r="AE152" s="14"/>
      <c r="AT152" s="273" t="s">
        <v>369</v>
      </c>
      <c r="AU152" s="273" t="s">
        <v>91</v>
      </c>
      <c r="AV152" s="14" t="s">
        <v>115</v>
      </c>
      <c r="AW152" s="14" t="s">
        <v>38</v>
      </c>
      <c r="AX152" s="14" t="s">
        <v>87</v>
      </c>
      <c r="AY152" s="273" t="s">
        <v>227</v>
      </c>
    </row>
    <row r="153" s="2" customFormat="1" ht="16.5" customHeight="1">
      <c r="A153" s="40"/>
      <c r="B153" s="41"/>
      <c r="C153" s="229" t="s">
        <v>257</v>
      </c>
      <c r="D153" s="229" t="s">
        <v>230</v>
      </c>
      <c r="E153" s="230" t="s">
        <v>5494</v>
      </c>
      <c r="F153" s="231" t="s">
        <v>5495</v>
      </c>
      <c r="G153" s="232" t="s">
        <v>374</v>
      </c>
      <c r="H153" s="233">
        <v>304.19999999999999</v>
      </c>
      <c r="I153" s="234"/>
      <c r="J153" s="235">
        <f>ROUND(I153*H153,2)</f>
        <v>0</v>
      </c>
      <c r="K153" s="231" t="s">
        <v>234</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5496</v>
      </c>
    </row>
    <row r="154" s="15" customFormat="1">
      <c r="A154" s="15"/>
      <c r="B154" s="274"/>
      <c r="C154" s="275"/>
      <c r="D154" s="242" t="s">
        <v>369</v>
      </c>
      <c r="E154" s="276" t="s">
        <v>1</v>
      </c>
      <c r="F154" s="277" t="s">
        <v>5497</v>
      </c>
      <c r="G154" s="275"/>
      <c r="H154" s="276" t="s">
        <v>1</v>
      </c>
      <c r="I154" s="278"/>
      <c r="J154" s="275"/>
      <c r="K154" s="275"/>
      <c r="L154" s="279"/>
      <c r="M154" s="280"/>
      <c r="N154" s="281"/>
      <c r="O154" s="281"/>
      <c r="P154" s="281"/>
      <c r="Q154" s="281"/>
      <c r="R154" s="281"/>
      <c r="S154" s="281"/>
      <c r="T154" s="282"/>
      <c r="U154" s="15"/>
      <c r="V154" s="15"/>
      <c r="W154" s="15"/>
      <c r="X154" s="15"/>
      <c r="Y154" s="15"/>
      <c r="Z154" s="15"/>
      <c r="AA154" s="15"/>
      <c r="AB154" s="15"/>
      <c r="AC154" s="15"/>
      <c r="AD154" s="15"/>
      <c r="AE154" s="15"/>
      <c r="AT154" s="283" t="s">
        <v>369</v>
      </c>
      <c r="AU154" s="283" t="s">
        <v>91</v>
      </c>
      <c r="AV154" s="15" t="s">
        <v>87</v>
      </c>
      <c r="AW154" s="15" t="s">
        <v>38</v>
      </c>
      <c r="AX154" s="15" t="s">
        <v>83</v>
      </c>
      <c r="AY154" s="283" t="s">
        <v>227</v>
      </c>
    </row>
    <row r="155" s="13" customFormat="1">
      <c r="A155" s="13"/>
      <c r="B155" s="252"/>
      <c r="C155" s="253"/>
      <c r="D155" s="242" t="s">
        <v>369</v>
      </c>
      <c r="E155" s="254" t="s">
        <v>1</v>
      </c>
      <c r="F155" s="255" t="s">
        <v>5498</v>
      </c>
      <c r="G155" s="253"/>
      <c r="H155" s="256">
        <v>254.69999999999999</v>
      </c>
      <c r="I155" s="257"/>
      <c r="J155" s="253"/>
      <c r="K155" s="253"/>
      <c r="L155" s="258"/>
      <c r="M155" s="259"/>
      <c r="N155" s="260"/>
      <c r="O155" s="260"/>
      <c r="P155" s="260"/>
      <c r="Q155" s="260"/>
      <c r="R155" s="260"/>
      <c r="S155" s="260"/>
      <c r="T155" s="261"/>
      <c r="U155" s="13"/>
      <c r="V155" s="13"/>
      <c r="W155" s="13"/>
      <c r="X155" s="13"/>
      <c r="Y155" s="13"/>
      <c r="Z155" s="13"/>
      <c r="AA155" s="13"/>
      <c r="AB155" s="13"/>
      <c r="AC155" s="13"/>
      <c r="AD155" s="13"/>
      <c r="AE155" s="13"/>
      <c r="AT155" s="262" t="s">
        <v>369</v>
      </c>
      <c r="AU155" s="262" t="s">
        <v>91</v>
      </c>
      <c r="AV155" s="13" t="s">
        <v>91</v>
      </c>
      <c r="AW155" s="13" t="s">
        <v>38</v>
      </c>
      <c r="AX155" s="13" t="s">
        <v>83</v>
      </c>
      <c r="AY155" s="262" t="s">
        <v>227</v>
      </c>
    </row>
    <row r="156" s="13" customFormat="1">
      <c r="A156" s="13"/>
      <c r="B156" s="252"/>
      <c r="C156" s="253"/>
      <c r="D156" s="242" t="s">
        <v>369</v>
      </c>
      <c r="E156" s="254" t="s">
        <v>1</v>
      </c>
      <c r="F156" s="255" t="s">
        <v>5499</v>
      </c>
      <c r="G156" s="253"/>
      <c r="H156" s="256">
        <v>40.5</v>
      </c>
      <c r="I156" s="257"/>
      <c r="J156" s="253"/>
      <c r="K156" s="253"/>
      <c r="L156" s="258"/>
      <c r="M156" s="259"/>
      <c r="N156" s="260"/>
      <c r="O156" s="260"/>
      <c r="P156" s="260"/>
      <c r="Q156" s="260"/>
      <c r="R156" s="260"/>
      <c r="S156" s="260"/>
      <c r="T156" s="261"/>
      <c r="U156" s="13"/>
      <c r="V156" s="13"/>
      <c r="W156" s="13"/>
      <c r="X156" s="13"/>
      <c r="Y156" s="13"/>
      <c r="Z156" s="13"/>
      <c r="AA156" s="13"/>
      <c r="AB156" s="13"/>
      <c r="AC156" s="13"/>
      <c r="AD156" s="13"/>
      <c r="AE156" s="13"/>
      <c r="AT156" s="262" t="s">
        <v>369</v>
      </c>
      <c r="AU156" s="262" t="s">
        <v>91</v>
      </c>
      <c r="AV156" s="13" t="s">
        <v>91</v>
      </c>
      <c r="AW156" s="13" t="s">
        <v>38</v>
      </c>
      <c r="AX156" s="13" t="s">
        <v>83</v>
      </c>
      <c r="AY156" s="262" t="s">
        <v>227</v>
      </c>
    </row>
    <row r="157" s="13" customFormat="1">
      <c r="A157" s="13"/>
      <c r="B157" s="252"/>
      <c r="C157" s="253"/>
      <c r="D157" s="242" t="s">
        <v>369</v>
      </c>
      <c r="E157" s="254" t="s">
        <v>1</v>
      </c>
      <c r="F157" s="255" t="s">
        <v>5500</v>
      </c>
      <c r="G157" s="253"/>
      <c r="H157" s="256">
        <v>9</v>
      </c>
      <c r="I157" s="257"/>
      <c r="J157" s="253"/>
      <c r="K157" s="253"/>
      <c r="L157" s="258"/>
      <c r="M157" s="259"/>
      <c r="N157" s="260"/>
      <c r="O157" s="260"/>
      <c r="P157" s="260"/>
      <c r="Q157" s="260"/>
      <c r="R157" s="260"/>
      <c r="S157" s="260"/>
      <c r="T157" s="261"/>
      <c r="U157" s="13"/>
      <c r="V157" s="13"/>
      <c r="W157" s="13"/>
      <c r="X157" s="13"/>
      <c r="Y157" s="13"/>
      <c r="Z157" s="13"/>
      <c r="AA157" s="13"/>
      <c r="AB157" s="13"/>
      <c r="AC157" s="13"/>
      <c r="AD157" s="13"/>
      <c r="AE157" s="13"/>
      <c r="AT157" s="262" t="s">
        <v>369</v>
      </c>
      <c r="AU157" s="262" t="s">
        <v>91</v>
      </c>
      <c r="AV157" s="13" t="s">
        <v>91</v>
      </c>
      <c r="AW157" s="13" t="s">
        <v>38</v>
      </c>
      <c r="AX157" s="13" t="s">
        <v>83</v>
      </c>
      <c r="AY157" s="262" t="s">
        <v>227</v>
      </c>
    </row>
    <row r="158" s="14" customFormat="1">
      <c r="A158" s="14"/>
      <c r="B158" s="263"/>
      <c r="C158" s="264"/>
      <c r="D158" s="242" t="s">
        <v>369</v>
      </c>
      <c r="E158" s="265" t="s">
        <v>1</v>
      </c>
      <c r="F158" s="266" t="s">
        <v>371</v>
      </c>
      <c r="G158" s="264"/>
      <c r="H158" s="267">
        <v>304.19999999999999</v>
      </c>
      <c r="I158" s="268"/>
      <c r="J158" s="264"/>
      <c r="K158" s="264"/>
      <c r="L158" s="269"/>
      <c r="M158" s="270"/>
      <c r="N158" s="271"/>
      <c r="O158" s="271"/>
      <c r="P158" s="271"/>
      <c r="Q158" s="271"/>
      <c r="R158" s="271"/>
      <c r="S158" s="271"/>
      <c r="T158" s="272"/>
      <c r="U158" s="14"/>
      <c r="V158" s="14"/>
      <c r="W158" s="14"/>
      <c r="X158" s="14"/>
      <c r="Y158" s="14"/>
      <c r="Z158" s="14"/>
      <c r="AA158" s="14"/>
      <c r="AB158" s="14"/>
      <c r="AC158" s="14"/>
      <c r="AD158" s="14"/>
      <c r="AE158" s="14"/>
      <c r="AT158" s="273" t="s">
        <v>369</v>
      </c>
      <c r="AU158" s="273" t="s">
        <v>91</v>
      </c>
      <c r="AV158" s="14" t="s">
        <v>115</v>
      </c>
      <c r="AW158" s="14" t="s">
        <v>38</v>
      </c>
      <c r="AX158" s="14" t="s">
        <v>87</v>
      </c>
      <c r="AY158" s="273" t="s">
        <v>227</v>
      </c>
    </row>
    <row r="159" s="2" customFormat="1" ht="16.5" customHeight="1">
      <c r="A159" s="40"/>
      <c r="B159" s="41"/>
      <c r="C159" s="229" t="s">
        <v>262</v>
      </c>
      <c r="D159" s="229" t="s">
        <v>230</v>
      </c>
      <c r="E159" s="230" t="s">
        <v>5501</v>
      </c>
      <c r="F159" s="231" t="s">
        <v>5502</v>
      </c>
      <c r="G159" s="232" t="s">
        <v>374</v>
      </c>
      <c r="H159" s="233">
        <v>180.25</v>
      </c>
      <c r="I159" s="234"/>
      <c r="J159" s="235">
        <f>ROUND(I159*H159,2)</f>
        <v>0</v>
      </c>
      <c r="K159" s="231" t="s">
        <v>234</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5503</v>
      </c>
    </row>
    <row r="160" s="13" customFormat="1">
      <c r="A160" s="13"/>
      <c r="B160" s="252"/>
      <c r="C160" s="253"/>
      <c r="D160" s="242" t="s">
        <v>369</v>
      </c>
      <c r="E160" s="254" t="s">
        <v>1</v>
      </c>
      <c r="F160" s="255" t="s">
        <v>5504</v>
      </c>
      <c r="G160" s="253"/>
      <c r="H160" s="256">
        <v>180.25</v>
      </c>
      <c r="I160" s="257"/>
      <c r="J160" s="253"/>
      <c r="K160" s="253"/>
      <c r="L160" s="258"/>
      <c r="M160" s="259"/>
      <c r="N160" s="260"/>
      <c r="O160" s="260"/>
      <c r="P160" s="260"/>
      <c r="Q160" s="260"/>
      <c r="R160" s="260"/>
      <c r="S160" s="260"/>
      <c r="T160" s="261"/>
      <c r="U160" s="13"/>
      <c r="V160" s="13"/>
      <c r="W160" s="13"/>
      <c r="X160" s="13"/>
      <c r="Y160" s="13"/>
      <c r="Z160" s="13"/>
      <c r="AA160" s="13"/>
      <c r="AB160" s="13"/>
      <c r="AC160" s="13"/>
      <c r="AD160" s="13"/>
      <c r="AE160" s="13"/>
      <c r="AT160" s="262" t="s">
        <v>369</v>
      </c>
      <c r="AU160" s="262" t="s">
        <v>91</v>
      </c>
      <c r="AV160" s="13" t="s">
        <v>91</v>
      </c>
      <c r="AW160" s="13" t="s">
        <v>38</v>
      </c>
      <c r="AX160" s="13" t="s">
        <v>83</v>
      </c>
      <c r="AY160" s="262" t="s">
        <v>227</v>
      </c>
    </row>
    <row r="161" s="14" customFormat="1">
      <c r="A161" s="14"/>
      <c r="B161" s="263"/>
      <c r="C161" s="264"/>
      <c r="D161" s="242" t="s">
        <v>369</v>
      </c>
      <c r="E161" s="265" t="s">
        <v>1</v>
      </c>
      <c r="F161" s="266" t="s">
        <v>371</v>
      </c>
      <c r="G161" s="264"/>
      <c r="H161" s="267">
        <v>180.25</v>
      </c>
      <c r="I161" s="268"/>
      <c r="J161" s="264"/>
      <c r="K161" s="264"/>
      <c r="L161" s="269"/>
      <c r="M161" s="270"/>
      <c r="N161" s="271"/>
      <c r="O161" s="271"/>
      <c r="P161" s="271"/>
      <c r="Q161" s="271"/>
      <c r="R161" s="271"/>
      <c r="S161" s="271"/>
      <c r="T161" s="272"/>
      <c r="U161" s="14"/>
      <c r="V161" s="14"/>
      <c r="W161" s="14"/>
      <c r="X161" s="14"/>
      <c r="Y161" s="14"/>
      <c r="Z161" s="14"/>
      <c r="AA161" s="14"/>
      <c r="AB161" s="14"/>
      <c r="AC161" s="14"/>
      <c r="AD161" s="14"/>
      <c r="AE161" s="14"/>
      <c r="AT161" s="273" t="s">
        <v>369</v>
      </c>
      <c r="AU161" s="273" t="s">
        <v>91</v>
      </c>
      <c r="AV161" s="14" t="s">
        <v>115</v>
      </c>
      <c r="AW161" s="14" t="s">
        <v>38</v>
      </c>
      <c r="AX161" s="14" t="s">
        <v>87</v>
      </c>
      <c r="AY161" s="273" t="s">
        <v>227</v>
      </c>
    </row>
    <row r="162" s="2" customFormat="1" ht="16.5" customHeight="1">
      <c r="A162" s="40"/>
      <c r="B162" s="41"/>
      <c r="C162" s="229" t="s">
        <v>266</v>
      </c>
      <c r="D162" s="229" t="s">
        <v>230</v>
      </c>
      <c r="E162" s="230" t="s">
        <v>5505</v>
      </c>
      <c r="F162" s="231" t="s">
        <v>5506</v>
      </c>
      <c r="G162" s="232" t="s">
        <v>544</v>
      </c>
      <c r="H162" s="233">
        <v>36</v>
      </c>
      <c r="I162" s="234"/>
      <c r="J162" s="235">
        <f>ROUND(I162*H162,2)</f>
        <v>0</v>
      </c>
      <c r="K162" s="231" t="s">
        <v>234</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5507</v>
      </c>
    </row>
    <row r="163" s="13" customFormat="1">
      <c r="A163" s="13"/>
      <c r="B163" s="252"/>
      <c r="C163" s="253"/>
      <c r="D163" s="242" t="s">
        <v>369</v>
      </c>
      <c r="E163" s="254" t="s">
        <v>1</v>
      </c>
      <c r="F163" s="255" t="s">
        <v>5508</v>
      </c>
      <c r="G163" s="253"/>
      <c r="H163" s="256">
        <v>36</v>
      </c>
      <c r="I163" s="257"/>
      <c r="J163" s="253"/>
      <c r="K163" s="253"/>
      <c r="L163" s="258"/>
      <c r="M163" s="259"/>
      <c r="N163" s="260"/>
      <c r="O163" s="260"/>
      <c r="P163" s="260"/>
      <c r="Q163" s="260"/>
      <c r="R163" s="260"/>
      <c r="S163" s="260"/>
      <c r="T163" s="261"/>
      <c r="U163" s="13"/>
      <c r="V163" s="13"/>
      <c r="W163" s="13"/>
      <c r="X163" s="13"/>
      <c r="Y163" s="13"/>
      <c r="Z163" s="13"/>
      <c r="AA163" s="13"/>
      <c r="AB163" s="13"/>
      <c r="AC163" s="13"/>
      <c r="AD163" s="13"/>
      <c r="AE163" s="13"/>
      <c r="AT163" s="262" t="s">
        <v>369</v>
      </c>
      <c r="AU163" s="262" t="s">
        <v>91</v>
      </c>
      <c r="AV163" s="13" t="s">
        <v>91</v>
      </c>
      <c r="AW163" s="13" t="s">
        <v>38</v>
      </c>
      <c r="AX163" s="13" t="s">
        <v>83</v>
      </c>
      <c r="AY163" s="262" t="s">
        <v>227</v>
      </c>
    </row>
    <row r="164" s="14" customFormat="1">
      <c r="A164" s="14"/>
      <c r="B164" s="263"/>
      <c r="C164" s="264"/>
      <c r="D164" s="242" t="s">
        <v>369</v>
      </c>
      <c r="E164" s="265" t="s">
        <v>1</v>
      </c>
      <c r="F164" s="266" t="s">
        <v>371</v>
      </c>
      <c r="G164" s="264"/>
      <c r="H164" s="267">
        <v>36</v>
      </c>
      <c r="I164" s="268"/>
      <c r="J164" s="264"/>
      <c r="K164" s="264"/>
      <c r="L164" s="269"/>
      <c r="M164" s="270"/>
      <c r="N164" s="271"/>
      <c r="O164" s="271"/>
      <c r="P164" s="271"/>
      <c r="Q164" s="271"/>
      <c r="R164" s="271"/>
      <c r="S164" s="271"/>
      <c r="T164" s="272"/>
      <c r="U164" s="14"/>
      <c r="V164" s="14"/>
      <c r="W164" s="14"/>
      <c r="X164" s="14"/>
      <c r="Y164" s="14"/>
      <c r="Z164" s="14"/>
      <c r="AA164" s="14"/>
      <c r="AB164" s="14"/>
      <c r="AC164" s="14"/>
      <c r="AD164" s="14"/>
      <c r="AE164" s="14"/>
      <c r="AT164" s="273" t="s">
        <v>369</v>
      </c>
      <c r="AU164" s="273" t="s">
        <v>91</v>
      </c>
      <c r="AV164" s="14" t="s">
        <v>115</v>
      </c>
      <c r="AW164" s="14" t="s">
        <v>38</v>
      </c>
      <c r="AX164" s="14" t="s">
        <v>87</v>
      </c>
      <c r="AY164" s="273" t="s">
        <v>227</v>
      </c>
    </row>
    <row r="165" s="2" customFormat="1" ht="16.5" customHeight="1">
      <c r="A165" s="40"/>
      <c r="B165" s="41"/>
      <c r="C165" s="229" t="s">
        <v>270</v>
      </c>
      <c r="D165" s="229" t="s">
        <v>230</v>
      </c>
      <c r="E165" s="230" t="s">
        <v>5509</v>
      </c>
      <c r="F165" s="231" t="s">
        <v>5510</v>
      </c>
      <c r="G165" s="232" t="s">
        <v>374</v>
      </c>
      <c r="H165" s="233">
        <v>8.3249999999999993</v>
      </c>
      <c r="I165" s="234"/>
      <c r="J165" s="235">
        <f>ROUND(I165*H165,2)</f>
        <v>0</v>
      </c>
      <c r="K165" s="231" t="s">
        <v>234</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5511</v>
      </c>
    </row>
    <row r="166" s="13" customFormat="1">
      <c r="A166" s="13"/>
      <c r="B166" s="252"/>
      <c r="C166" s="253"/>
      <c r="D166" s="242" t="s">
        <v>369</v>
      </c>
      <c r="E166" s="254" t="s">
        <v>1</v>
      </c>
      <c r="F166" s="255" t="s">
        <v>5512</v>
      </c>
      <c r="G166" s="253"/>
      <c r="H166" s="256">
        <v>8.3249999999999993</v>
      </c>
      <c r="I166" s="257"/>
      <c r="J166" s="253"/>
      <c r="K166" s="253"/>
      <c r="L166" s="258"/>
      <c r="M166" s="259"/>
      <c r="N166" s="260"/>
      <c r="O166" s="260"/>
      <c r="P166" s="260"/>
      <c r="Q166" s="260"/>
      <c r="R166" s="260"/>
      <c r="S166" s="260"/>
      <c r="T166" s="261"/>
      <c r="U166" s="13"/>
      <c r="V166" s="13"/>
      <c r="W166" s="13"/>
      <c r="X166" s="13"/>
      <c r="Y166" s="13"/>
      <c r="Z166" s="13"/>
      <c r="AA166" s="13"/>
      <c r="AB166" s="13"/>
      <c r="AC166" s="13"/>
      <c r="AD166" s="13"/>
      <c r="AE166" s="13"/>
      <c r="AT166" s="262" t="s">
        <v>369</v>
      </c>
      <c r="AU166" s="262" t="s">
        <v>91</v>
      </c>
      <c r="AV166" s="13" t="s">
        <v>91</v>
      </c>
      <c r="AW166" s="13" t="s">
        <v>38</v>
      </c>
      <c r="AX166" s="13" t="s">
        <v>83</v>
      </c>
      <c r="AY166" s="262" t="s">
        <v>227</v>
      </c>
    </row>
    <row r="167" s="14" customFormat="1">
      <c r="A167" s="14"/>
      <c r="B167" s="263"/>
      <c r="C167" s="264"/>
      <c r="D167" s="242" t="s">
        <v>369</v>
      </c>
      <c r="E167" s="265" t="s">
        <v>1</v>
      </c>
      <c r="F167" s="266" t="s">
        <v>371</v>
      </c>
      <c r="G167" s="264"/>
      <c r="H167" s="267">
        <v>8.3249999999999993</v>
      </c>
      <c r="I167" s="268"/>
      <c r="J167" s="264"/>
      <c r="K167" s="264"/>
      <c r="L167" s="269"/>
      <c r="M167" s="270"/>
      <c r="N167" s="271"/>
      <c r="O167" s="271"/>
      <c r="P167" s="271"/>
      <c r="Q167" s="271"/>
      <c r="R167" s="271"/>
      <c r="S167" s="271"/>
      <c r="T167" s="272"/>
      <c r="U167" s="14"/>
      <c r="V167" s="14"/>
      <c r="W167" s="14"/>
      <c r="X167" s="14"/>
      <c r="Y167" s="14"/>
      <c r="Z167" s="14"/>
      <c r="AA167" s="14"/>
      <c r="AB167" s="14"/>
      <c r="AC167" s="14"/>
      <c r="AD167" s="14"/>
      <c r="AE167" s="14"/>
      <c r="AT167" s="273" t="s">
        <v>369</v>
      </c>
      <c r="AU167" s="273" t="s">
        <v>91</v>
      </c>
      <c r="AV167" s="14" t="s">
        <v>115</v>
      </c>
      <c r="AW167" s="14" t="s">
        <v>38</v>
      </c>
      <c r="AX167" s="14" t="s">
        <v>87</v>
      </c>
      <c r="AY167" s="273" t="s">
        <v>227</v>
      </c>
    </row>
    <row r="168" s="2" customFormat="1" ht="16.5" customHeight="1">
      <c r="A168" s="40"/>
      <c r="B168" s="41"/>
      <c r="C168" s="229" t="s">
        <v>274</v>
      </c>
      <c r="D168" s="229" t="s">
        <v>230</v>
      </c>
      <c r="E168" s="230" t="s">
        <v>3463</v>
      </c>
      <c r="F168" s="231" t="s">
        <v>3464</v>
      </c>
      <c r="G168" s="232" t="s">
        <v>374</v>
      </c>
      <c r="H168" s="233">
        <v>26.192</v>
      </c>
      <c r="I168" s="234"/>
      <c r="J168" s="235">
        <f>ROUND(I168*H168,2)</f>
        <v>0</v>
      </c>
      <c r="K168" s="231" t="s">
        <v>234</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5513</v>
      </c>
    </row>
    <row r="169" s="13" customFormat="1">
      <c r="A169" s="13"/>
      <c r="B169" s="252"/>
      <c r="C169" s="253"/>
      <c r="D169" s="242" t="s">
        <v>369</v>
      </c>
      <c r="E169" s="254" t="s">
        <v>1</v>
      </c>
      <c r="F169" s="255" t="s">
        <v>5514</v>
      </c>
      <c r="G169" s="253"/>
      <c r="H169" s="256">
        <v>26.192</v>
      </c>
      <c r="I169" s="257"/>
      <c r="J169" s="253"/>
      <c r="K169" s="253"/>
      <c r="L169" s="258"/>
      <c r="M169" s="259"/>
      <c r="N169" s="260"/>
      <c r="O169" s="260"/>
      <c r="P169" s="260"/>
      <c r="Q169" s="260"/>
      <c r="R169" s="260"/>
      <c r="S169" s="260"/>
      <c r="T169" s="261"/>
      <c r="U169" s="13"/>
      <c r="V169" s="13"/>
      <c r="W169" s="13"/>
      <c r="X169" s="13"/>
      <c r="Y169" s="13"/>
      <c r="Z169" s="13"/>
      <c r="AA169" s="13"/>
      <c r="AB169" s="13"/>
      <c r="AC169" s="13"/>
      <c r="AD169" s="13"/>
      <c r="AE169" s="13"/>
      <c r="AT169" s="262" t="s">
        <v>369</v>
      </c>
      <c r="AU169" s="262" t="s">
        <v>91</v>
      </c>
      <c r="AV169" s="13" t="s">
        <v>91</v>
      </c>
      <c r="AW169" s="13" t="s">
        <v>38</v>
      </c>
      <c r="AX169" s="13" t="s">
        <v>83</v>
      </c>
      <c r="AY169" s="262" t="s">
        <v>227</v>
      </c>
    </row>
    <row r="170" s="14" customFormat="1">
      <c r="A170" s="14"/>
      <c r="B170" s="263"/>
      <c r="C170" s="264"/>
      <c r="D170" s="242" t="s">
        <v>369</v>
      </c>
      <c r="E170" s="265" t="s">
        <v>1</v>
      </c>
      <c r="F170" s="266" t="s">
        <v>371</v>
      </c>
      <c r="G170" s="264"/>
      <c r="H170" s="267">
        <v>26.192</v>
      </c>
      <c r="I170" s="268"/>
      <c r="J170" s="264"/>
      <c r="K170" s="264"/>
      <c r="L170" s="269"/>
      <c r="M170" s="270"/>
      <c r="N170" s="271"/>
      <c r="O170" s="271"/>
      <c r="P170" s="271"/>
      <c r="Q170" s="271"/>
      <c r="R170" s="271"/>
      <c r="S170" s="271"/>
      <c r="T170" s="272"/>
      <c r="U170" s="14"/>
      <c r="V170" s="14"/>
      <c r="W170" s="14"/>
      <c r="X170" s="14"/>
      <c r="Y170" s="14"/>
      <c r="Z170" s="14"/>
      <c r="AA170" s="14"/>
      <c r="AB170" s="14"/>
      <c r="AC170" s="14"/>
      <c r="AD170" s="14"/>
      <c r="AE170" s="14"/>
      <c r="AT170" s="273" t="s">
        <v>369</v>
      </c>
      <c r="AU170" s="273" t="s">
        <v>91</v>
      </c>
      <c r="AV170" s="14" t="s">
        <v>115</v>
      </c>
      <c r="AW170" s="14" t="s">
        <v>38</v>
      </c>
      <c r="AX170" s="14" t="s">
        <v>87</v>
      </c>
      <c r="AY170" s="273" t="s">
        <v>227</v>
      </c>
    </row>
    <row r="171" s="2" customFormat="1" ht="16.5" customHeight="1">
      <c r="A171" s="40"/>
      <c r="B171" s="41"/>
      <c r="C171" s="229" t="s">
        <v>278</v>
      </c>
      <c r="D171" s="229" t="s">
        <v>230</v>
      </c>
      <c r="E171" s="230" t="s">
        <v>384</v>
      </c>
      <c r="F171" s="231" t="s">
        <v>385</v>
      </c>
      <c r="G171" s="232" t="s">
        <v>374</v>
      </c>
      <c r="H171" s="233">
        <v>25.706</v>
      </c>
      <c r="I171" s="234"/>
      <c r="J171" s="235">
        <f>ROUND(I171*H171,2)</f>
        <v>0</v>
      </c>
      <c r="K171" s="231" t="s">
        <v>234</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91</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5515</v>
      </c>
    </row>
    <row r="172" s="2" customFormat="1">
      <c r="A172" s="40"/>
      <c r="B172" s="41"/>
      <c r="C172" s="42"/>
      <c r="D172" s="242" t="s">
        <v>237</v>
      </c>
      <c r="E172" s="42"/>
      <c r="F172" s="243" t="s">
        <v>387</v>
      </c>
      <c r="G172" s="42"/>
      <c r="H172" s="42"/>
      <c r="I172" s="244"/>
      <c r="J172" s="42"/>
      <c r="K172" s="42"/>
      <c r="L172" s="46"/>
      <c r="M172" s="245"/>
      <c r="N172" s="246"/>
      <c r="O172" s="93"/>
      <c r="P172" s="93"/>
      <c r="Q172" s="93"/>
      <c r="R172" s="93"/>
      <c r="S172" s="93"/>
      <c r="T172" s="94"/>
      <c r="U172" s="40"/>
      <c r="V172" s="40"/>
      <c r="W172" s="40"/>
      <c r="X172" s="40"/>
      <c r="Y172" s="40"/>
      <c r="Z172" s="40"/>
      <c r="AA172" s="40"/>
      <c r="AB172" s="40"/>
      <c r="AC172" s="40"/>
      <c r="AD172" s="40"/>
      <c r="AE172" s="40"/>
      <c r="AT172" s="18" t="s">
        <v>237</v>
      </c>
      <c r="AU172" s="18" t="s">
        <v>91</v>
      </c>
    </row>
    <row r="173" s="13" customFormat="1">
      <c r="A173" s="13"/>
      <c r="B173" s="252"/>
      <c r="C173" s="253"/>
      <c r="D173" s="242" t="s">
        <v>369</v>
      </c>
      <c r="E173" s="253"/>
      <c r="F173" s="255" t="s">
        <v>5516</v>
      </c>
      <c r="G173" s="253"/>
      <c r="H173" s="256">
        <v>25.706</v>
      </c>
      <c r="I173" s="257"/>
      <c r="J173" s="253"/>
      <c r="K173" s="253"/>
      <c r="L173" s="258"/>
      <c r="M173" s="259"/>
      <c r="N173" s="260"/>
      <c r="O173" s="260"/>
      <c r="P173" s="260"/>
      <c r="Q173" s="260"/>
      <c r="R173" s="260"/>
      <c r="S173" s="260"/>
      <c r="T173" s="261"/>
      <c r="U173" s="13"/>
      <c r="V173" s="13"/>
      <c r="W173" s="13"/>
      <c r="X173" s="13"/>
      <c r="Y173" s="13"/>
      <c r="Z173" s="13"/>
      <c r="AA173" s="13"/>
      <c r="AB173" s="13"/>
      <c r="AC173" s="13"/>
      <c r="AD173" s="13"/>
      <c r="AE173" s="13"/>
      <c r="AT173" s="262" t="s">
        <v>369</v>
      </c>
      <c r="AU173" s="262" t="s">
        <v>91</v>
      </c>
      <c r="AV173" s="13" t="s">
        <v>91</v>
      </c>
      <c r="AW173" s="13" t="s">
        <v>4</v>
      </c>
      <c r="AX173" s="13" t="s">
        <v>87</v>
      </c>
      <c r="AY173" s="262" t="s">
        <v>227</v>
      </c>
    </row>
    <row r="174" s="2" customFormat="1" ht="16.5" customHeight="1">
      <c r="A174" s="40"/>
      <c r="B174" s="41"/>
      <c r="C174" s="229" t="s">
        <v>282</v>
      </c>
      <c r="D174" s="229" t="s">
        <v>230</v>
      </c>
      <c r="E174" s="230" t="s">
        <v>389</v>
      </c>
      <c r="F174" s="231" t="s">
        <v>390</v>
      </c>
      <c r="G174" s="232" t="s">
        <v>374</v>
      </c>
      <c r="H174" s="233">
        <v>508.65699999999998</v>
      </c>
      <c r="I174" s="234"/>
      <c r="J174" s="235">
        <f>ROUND(I174*H174,2)</f>
        <v>0</v>
      </c>
      <c r="K174" s="231" t="s">
        <v>234</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115</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5517</v>
      </c>
    </row>
    <row r="175" s="15" customFormat="1">
      <c r="A175" s="15"/>
      <c r="B175" s="274"/>
      <c r="C175" s="275"/>
      <c r="D175" s="242" t="s">
        <v>369</v>
      </c>
      <c r="E175" s="276" t="s">
        <v>1</v>
      </c>
      <c r="F175" s="277" t="s">
        <v>5518</v>
      </c>
      <c r="G175" s="275"/>
      <c r="H175" s="276" t="s">
        <v>1</v>
      </c>
      <c r="I175" s="278"/>
      <c r="J175" s="275"/>
      <c r="K175" s="275"/>
      <c r="L175" s="279"/>
      <c r="M175" s="280"/>
      <c r="N175" s="281"/>
      <c r="O175" s="281"/>
      <c r="P175" s="281"/>
      <c r="Q175" s="281"/>
      <c r="R175" s="281"/>
      <c r="S175" s="281"/>
      <c r="T175" s="282"/>
      <c r="U175" s="15"/>
      <c r="V175" s="15"/>
      <c r="W175" s="15"/>
      <c r="X175" s="15"/>
      <c r="Y175" s="15"/>
      <c r="Z175" s="15"/>
      <c r="AA175" s="15"/>
      <c r="AB175" s="15"/>
      <c r="AC175" s="15"/>
      <c r="AD175" s="15"/>
      <c r="AE175" s="15"/>
      <c r="AT175" s="283" t="s">
        <v>369</v>
      </c>
      <c r="AU175" s="283" t="s">
        <v>91</v>
      </c>
      <c r="AV175" s="15" t="s">
        <v>87</v>
      </c>
      <c r="AW175" s="15" t="s">
        <v>38</v>
      </c>
      <c r="AX175" s="15" t="s">
        <v>83</v>
      </c>
      <c r="AY175" s="283" t="s">
        <v>227</v>
      </c>
    </row>
    <row r="176" s="13" customFormat="1">
      <c r="A176" s="13"/>
      <c r="B176" s="252"/>
      <c r="C176" s="253"/>
      <c r="D176" s="242" t="s">
        <v>369</v>
      </c>
      <c r="E176" s="254" t="s">
        <v>1</v>
      </c>
      <c r="F176" s="255" t="s">
        <v>5519</v>
      </c>
      <c r="G176" s="253"/>
      <c r="H176" s="256">
        <v>18.334</v>
      </c>
      <c r="I176" s="257"/>
      <c r="J176" s="253"/>
      <c r="K176" s="253"/>
      <c r="L176" s="258"/>
      <c r="M176" s="259"/>
      <c r="N176" s="260"/>
      <c r="O176" s="260"/>
      <c r="P176" s="260"/>
      <c r="Q176" s="260"/>
      <c r="R176" s="260"/>
      <c r="S176" s="260"/>
      <c r="T176" s="261"/>
      <c r="U176" s="13"/>
      <c r="V176" s="13"/>
      <c r="W176" s="13"/>
      <c r="X176" s="13"/>
      <c r="Y176" s="13"/>
      <c r="Z176" s="13"/>
      <c r="AA176" s="13"/>
      <c r="AB176" s="13"/>
      <c r="AC176" s="13"/>
      <c r="AD176" s="13"/>
      <c r="AE176" s="13"/>
      <c r="AT176" s="262" t="s">
        <v>369</v>
      </c>
      <c r="AU176" s="262" t="s">
        <v>91</v>
      </c>
      <c r="AV176" s="13" t="s">
        <v>91</v>
      </c>
      <c r="AW176" s="13" t="s">
        <v>38</v>
      </c>
      <c r="AX176" s="13" t="s">
        <v>83</v>
      </c>
      <c r="AY176" s="262" t="s">
        <v>227</v>
      </c>
    </row>
    <row r="177" s="16" customFormat="1">
      <c r="A177" s="16"/>
      <c r="B177" s="294"/>
      <c r="C177" s="295"/>
      <c r="D177" s="242" t="s">
        <v>369</v>
      </c>
      <c r="E177" s="296" t="s">
        <v>1</v>
      </c>
      <c r="F177" s="297" t="s">
        <v>450</v>
      </c>
      <c r="G177" s="295"/>
      <c r="H177" s="298">
        <v>18.334</v>
      </c>
      <c r="I177" s="299"/>
      <c r="J177" s="295"/>
      <c r="K177" s="295"/>
      <c r="L177" s="300"/>
      <c r="M177" s="301"/>
      <c r="N177" s="302"/>
      <c r="O177" s="302"/>
      <c r="P177" s="302"/>
      <c r="Q177" s="302"/>
      <c r="R177" s="302"/>
      <c r="S177" s="302"/>
      <c r="T177" s="303"/>
      <c r="U177" s="16"/>
      <c r="V177" s="16"/>
      <c r="W177" s="16"/>
      <c r="X177" s="16"/>
      <c r="Y177" s="16"/>
      <c r="Z177" s="16"/>
      <c r="AA177" s="16"/>
      <c r="AB177" s="16"/>
      <c r="AC177" s="16"/>
      <c r="AD177" s="16"/>
      <c r="AE177" s="16"/>
      <c r="AT177" s="304" t="s">
        <v>369</v>
      </c>
      <c r="AU177" s="304" t="s">
        <v>91</v>
      </c>
      <c r="AV177" s="16" t="s">
        <v>102</v>
      </c>
      <c r="AW177" s="16" t="s">
        <v>38</v>
      </c>
      <c r="AX177" s="16" t="s">
        <v>83</v>
      </c>
      <c r="AY177" s="304" t="s">
        <v>227</v>
      </c>
    </row>
    <row r="178" s="13" customFormat="1">
      <c r="A178" s="13"/>
      <c r="B178" s="252"/>
      <c r="C178" s="253"/>
      <c r="D178" s="242" t="s">
        <v>369</v>
      </c>
      <c r="E178" s="254" t="s">
        <v>1</v>
      </c>
      <c r="F178" s="255" t="s">
        <v>5520</v>
      </c>
      <c r="G178" s="253"/>
      <c r="H178" s="256">
        <v>2.5430000000000001</v>
      </c>
      <c r="I178" s="257"/>
      <c r="J178" s="253"/>
      <c r="K178" s="253"/>
      <c r="L178" s="258"/>
      <c r="M178" s="259"/>
      <c r="N178" s="260"/>
      <c r="O178" s="260"/>
      <c r="P178" s="260"/>
      <c r="Q178" s="260"/>
      <c r="R178" s="260"/>
      <c r="S178" s="260"/>
      <c r="T178" s="261"/>
      <c r="U178" s="13"/>
      <c r="V178" s="13"/>
      <c r="W178" s="13"/>
      <c r="X178" s="13"/>
      <c r="Y178" s="13"/>
      <c r="Z178" s="13"/>
      <c r="AA178" s="13"/>
      <c r="AB178" s="13"/>
      <c r="AC178" s="13"/>
      <c r="AD178" s="13"/>
      <c r="AE178" s="13"/>
      <c r="AT178" s="262" t="s">
        <v>369</v>
      </c>
      <c r="AU178" s="262" t="s">
        <v>91</v>
      </c>
      <c r="AV178" s="13" t="s">
        <v>91</v>
      </c>
      <c r="AW178" s="13" t="s">
        <v>38</v>
      </c>
      <c r="AX178" s="13" t="s">
        <v>83</v>
      </c>
      <c r="AY178" s="262" t="s">
        <v>227</v>
      </c>
    </row>
    <row r="179" s="13" customFormat="1">
      <c r="A179" s="13"/>
      <c r="B179" s="252"/>
      <c r="C179" s="253"/>
      <c r="D179" s="242" t="s">
        <v>369</v>
      </c>
      <c r="E179" s="254" t="s">
        <v>1</v>
      </c>
      <c r="F179" s="255" t="s">
        <v>5521</v>
      </c>
      <c r="G179" s="253"/>
      <c r="H179" s="256">
        <v>3.3300000000000001</v>
      </c>
      <c r="I179" s="257"/>
      <c r="J179" s="253"/>
      <c r="K179" s="253"/>
      <c r="L179" s="258"/>
      <c r="M179" s="259"/>
      <c r="N179" s="260"/>
      <c r="O179" s="260"/>
      <c r="P179" s="260"/>
      <c r="Q179" s="260"/>
      <c r="R179" s="260"/>
      <c r="S179" s="260"/>
      <c r="T179" s="261"/>
      <c r="U179" s="13"/>
      <c r="V179" s="13"/>
      <c r="W179" s="13"/>
      <c r="X179" s="13"/>
      <c r="Y179" s="13"/>
      <c r="Z179" s="13"/>
      <c r="AA179" s="13"/>
      <c r="AB179" s="13"/>
      <c r="AC179" s="13"/>
      <c r="AD179" s="13"/>
      <c r="AE179" s="13"/>
      <c r="AT179" s="262" t="s">
        <v>369</v>
      </c>
      <c r="AU179" s="262" t="s">
        <v>91</v>
      </c>
      <c r="AV179" s="13" t="s">
        <v>91</v>
      </c>
      <c r="AW179" s="13" t="s">
        <v>38</v>
      </c>
      <c r="AX179" s="13" t="s">
        <v>83</v>
      </c>
      <c r="AY179" s="262" t="s">
        <v>227</v>
      </c>
    </row>
    <row r="180" s="16" customFormat="1">
      <c r="A180" s="16"/>
      <c r="B180" s="294"/>
      <c r="C180" s="295"/>
      <c r="D180" s="242" t="s">
        <v>369</v>
      </c>
      <c r="E180" s="296" t="s">
        <v>1</v>
      </c>
      <c r="F180" s="297" t="s">
        <v>450</v>
      </c>
      <c r="G180" s="295"/>
      <c r="H180" s="298">
        <v>5.8730000000000002</v>
      </c>
      <c r="I180" s="299"/>
      <c r="J180" s="295"/>
      <c r="K180" s="295"/>
      <c r="L180" s="300"/>
      <c r="M180" s="301"/>
      <c r="N180" s="302"/>
      <c r="O180" s="302"/>
      <c r="P180" s="302"/>
      <c r="Q180" s="302"/>
      <c r="R180" s="302"/>
      <c r="S180" s="302"/>
      <c r="T180" s="303"/>
      <c r="U180" s="16"/>
      <c r="V180" s="16"/>
      <c r="W180" s="16"/>
      <c r="X180" s="16"/>
      <c r="Y180" s="16"/>
      <c r="Z180" s="16"/>
      <c r="AA180" s="16"/>
      <c r="AB180" s="16"/>
      <c r="AC180" s="16"/>
      <c r="AD180" s="16"/>
      <c r="AE180" s="16"/>
      <c r="AT180" s="304" t="s">
        <v>369</v>
      </c>
      <c r="AU180" s="304" t="s">
        <v>91</v>
      </c>
      <c r="AV180" s="16" t="s">
        <v>102</v>
      </c>
      <c r="AW180" s="16" t="s">
        <v>38</v>
      </c>
      <c r="AX180" s="16" t="s">
        <v>83</v>
      </c>
      <c r="AY180" s="304" t="s">
        <v>227</v>
      </c>
    </row>
    <row r="181" s="13" customFormat="1">
      <c r="A181" s="13"/>
      <c r="B181" s="252"/>
      <c r="C181" s="253"/>
      <c r="D181" s="242" t="s">
        <v>369</v>
      </c>
      <c r="E181" s="254" t="s">
        <v>1</v>
      </c>
      <c r="F181" s="255" t="s">
        <v>5498</v>
      </c>
      <c r="G181" s="253"/>
      <c r="H181" s="256">
        <v>254.69999999999999</v>
      </c>
      <c r="I181" s="257"/>
      <c r="J181" s="253"/>
      <c r="K181" s="253"/>
      <c r="L181" s="258"/>
      <c r="M181" s="259"/>
      <c r="N181" s="260"/>
      <c r="O181" s="260"/>
      <c r="P181" s="260"/>
      <c r="Q181" s="260"/>
      <c r="R181" s="260"/>
      <c r="S181" s="260"/>
      <c r="T181" s="261"/>
      <c r="U181" s="13"/>
      <c r="V181" s="13"/>
      <c r="W181" s="13"/>
      <c r="X181" s="13"/>
      <c r="Y181" s="13"/>
      <c r="Z181" s="13"/>
      <c r="AA181" s="13"/>
      <c r="AB181" s="13"/>
      <c r="AC181" s="13"/>
      <c r="AD181" s="13"/>
      <c r="AE181" s="13"/>
      <c r="AT181" s="262" t="s">
        <v>369</v>
      </c>
      <c r="AU181" s="262" t="s">
        <v>91</v>
      </c>
      <c r="AV181" s="13" t="s">
        <v>91</v>
      </c>
      <c r="AW181" s="13" t="s">
        <v>38</v>
      </c>
      <c r="AX181" s="13" t="s">
        <v>83</v>
      </c>
      <c r="AY181" s="262" t="s">
        <v>227</v>
      </c>
    </row>
    <row r="182" s="13" customFormat="1">
      <c r="A182" s="13"/>
      <c r="B182" s="252"/>
      <c r="C182" s="253"/>
      <c r="D182" s="242" t="s">
        <v>369</v>
      </c>
      <c r="E182" s="254" t="s">
        <v>1</v>
      </c>
      <c r="F182" s="255" t="s">
        <v>5499</v>
      </c>
      <c r="G182" s="253"/>
      <c r="H182" s="256">
        <v>40.5</v>
      </c>
      <c r="I182" s="257"/>
      <c r="J182" s="253"/>
      <c r="K182" s="253"/>
      <c r="L182" s="258"/>
      <c r="M182" s="259"/>
      <c r="N182" s="260"/>
      <c r="O182" s="260"/>
      <c r="P182" s="260"/>
      <c r="Q182" s="260"/>
      <c r="R182" s="260"/>
      <c r="S182" s="260"/>
      <c r="T182" s="261"/>
      <c r="U182" s="13"/>
      <c r="V182" s="13"/>
      <c r="W182" s="13"/>
      <c r="X182" s="13"/>
      <c r="Y182" s="13"/>
      <c r="Z182" s="13"/>
      <c r="AA182" s="13"/>
      <c r="AB182" s="13"/>
      <c r="AC182" s="13"/>
      <c r="AD182" s="13"/>
      <c r="AE182" s="13"/>
      <c r="AT182" s="262" t="s">
        <v>369</v>
      </c>
      <c r="AU182" s="262" t="s">
        <v>91</v>
      </c>
      <c r="AV182" s="13" t="s">
        <v>91</v>
      </c>
      <c r="AW182" s="13" t="s">
        <v>38</v>
      </c>
      <c r="AX182" s="13" t="s">
        <v>83</v>
      </c>
      <c r="AY182" s="262" t="s">
        <v>227</v>
      </c>
    </row>
    <row r="183" s="13" customFormat="1">
      <c r="A183" s="13"/>
      <c r="B183" s="252"/>
      <c r="C183" s="253"/>
      <c r="D183" s="242" t="s">
        <v>369</v>
      </c>
      <c r="E183" s="254" t="s">
        <v>1</v>
      </c>
      <c r="F183" s="255" t="s">
        <v>5500</v>
      </c>
      <c r="G183" s="253"/>
      <c r="H183" s="256">
        <v>9</v>
      </c>
      <c r="I183" s="257"/>
      <c r="J183" s="253"/>
      <c r="K183" s="253"/>
      <c r="L183" s="258"/>
      <c r="M183" s="259"/>
      <c r="N183" s="260"/>
      <c r="O183" s="260"/>
      <c r="P183" s="260"/>
      <c r="Q183" s="260"/>
      <c r="R183" s="260"/>
      <c r="S183" s="260"/>
      <c r="T183" s="261"/>
      <c r="U183" s="13"/>
      <c r="V183" s="13"/>
      <c r="W183" s="13"/>
      <c r="X183" s="13"/>
      <c r="Y183" s="13"/>
      <c r="Z183" s="13"/>
      <c r="AA183" s="13"/>
      <c r="AB183" s="13"/>
      <c r="AC183" s="13"/>
      <c r="AD183" s="13"/>
      <c r="AE183" s="13"/>
      <c r="AT183" s="262" t="s">
        <v>369</v>
      </c>
      <c r="AU183" s="262" t="s">
        <v>91</v>
      </c>
      <c r="AV183" s="13" t="s">
        <v>91</v>
      </c>
      <c r="AW183" s="13" t="s">
        <v>38</v>
      </c>
      <c r="AX183" s="13" t="s">
        <v>83</v>
      </c>
      <c r="AY183" s="262" t="s">
        <v>227</v>
      </c>
    </row>
    <row r="184" s="16" customFormat="1">
      <c r="A184" s="16"/>
      <c r="B184" s="294"/>
      <c r="C184" s="295"/>
      <c r="D184" s="242" t="s">
        <v>369</v>
      </c>
      <c r="E184" s="296" t="s">
        <v>1</v>
      </c>
      <c r="F184" s="297" t="s">
        <v>450</v>
      </c>
      <c r="G184" s="295"/>
      <c r="H184" s="298">
        <v>304.19999999999999</v>
      </c>
      <c r="I184" s="299"/>
      <c r="J184" s="295"/>
      <c r="K184" s="295"/>
      <c r="L184" s="300"/>
      <c r="M184" s="301"/>
      <c r="N184" s="302"/>
      <c r="O184" s="302"/>
      <c r="P184" s="302"/>
      <c r="Q184" s="302"/>
      <c r="R184" s="302"/>
      <c r="S184" s="302"/>
      <c r="T184" s="303"/>
      <c r="U184" s="16"/>
      <c r="V184" s="16"/>
      <c r="W184" s="16"/>
      <c r="X184" s="16"/>
      <c r="Y184" s="16"/>
      <c r="Z184" s="16"/>
      <c r="AA184" s="16"/>
      <c r="AB184" s="16"/>
      <c r="AC184" s="16"/>
      <c r="AD184" s="16"/>
      <c r="AE184" s="16"/>
      <c r="AT184" s="304" t="s">
        <v>369</v>
      </c>
      <c r="AU184" s="304" t="s">
        <v>91</v>
      </c>
      <c r="AV184" s="16" t="s">
        <v>102</v>
      </c>
      <c r="AW184" s="16" t="s">
        <v>38</v>
      </c>
      <c r="AX184" s="16" t="s">
        <v>83</v>
      </c>
      <c r="AY184" s="304" t="s">
        <v>227</v>
      </c>
    </row>
    <row r="185" s="13" customFormat="1">
      <c r="A185" s="13"/>
      <c r="B185" s="252"/>
      <c r="C185" s="253"/>
      <c r="D185" s="242" t="s">
        <v>369</v>
      </c>
      <c r="E185" s="254" t="s">
        <v>1</v>
      </c>
      <c r="F185" s="255" t="s">
        <v>5504</v>
      </c>
      <c r="G185" s="253"/>
      <c r="H185" s="256">
        <v>180.25</v>
      </c>
      <c r="I185" s="257"/>
      <c r="J185" s="253"/>
      <c r="K185" s="253"/>
      <c r="L185" s="258"/>
      <c r="M185" s="259"/>
      <c r="N185" s="260"/>
      <c r="O185" s="260"/>
      <c r="P185" s="260"/>
      <c r="Q185" s="260"/>
      <c r="R185" s="260"/>
      <c r="S185" s="260"/>
      <c r="T185" s="261"/>
      <c r="U185" s="13"/>
      <c r="V185" s="13"/>
      <c r="W185" s="13"/>
      <c r="X185" s="13"/>
      <c r="Y185" s="13"/>
      <c r="Z185" s="13"/>
      <c r="AA185" s="13"/>
      <c r="AB185" s="13"/>
      <c r="AC185" s="13"/>
      <c r="AD185" s="13"/>
      <c r="AE185" s="13"/>
      <c r="AT185" s="262" t="s">
        <v>369</v>
      </c>
      <c r="AU185" s="262" t="s">
        <v>91</v>
      </c>
      <c r="AV185" s="13" t="s">
        <v>91</v>
      </c>
      <c r="AW185" s="13" t="s">
        <v>38</v>
      </c>
      <c r="AX185" s="13" t="s">
        <v>83</v>
      </c>
      <c r="AY185" s="262" t="s">
        <v>227</v>
      </c>
    </row>
    <row r="186" s="14" customFormat="1">
      <c r="A186" s="14"/>
      <c r="B186" s="263"/>
      <c r="C186" s="264"/>
      <c r="D186" s="242" t="s">
        <v>369</v>
      </c>
      <c r="E186" s="265" t="s">
        <v>1</v>
      </c>
      <c r="F186" s="266" t="s">
        <v>371</v>
      </c>
      <c r="G186" s="264"/>
      <c r="H186" s="267">
        <v>508.65699999999998</v>
      </c>
      <c r="I186" s="268"/>
      <c r="J186" s="264"/>
      <c r="K186" s="264"/>
      <c r="L186" s="269"/>
      <c r="M186" s="270"/>
      <c r="N186" s="271"/>
      <c r="O186" s="271"/>
      <c r="P186" s="271"/>
      <c r="Q186" s="271"/>
      <c r="R186" s="271"/>
      <c r="S186" s="271"/>
      <c r="T186" s="272"/>
      <c r="U186" s="14"/>
      <c r="V186" s="14"/>
      <c r="W186" s="14"/>
      <c r="X186" s="14"/>
      <c r="Y186" s="14"/>
      <c r="Z186" s="14"/>
      <c r="AA186" s="14"/>
      <c r="AB186" s="14"/>
      <c r="AC186" s="14"/>
      <c r="AD186" s="14"/>
      <c r="AE186" s="14"/>
      <c r="AT186" s="273" t="s">
        <v>369</v>
      </c>
      <c r="AU186" s="273" t="s">
        <v>91</v>
      </c>
      <c r="AV186" s="14" t="s">
        <v>115</v>
      </c>
      <c r="AW186" s="14" t="s">
        <v>38</v>
      </c>
      <c r="AX186" s="14" t="s">
        <v>87</v>
      </c>
      <c r="AY186" s="273" t="s">
        <v>227</v>
      </c>
    </row>
    <row r="187" s="2" customFormat="1" ht="21.75" customHeight="1">
      <c r="A187" s="40"/>
      <c r="B187" s="41"/>
      <c r="C187" s="229" t="s">
        <v>289</v>
      </c>
      <c r="D187" s="229" t="s">
        <v>230</v>
      </c>
      <c r="E187" s="230" t="s">
        <v>5522</v>
      </c>
      <c r="F187" s="231" t="s">
        <v>5523</v>
      </c>
      <c r="G187" s="232" t="s">
        <v>374</v>
      </c>
      <c r="H187" s="233">
        <v>5086.5699999999997</v>
      </c>
      <c r="I187" s="234"/>
      <c r="J187" s="235">
        <f>ROUND(I187*H187,2)</f>
        <v>0</v>
      </c>
      <c r="K187" s="231" t="s">
        <v>234</v>
      </c>
      <c r="L187" s="46"/>
      <c r="M187" s="236" t="s">
        <v>1</v>
      </c>
      <c r="N187" s="237" t="s">
        <v>48</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115</v>
      </c>
      <c r="AT187" s="240" t="s">
        <v>230</v>
      </c>
      <c r="AU187" s="240" t="s">
        <v>91</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115</v>
      </c>
      <c r="BM187" s="240" t="s">
        <v>5524</v>
      </c>
    </row>
    <row r="188" s="13" customFormat="1">
      <c r="A188" s="13"/>
      <c r="B188" s="252"/>
      <c r="C188" s="253"/>
      <c r="D188" s="242" t="s">
        <v>369</v>
      </c>
      <c r="E188" s="253"/>
      <c r="F188" s="255" t="s">
        <v>5525</v>
      </c>
      <c r="G188" s="253"/>
      <c r="H188" s="256">
        <v>5086.5699999999997</v>
      </c>
      <c r="I188" s="257"/>
      <c r="J188" s="253"/>
      <c r="K188" s="253"/>
      <c r="L188" s="258"/>
      <c r="M188" s="259"/>
      <c r="N188" s="260"/>
      <c r="O188" s="260"/>
      <c r="P188" s="260"/>
      <c r="Q188" s="260"/>
      <c r="R188" s="260"/>
      <c r="S188" s="260"/>
      <c r="T188" s="261"/>
      <c r="U188" s="13"/>
      <c r="V188" s="13"/>
      <c r="W188" s="13"/>
      <c r="X188" s="13"/>
      <c r="Y188" s="13"/>
      <c r="Z188" s="13"/>
      <c r="AA188" s="13"/>
      <c r="AB188" s="13"/>
      <c r="AC188" s="13"/>
      <c r="AD188" s="13"/>
      <c r="AE188" s="13"/>
      <c r="AT188" s="262" t="s">
        <v>369</v>
      </c>
      <c r="AU188" s="262" t="s">
        <v>91</v>
      </c>
      <c r="AV188" s="13" t="s">
        <v>91</v>
      </c>
      <c r="AW188" s="13" t="s">
        <v>4</v>
      </c>
      <c r="AX188" s="13" t="s">
        <v>87</v>
      </c>
      <c r="AY188" s="262" t="s">
        <v>227</v>
      </c>
    </row>
    <row r="189" s="2" customFormat="1" ht="16.5" customHeight="1">
      <c r="A189" s="40"/>
      <c r="B189" s="41"/>
      <c r="C189" s="229" t="s">
        <v>293</v>
      </c>
      <c r="D189" s="229" t="s">
        <v>230</v>
      </c>
      <c r="E189" s="230" t="s">
        <v>393</v>
      </c>
      <c r="F189" s="231" t="s">
        <v>394</v>
      </c>
      <c r="G189" s="232" t="s">
        <v>374</v>
      </c>
      <c r="H189" s="233">
        <v>508.65699999999998</v>
      </c>
      <c r="I189" s="234"/>
      <c r="J189" s="235">
        <f>ROUND(I189*H189,2)</f>
        <v>0</v>
      </c>
      <c r="K189" s="231" t="s">
        <v>234</v>
      </c>
      <c r="L189" s="46"/>
      <c r="M189" s="236" t="s">
        <v>1</v>
      </c>
      <c r="N189" s="237" t="s">
        <v>48</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115</v>
      </c>
      <c r="AT189" s="240" t="s">
        <v>230</v>
      </c>
      <c r="AU189" s="240" t="s">
        <v>91</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115</v>
      </c>
      <c r="BM189" s="240" t="s">
        <v>5526</v>
      </c>
    </row>
    <row r="190" s="2" customFormat="1" ht="16.5" customHeight="1">
      <c r="A190" s="40"/>
      <c r="B190" s="41"/>
      <c r="C190" s="229" t="s">
        <v>8</v>
      </c>
      <c r="D190" s="229" t="s">
        <v>230</v>
      </c>
      <c r="E190" s="230" t="s">
        <v>396</v>
      </c>
      <c r="F190" s="231" t="s">
        <v>5527</v>
      </c>
      <c r="G190" s="232" t="s">
        <v>398</v>
      </c>
      <c r="H190" s="233">
        <v>915.58299999999997</v>
      </c>
      <c r="I190" s="234"/>
      <c r="J190" s="235">
        <f>ROUND(I190*H190,2)</f>
        <v>0</v>
      </c>
      <c r="K190" s="231" t="s">
        <v>251</v>
      </c>
      <c r="L190" s="46"/>
      <c r="M190" s="236" t="s">
        <v>1</v>
      </c>
      <c r="N190" s="237" t="s">
        <v>48</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115</v>
      </c>
      <c r="AT190" s="240" t="s">
        <v>230</v>
      </c>
      <c r="AU190" s="240" t="s">
        <v>91</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115</v>
      </c>
      <c r="BM190" s="240" t="s">
        <v>5528</v>
      </c>
    </row>
    <row r="191" s="13" customFormat="1">
      <c r="A191" s="13"/>
      <c r="B191" s="252"/>
      <c r="C191" s="253"/>
      <c r="D191" s="242" t="s">
        <v>369</v>
      </c>
      <c r="E191" s="253"/>
      <c r="F191" s="255" t="s">
        <v>5529</v>
      </c>
      <c r="G191" s="253"/>
      <c r="H191" s="256">
        <v>915.58299999999997</v>
      </c>
      <c r="I191" s="257"/>
      <c r="J191" s="253"/>
      <c r="K191" s="253"/>
      <c r="L191" s="258"/>
      <c r="M191" s="259"/>
      <c r="N191" s="260"/>
      <c r="O191" s="260"/>
      <c r="P191" s="260"/>
      <c r="Q191" s="260"/>
      <c r="R191" s="260"/>
      <c r="S191" s="260"/>
      <c r="T191" s="261"/>
      <c r="U191" s="13"/>
      <c r="V191" s="13"/>
      <c r="W191" s="13"/>
      <c r="X191" s="13"/>
      <c r="Y191" s="13"/>
      <c r="Z191" s="13"/>
      <c r="AA191" s="13"/>
      <c r="AB191" s="13"/>
      <c r="AC191" s="13"/>
      <c r="AD191" s="13"/>
      <c r="AE191" s="13"/>
      <c r="AT191" s="262" t="s">
        <v>369</v>
      </c>
      <c r="AU191" s="262" t="s">
        <v>91</v>
      </c>
      <c r="AV191" s="13" t="s">
        <v>91</v>
      </c>
      <c r="AW191" s="13" t="s">
        <v>4</v>
      </c>
      <c r="AX191" s="13" t="s">
        <v>87</v>
      </c>
      <c r="AY191" s="262" t="s">
        <v>227</v>
      </c>
    </row>
    <row r="192" s="2" customFormat="1" ht="16.5" customHeight="1">
      <c r="A192" s="40"/>
      <c r="B192" s="41"/>
      <c r="C192" s="229" t="s">
        <v>300</v>
      </c>
      <c r="D192" s="229" t="s">
        <v>230</v>
      </c>
      <c r="E192" s="230" t="s">
        <v>401</v>
      </c>
      <c r="F192" s="231" t="s">
        <v>402</v>
      </c>
      <c r="G192" s="232" t="s">
        <v>374</v>
      </c>
      <c r="H192" s="233">
        <v>12.853</v>
      </c>
      <c r="I192" s="234"/>
      <c r="J192" s="235">
        <f>ROUND(I192*H192,2)</f>
        <v>0</v>
      </c>
      <c r="K192" s="231" t="s">
        <v>234</v>
      </c>
      <c r="L192" s="46"/>
      <c r="M192" s="236" t="s">
        <v>1</v>
      </c>
      <c r="N192" s="237" t="s">
        <v>48</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115</v>
      </c>
      <c r="AT192" s="240" t="s">
        <v>230</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115</v>
      </c>
      <c r="BM192" s="240" t="s">
        <v>5530</v>
      </c>
    </row>
    <row r="193" s="13" customFormat="1">
      <c r="A193" s="13"/>
      <c r="B193" s="252"/>
      <c r="C193" s="253"/>
      <c r="D193" s="242" t="s">
        <v>369</v>
      </c>
      <c r="E193" s="254" t="s">
        <v>1</v>
      </c>
      <c r="F193" s="255" t="s">
        <v>5531</v>
      </c>
      <c r="G193" s="253"/>
      <c r="H193" s="256">
        <v>12.853</v>
      </c>
      <c r="I193" s="257"/>
      <c r="J193" s="253"/>
      <c r="K193" s="253"/>
      <c r="L193" s="258"/>
      <c r="M193" s="259"/>
      <c r="N193" s="260"/>
      <c r="O193" s="260"/>
      <c r="P193" s="260"/>
      <c r="Q193" s="260"/>
      <c r="R193" s="260"/>
      <c r="S193" s="260"/>
      <c r="T193" s="261"/>
      <c r="U193" s="13"/>
      <c r="V193" s="13"/>
      <c r="W193" s="13"/>
      <c r="X193" s="13"/>
      <c r="Y193" s="13"/>
      <c r="Z193" s="13"/>
      <c r="AA193" s="13"/>
      <c r="AB193" s="13"/>
      <c r="AC193" s="13"/>
      <c r="AD193" s="13"/>
      <c r="AE193" s="13"/>
      <c r="AT193" s="262" t="s">
        <v>369</v>
      </c>
      <c r="AU193" s="262" t="s">
        <v>91</v>
      </c>
      <c r="AV193" s="13" t="s">
        <v>91</v>
      </c>
      <c r="AW193" s="13" t="s">
        <v>38</v>
      </c>
      <c r="AX193" s="13" t="s">
        <v>83</v>
      </c>
      <c r="AY193" s="262" t="s">
        <v>227</v>
      </c>
    </row>
    <row r="194" s="14" customFormat="1">
      <c r="A194" s="14"/>
      <c r="B194" s="263"/>
      <c r="C194" s="264"/>
      <c r="D194" s="242" t="s">
        <v>369</v>
      </c>
      <c r="E194" s="265" t="s">
        <v>1</v>
      </c>
      <c r="F194" s="266" t="s">
        <v>371</v>
      </c>
      <c r="G194" s="264"/>
      <c r="H194" s="267">
        <v>12.853</v>
      </c>
      <c r="I194" s="268"/>
      <c r="J194" s="264"/>
      <c r="K194" s="264"/>
      <c r="L194" s="269"/>
      <c r="M194" s="270"/>
      <c r="N194" s="271"/>
      <c r="O194" s="271"/>
      <c r="P194" s="271"/>
      <c r="Q194" s="271"/>
      <c r="R194" s="271"/>
      <c r="S194" s="271"/>
      <c r="T194" s="272"/>
      <c r="U194" s="14"/>
      <c r="V194" s="14"/>
      <c r="W194" s="14"/>
      <c r="X194" s="14"/>
      <c r="Y194" s="14"/>
      <c r="Z194" s="14"/>
      <c r="AA194" s="14"/>
      <c r="AB194" s="14"/>
      <c r="AC194" s="14"/>
      <c r="AD194" s="14"/>
      <c r="AE194" s="14"/>
      <c r="AT194" s="273" t="s">
        <v>369</v>
      </c>
      <c r="AU194" s="273" t="s">
        <v>91</v>
      </c>
      <c r="AV194" s="14" t="s">
        <v>115</v>
      </c>
      <c r="AW194" s="14" t="s">
        <v>38</v>
      </c>
      <c r="AX194" s="14" t="s">
        <v>87</v>
      </c>
      <c r="AY194" s="273" t="s">
        <v>227</v>
      </c>
    </row>
    <row r="195" s="2" customFormat="1" ht="16.5" customHeight="1">
      <c r="A195" s="40"/>
      <c r="B195" s="41"/>
      <c r="C195" s="229" t="s">
        <v>304</v>
      </c>
      <c r="D195" s="229" t="s">
        <v>230</v>
      </c>
      <c r="E195" s="230" t="s">
        <v>413</v>
      </c>
      <c r="F195" s="231" t="s">
        <v>414</v>
      </c>
      <c r="G195" s="232" t="s">
        <v>415</v>
      </c>
      <c r="H195" s="233">
        <v>721</v>
      </c>
      <c r="I195" s="234"/>
      <c r="J195" s="235">
        <f>ROUND(I195*H195,2)</f>
        <v>0</v>
      </c>
      <c r="K195" s="231" t="s">
        <v>234</v>
      </c>
      <c r="L195" s="46"/>
      <c r="M195" s="236" t="s">
        <v>1</v>
      </c>
      <c r="N195" s="237" t="s">
        <v>48</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115</v>
      </c>
      <c r="AT195" s="240" t="s">
        <v>230</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5532</v>
      </c>
    </row>
    <row r="196" s="15" customFormat="1">
      <c r="A196" s="15"/>
      <c r="B196" s="274"/>
      <c r="C196" s="275"/>
      <c r="D196" s="242" t="s">
        <v>369</v>
      </c>
      <c r="E196" s="276" t="s">
        <v>1</v>
      </c>
      <c r="F196" s="277" t="s">
        <v>5518</v>
      </c>
      <c r="G196" s="275"/>
      <c r="H196" s="276" t="s">
        <v>1</v>
      </c>
      <c r="I196" s="278"/>
      <c r="J196" s="275"/>
      <c r="K196" s="275"/>
      <c r="L196" s="279"/>
      <c r="M196" s="280"/>
      <c r="N196" s="281"/>
      <c r="O196" s="281"/>
      <c r="P196" s="281"/>
      <c r="Q196" s="281"/>
      <c r="R196" s="281"/>
      <c r="S196" s="281"/>
      <c r="T196" s="282"/>
      <c r="U196" s="15"/>
      <c r="V196" s="15"/>
      <c r="W196" s="15"/>
      <c r="X196" s="15"/>
      <c r="Y196" s="15"/>
      <c r="Z196" s="15"/>
      <c r="AA196" s="15"/>
      <c r="AB196" s="15"/>
      <c r="AC196" s="15"/>
      <c r="AD196" s="15"/>
      <c r="AE196" s="15"/>
      <c r="AT196" s="283" t="s">
        <v>369</v>
      </c>
      <c r="AU196" s="283" t="s">
        <v>91</v>
      </c>
      <c r="AV196" s="15" t="s">
        <v>87</v>
      </c>
      <c r="AW196" s="15" t="s">
        <v>38</v>
      </c>
      <c r="AX196" s="15" t="s">
        <v>83</v>
      </c>
      <c r="AY196" s="283" t="s">
        <v>227</v>
      </c>
    </row>
    <row r="197" s="13" customFormat="1">
      <c r="A197" s="13"/>
      <c r="B197" s="252"/>
      <c r="C197" s="253"/>
      <c r="D197" s="242" t="s">
        <v>369</v>
      </c>
      <c r="E197" s="254" t="s">
        <v>1</v>
      </c>
      <c r="F197" s="255" t="s">
        <v>5533</v>
      </c>
      <c r="G197" s="253"/>
      <c r="H197" s="256">
        <v>566</v>
      </c>
      <c r="I197" s="257"/>
      <c r="J197" s="253"/>
      <c r="K197" s="253"/>
      <c r="L197" s="258"/>
      <c r="M197" s="259"/>
      <c r="N197" s="260"/>
      <c r="O197" s="260"/>
      <c r="P197" s="260"/>
      <c r="Q197" s="260"/>
      <c r="R197" s="260"/>
      <c r="S197" s="260"/>
      <c r="T197" s="261"/>
      <c r="U197" s="13"/>
      <c r="V197" s="13"/>
      <c r="W197" s="13"/>
      <c r="X197" s="13"/>
      <c r="Y197" s="13"/>
      <c r="Z197" s="13"/>
      <c r="AA197" s="13"/>
      <c r="AB197" s="13"/>
      <c r="AC197" s="13"/>
      <c r="AD197" s="13"/>
      <c r="AE197" s="13"/>
      <c r="AT197" s="262" t="s">
        <v>369</v>
      </c>
      <c r="AU197" s="262" t="s">
        <v>91</v>
      </c>
      <c r="AV197" s="13" t="s">
        <v>91</v>
      </c>
      <c r="AW197" s="13" t="s">
        <v>38</v>
      </c>
      <c r="AX197" s="13" t="s">
        <v>83</v>
      </c>
      <c r="AY197" s="262" t="s">
        <v>227</v>
      </c>
    </row>
    <row r="198" s="13" customFormat="1">
      <c r="A198" s="13"/>
      <c r="B198" s="252"/>
      <c r="C198" s="253"/>
      <c r="D198" s="242" t="s">
        <v>369</v>
      </c>
      <c r="E198" s="254" t="s">
        <v>1</v>
      </c>
      <c r="F198" s="255" t="s">
        <v>5534</v>
      </c>
      <c r="G198" s="253"/>
      <c r="H198" s="256">
        <v>135</v>
      </c>
      <c r="I198" s="257"/>
      <c r="J198" s="253"/>
      <c r="K198" s="253"/>
      <c r="L198" s="258"/>
      <c r="M198" s="259"/>
      <c r="N198" s="260"/>
      <c r="O198" s="260"/>
      <c r="P198" s="260"/>
      <c r="Q198" s="260"/>
      <c r="R198" s="260"/>
      <c r="S198" s="260"/>
      <c r="T198" s="261"/>
      <c r="U198" s="13"/>
      <c r="V198" s="13"/>
      <c r="W198" s="13"/>
      <c r="X198" s="13"/>
      <c r="Y198" s="13"/>
      <c r="Z198" s="13"/>
      <c r="AA198" s="13"/>
      <c r="AB198" s="13"/>
      <c r="AC198" s="13"/>
      <c r="AD198" s="13"/>
      <c r="AE198" s="13"/>
      <c r="AT198" s="262" t="s">
        <v>369</v>
      </c>
      <c r="AU198" s="262" t="s">
        <v>91</v>
      </c>
      <c r="AV198" s="13" t="s">
        <v>91</v>
      </c>
      <c r="AW198" s="13" t="s">
        <v>38</v>
      </c>
      <c r="AX198" s="13" t="s">
        <v>83</v>
      </c>
      <c r="AY198" s="262" t="s">
        <v>227</v>
      </c>
    </row>
    <row r="199" s="13" customFormat="1">
      <c r="A199" s="13"/>
      <c r="B199" s="252"/>
      <c r="C199" s="253"/>
      <c r="D199" s="242" t="s">
        <v>369</v>
      </c>
      <c r="E199" s="254" t="s">
        <v>1</v>
      </c>
      <c r="F199" s="255" t="s">
        <v>5535</v>
      </c>
      <c r="G199" s="253"/>
      <c r="H199" s="256">
        <v>20</v>
      </c>
      <c r="I199" s="257"/>
      <c r="J199" s="253"/>
      <c r="K199" s="253"/>
      <c r="L199" s="258"/>
      <c r="M199" s="259"/>
      <c r="N199" s="260"/>
      <c r="O199" s="260"/>
      <c r="P199" s="260"/>
      <c r="Q199" s="260"/>
      <c r="R199" s="260"/>
      <c r="S199" s="260"/>
      <c r="T199" s="261"/>
      <c r="U199" s="13"/>
      <c r="V199" s="13"/>
      <c r="W199" s="13"/>
      <c r="X199" s="13"/>
      <c r="Y199" s="13"/>
      <c r="Z199" s="13"/>
      <c r="AA199" s="13"/>
      <c r="AB199" s="13"/>
      <c r="AC199" s="13"/>
      <c r="AD199" s="13"/>
      <c r="AE199" s="13"/>
      <c r="AT199" s="262" t="s">
        <v>369</v>
      </c>
      <c r="AU199" s="262" t="s">
        <v>91</v>
      </c>
      <c r="AV199" s="13" t="s">
        <v>91</v>
      </c>
      <c r="AW199" s="13" t="s">
        <v>38</v>
      </c>
      <c r="AX199" s="13" t="s">
        <v>83</v>
      </c>
      <c r="AY199" s="262" t="s">
        <v>227</v>
      </c>
    </row>
    <row r="200" s="14" customFormat="1">
      <c r="A200" s="14"/>
      <c r="B200" s="263"/>
      <c r="C200" s="264"/>
      <c r="D200" s="242" t="s">
        <v>369</v>
      </c>
      <c r="E200" s="265" t="s">
        <v>1</v>
      </c>
      <c r="F200" s="266" t="s">
        <v>371</v>
      </c>
      <c r="G200" s="264"/>
      <c r="H200" s="267">
        <v>721</v>
      </c>
      <c r="I200" s="268"/>
      <c r="J200" s="264"/>
      <c r="K200" s="264"/>
      <c r="L200" s="269"/>
      <c r="M200" s="270"/>
      <c r="N200" s="271"/>
      <c r="O200" s="271"/>
      <c r="P200" s="271"/>
      <c r="Q200" s="271"/>
      <c r="R200" s="271"/>
      <c r="S200" s="271"/>
      <c r="T200" s="272"/>
      <c r="U200" s="14"/>
      <c r="V200" s="14"/>
      <c r="W200" s="14"/>
      <c r="X200" s="14"/>
      <c r="Y200" s="14"/>
      <c r="Z200" s="14"/>
      <c r="AA200" s="14"/>
      <c r="AB200" s="14"/>
      <c r="AC200" s="14"/>
      <c r="AD200" s="14"/>
      <c r="AE200" s="14"/>
      <c r="AT200" s="273" t="s">
        <v>369</v>
      </c>
      <c r="AU200" s="273" t="s">
        <v>91</v>
      </c>
      <c r="AV200" s="14" t="s">
        <v>115</v>
      </c>
      <c r="AW200" s="14" t="s">
        <v>38</v>
      </c>
      <c r="AX200" s="14" t="s">
        <v>87</v>
      </c>
      <c r="AY200" s="273" t="s">
        <v>227</v>
      </c>
    </row>
    <row r="201" s="2" customFormat="1" ht="16.5" customHeight="1">
      <c r="A201" s="40"/>
      <c r="B201" s="41"/>
      <c r="C201" s="229" t="s">
        <v>309</v>
      </c>
      <c r="D201" s="229" t="s">
        <v>230</v>
      </c>
      <c r="E201" s="230" t="s">
        <v>5536</v>
      </c>
      <c r="F201" s="231" t="s">
        <v>5537</v>
      </c>
      <c r="G201" s="232" t="s">
        <v>415</v>
      </c>
      <c r="H201" s="233">
        <v>65.480000000000004</v>
      </c>
      <c r="I201" s="234"/>
      <c r="J201" s="235">
        <f>ROUND(I201*H201,2)</f>
        <v>0</v>
      </c>
      <c r="K201" s="231" t="s">
        <v>251</v>
      </c>
      <c r="L201" s="46"/>
      <c r="M201" s="236" t="s">
        <v>1</v>
      </c>
      <c r="N201" s="237" t="s">
        <v>48</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115</v>
      </c>
      <c r="AT201" s="240" t="s">
        <v>230</v>
      </c>
      <c r="AU201" s="240" t="s">
        <v>91</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115</v>
      </c>
      <c r="BM201" s="240" t="s">
        <v>5538</v>
      </c>
    </row>
    <row r="202" s="13" customFormat="1">
      <c r="A202" s="13"/>
      <c r="B202" s="252"/>
      <c r="C202" s="253"/>
      <c r="D202" s="242" t="s">
        <v>369</v>
      </c>
      <c r="E202" s="254" t="s">
        <v>1</v>
      </c>
      <c r="F202" s="255" t="s">
        <v>5539</v>
      </c>
      <c r="G202" s="253"/>
      <c r="H202" s="256">
        <v>65.480000000000004</v>
      </c>
      <c r="I202" s="257"/>
      <c r="J202" s="253"/>
      <c r="K202" s="253"/>
      <c r="L202" s="258"/>
      <c r="M202" s="259"/>
      <c r="N202" s="260"/>
      <c r="O202" s="260"/>
      <c r="P202" s="260"/>
      <c r="Q202" s="260"/>
      <c r="R202" s="260"/>
      <c r="S202" s="260"/>
      <c r="T202" s="261"/>
      <c r="U202" s="13"/>
      <c r="V202" s="13"/>
      <c r="W202" s="13"/>
      <c r="X202" s="13"/>
      <c r="Y202" s="13"/>
      <c r="Z202" s="13"/>
      <c r="AA202" s="13"/>
      <c r="AB202" s="13"/>
      <c r="AC202" s="13"/>
      <c r="AD202" s="13"/>
      <c r="AE202" s="13"/>
      <c r="AT202" s="262" t="s">
        <v>369</v>
      </c>
      <c r="AU202" s="262" t="s">
        <v>91</v>
      </c>
      <c r="AV202" s="13" t="s">
        <v>91</v>
      </c>
      <c r="AW202" s="13" t="s">
        <v>38</v>
      </c>
      <c r="AX202" s="13" t="s">
        <v>83</v>
      </c>
      <c r="AY202" s="262" t="s">
        <v>227</v>
      </c>
    </row>
    <row r="203" s="14" customFormat="1">
      <c r="A203" s="14"/>
      <c r="B203" s="263"/>
      <c r="C203" s="264"/>
      <c r="D203" s="242" t="s">
        <v>369</v>
      </c>
      <c r="E203" s="265" t="s">
        <v>1</v>
      </c>
      <c r="F203" s="266" t="s">
        <v>371</v>
      </c>
      <c r="G203" s="264"/>
      <c r="H203" s="267">
        <v>65.480000000000004</v>
      </c>
      <c r="I203" s="268"/>
      <c r="J203" s="264"/>
      <c r="K203" s="264"/>
      <c r="L203" s="269"/>
      <c r="M203" s="270"/>
      <c r="N203" s="271"/>
      <c r="O203" s="271"/>
      <c r="P203" s="271"/>
      <c r="Q203" s="271"/>
      <c r="R203" s="271"/>
      <c r="S203" s="271"/>
      <c r="T203" s="272"/>
      <c r="U203" s="14"/>
      <c r="V203" s="14"/>
      <c r="W203" s="14"/>
      <c r="X203" s="14"/>
      <c r="Y203" s="14"/>
      <c r="Z203" s="14"/>
      <c r="AA203" s="14"/>
      <c r="AB203" s="14"/>
      <c r="AC203" s="14"/>
      <c r="AD203" s="14"/>
      <c r="AE203" s="14"/>
      <c r="AT203" s="273" t="s">
        <v>369</v>
      </c>
      <c r="AU203" s="273" t="s">
        <v>91</v>
      </c>
      <c r="AV203" s="14" t="s">
        <v>115</v>
      </c>
      <c r="AW203" s="14" t="s">
        <v>38</v>
      </c>
      <c r="AX203" s="14" t="s">
        <v>87</v>
      </c>
      <c r="AY203" s="273" t="s">
        <v>227</v>
      </c>
    </row>
    <row r="204" s="2" customFormat="1" ht="16.5" customHeight="1">
      <c r="A204" s="40"/>
      <c r="B204" s="41"/>
      <c r="C204" s="229" t="s">
        <v>316</v>
      </c>
      <c r="D204" s="229" t="s">
        <v>230</v>
      </c>
      <c r="E204" s="230" t="s">
        <v>419</v>
      </c>
      <c r="F204" s="231" t="s">
        <v>420</v>
      </c>
      <c r="G204" s="232" t="s">
        <v>374</v>
      </c>
      <c r="H204" s="233">
        <v>12.853</v>
      </c>
      <c r="I204" s="234"/>
      <c r="J204" s="235">
        <f>ROUND(I204*H204,2)</f>
        <v>0</v>
      </c>
      <c r="K204" s="231" t="s">
        <v>234</v>
      </c>
      <c r="L204" s="46"/>
      <c r="M204" s="236" t="s">
        <v>1</v>
      </c>
      <c r="N204" s="237" t="s">
        <v>48</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421</v>
      </c>
      <c r="AT204" s="240" t="s">
        <v>230</v>
      </c>
      <c r="AU204" s="240" t="s">
        <v>91</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421</v>
      </c>
      <c r="BM204" s="240" t="s">
        <v>5540</v>
      </c>
    </row>
    <row r="205" s="12" customFormat="1" ht="22.8" customHeight="1">
      <c r="A205" s="12"/>
      <c r="B205" s="213"/>
      <c r="C205" s="214"/>
      <c r="D205" s="215" t="s">
        <v>82</v>
      </c>
      <c r="E205" s="227" t="s">
        <v>91</v>
      </c>
      <c r="F205" s="227" t="s">
        <v>425</v>
      </c>
      <c r="G205" s="214"/>
      <c r="H205" s="214"/>
      <c r="I205" s="217"/>
      <c r="J205" s="228">
        <f>BK205</f>
        <v>0</v>
      </c>
      <c r="K205" s="214"/>
      <c r="L205" s="219"/>
      <c r="M205" s="220"/>
      <c r="N205" s="221"/>
      <c r="O205" s="221"/>
      <c r="P205" s="222">
        <f>SUM(P206:P221)</f>
        <v>0</v>
      </c>
      <c r="Q205" s="221"/>
      <c r="R205" s="222">
        <f>SUM(R206:R221)</f>
        <v>15.915278930000003</v>
      </c>
      <c r="S205" s="221"/>
      <c r="T205" s="223">
        <f>SUM(T206:T221)</f>
        <v>0</v>
      </c>
      <c r="U205" s="12"/>
      <c r="V205" s="12"/>
      <c r="W205" s="12"/>
      <c r="X205" s="12"/>
      <c r="Y205" s="12"/>
      <c r="Z205" s="12"/>
      <c r="AA205" s="12"/>
      <c r="AB205" s="12"/>
      <c r="AC205" s="12"/>
      <c r="AD205" s="12"/>
      <c r="AE205" s="12"/>
      <c r="AR205" s="224" t="s">
        <v>87</v>
      </c>
      <c r="AT205" s="225" t="s">
        <v>82</v>
      </c>
      <c r="AU205" s="225" t="s">
        <v>87</v>
      </c>
      <c r="AY205" s="224" t="s">
        <v>227</v>
      </c>
      <c r="BK205" s="226">
        <f>SUM(BK206:BK221)</f>
        <v>0</v>
      </c>
    </row>
    <row r="206" s="2" customFormat="1" ht="16.5" customHeight="1">
      <c r="A206" s="40"/>
      <c r="B206" s="41"/>
      <c r="C206" s="229" t="s">
        <v>323</v>
      </c>
      <c r="D206" s="229" t="s">
        <v>230</v>
      </c>
      <c r="E206" s="230" t="s">
        <v>426</v>
      </c>
      <c r="F206" s="231" t="s">
        <v>427</v>
      </c>
      <c r="G206" s="232" t="s">
        <v>374</v>
      </c>
      <c r="H206" s="233">
        <v>0.75</v>
      </c>
      <c r="I206" s="234"/>
      <c r="J206" s="235">
        <f>ROUND(I206*H206,2)</f>
        <v>0</v>
      </c>
      <c r="K206" s="231" t="s">
        <v>234</v>
      </c>
      <c r="L206" s="46"/>
      <c r="M206" s="236" t="s">
        <v>1</v>
      </c>
      <c r="N206" s="237" t="s">
        <v>48</v>
      </c>
      <c r="O206" s="93"/>
      <c r="P206" s="238">
        <f>O206*H206</f>
        <v>0</v>
      </c>
      <c r="Q206" s="238">
        <v>2.1600000000000001</v>
      </c>
      <c r="R206" s="238">
        <f>Q206*H206</f>
        <v>1.6200000000000001</v>
      </c>
      <c r="S206" s="238">
        <v>0</v>
      </c>
      <c r="T206" s="239">
        <f>S206*H206</f>
        <v>0</v>
      </c>
      <c r="U206" s="40"/>
      <c r="V206" s="40"/>
      <c r="W206" s="40"/>
      <c r="X206" s="40"/>
      <c r="Y206" s="40"/>
      <c r="Z206" s="40"/>
      <c r="AA206" s="40"/>
      <c r="AB206" s="40"/>
      <c r="AC206" s="40"/>
      <c r="AD206" s="40"/>
      <c r="AE206" s="40"/>
      <c r="AR206" s="240" t="s">
        <v>115</v>
      </c>
      <c r="AT206" s="240" t="s">
        <v>230</v>
      </c>
      <c r="AU206" s="240" t="s">
        <v>91</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115</v>
      </c>
      <c r="BM206" s="240" t="s">
        <v>5541</v>
      </c>
    </row>
    <row r="207" s="2" customFormat="1" ht="16.5" customHeight="1">
      <c r="A207" s="40"/>
      <c r="B207" s="41"/>
      <c r="C207" s="229" t="s">
        <v>7</v>
      </c>
      <c r="D207" s="229" t="s">
        <v>230</v>
      </c>
      <c r="E207" s="230" t="s">
        <v>5542</v>
      </c>
      <c r="F207" s="231" t="s">
        <v>5543</v>
      </c>
      <c r="G207" s="232" t="s">
        <v>374</v>
      </c>
      <c r="H207" s="233">
        <v>2.5430000000000001</v>
      </c>
      <c r="I207" s="234"/>
      <c r="J207" s="235">
        <f>ROUND(I207*H207,2)</f>
        <v>0</v>
      </c>
      <c r="K207" s="231" t="s">
        <v>234</v>
      </c>
      <c r="L207" s="46"/>
      <c r="M207" s="236" t="s">
        <v>1</v>
      </c>
      <c r="N207" s="237" t="s">
        <v>48</v>
      </c>
      <c r="O207" s="93"/>
      <c r="P207" s="238">
        <f>O207*H207</f>
        <v>0</v>
      </c>
      <c r="Q207" s="238">
        <v>2.2563399999999998</v>
      </c>
      <c r="R207" s="238">
        <f>Q207*H207</f>
        <v>5.7378726200000001</v>
      </c>
      <c r="S207" s="238">
        <v>0</v>
      </c>
      <c r="T207" s="239">
        <f>S207*H207</f>
        <v>0</v>
      </c>
      <c r="U207" s="40"/>
      <c r="V207" s="40"/>
      <c r="W207" s="40"/>
      <c r="X207" s="40"/>
      <c r="Y207" s="40"/>
      <c r="Z207" s="40"/>
      <c r="AA207" s="40"/>
      <c r="AB207" s="40"/>
      <c r="AC207" s="40"/>
      <c r="AD207" s="40"/>
      <c r="AE207" s="40"/>
      <c r="AR207" s="240" t="s">
        <v>115</v>
      </c>
      <c r="AT207" s="240" t="s">
        <v>230</v>
      </c>
      <c r="AU207" s="240" t="s">
        <v>91</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115</v>
      </c>
      <c r="BM207" s="240" t="s">
        <v>5544</v>
      </c>
    </row>
    <row r="208" s="13" customFormat="1">
      <c r="A208" s="13"/>
      <c r="B208" s="252"/>
      <c r="C208" s="253"/>
      <c r="D208" s="242" t="s">
        <v>369</v>
      </c>
      <c r="E208" s="254" t="s">
        <v>1</v>
      </c>
      <c r="F208" s="255" t="s">
        <v>5545</v>
      </c>
      <c r="G208" s="253"/>
      <c r="H208" s="256">
        <v>2.5430000000000001</v>
      </c>
      <c r="I208" s="257"/>
      <c r="J208" s="253"/>
      <c r="K208" s="253"/>
      <c r="L208" s="258"/>
      <c r="M208" s="259"/>
      <c r="N208" s="260"/>
      <c r="O208" s="260"/>
      <c r="P208" s="260"/>
      <c r="Q208" s="260"/>
      <c r="R208" s="260"/>
      <c r="S208" s="260"/>
      <c r="T208" s="261"/>
      <c r="U208" s="13"/>
      <c r="V208" s="13"/>
      <c r="W208" s="13"/>
      <c r="X208" s="13"/>
      <c r="Y208" s="13"/>
      <c r="Z208" s="13"/>
      <c r="AA208" s="13"/>
      <c r="AB208" s="13"/>
      <c r="AC208" s="13"/>
      <c r="AD208" s="13"/>
      <c r="AE208" s="13"/>
      <c r="AT208" s="262" t="s">
        <v>369</v>
      </c>
      <c r="AU208" s="262" t="s">
        <v>91</v>
      </c>
      <c r="AV208" s="13" t="s">
        <v>91</v>
      </c>
      <c r="AW208" s="13" t="s">
        <v>38</v>
      </c>
      <c r="AX208" s="13" t="s">
        <v>83</v>
      </c>
      <c r="AY208" s="262" t="s">
        <v>227</v>
      </c>
    </row>
    <row r="209" s="14" customFormat="1">
      <c r="A209" s="14"/>
      <c r="B209" s="263"/>
      <c r="C209" s="264"/>
      <c r="D209" s="242" t="s">
        <v>369</v>
      </c>
      <c r="E209" s="265" t="s">
        <v>1</v>
      </c>
      <c r="F209" s="266" t="s">
        <v>371</v>
      </c>
      <c r="G209" s="264"/>
      <c r="H209" s="267">
        <v>2.5430000000000001</v>
      </c>
      <c r="I209" s="268"/>
      <c r="J209" s="264"/>
      <c r="K209" s="264"/>
      <c r="L209" s="269"/>
      <c r="M209" s="270"/>
      <c r="N209" s="271"/>
      <c r="O209" s="271"/>
      <c r="P209" s="271"/>
      <c r="Q209" s="271"/>
      <c r="R209" s="271"/>
      <c r="S209" s="271"/>
      <c r="T209" s="272"/>
      <c r="U209" s="14"/>
      <c r="V209" s="14"/>
      <c r="W209" s="14"/>
      <c r="X209" s="14"/>
      <c r="Y209" s="14"/>
      <c r="Z209" s="14"/>
      <c r="AA209" s="14"/>
      <c r="AB209" s="14"/>
      <c r="AC209" s="14"/>
      <c r="AD209" s="14"/>
      <c r="AE209" s="14"/>
      <c r="AT209" s="273" t="s">
        <v>369</v>
      </c>
      <c r="AU209" s="273" t="s">
        <v>91</v>
      </c>
      <c r="AV209" s="14" t="s">
        <v>115</v>
      </c>
      <c r="AW209" s="14" t="s">
        <v>38</v>
      </c>
      <c r="AX209" s="14" t="s">
        <v>87</v>
      </c>
      <c r="AY209" s="273" t="s">
        <v>227</v>
      </c>
    </row>
    <row r="210" s="2" customFormat="1" ht="16.5" customHeight="1">
      <c r="A210" s="40"/>
      <c r="B210" s="41"/>
      <c r="C210" s="229" t="s">
        <v>470</v>
      </c>
      <c r="D210" s="229" t="s">
        <v>230</v>
      </c>
      <c r="E210" s="230" t="s">
        <v>5546</v>
      </c>
      <c r="F210" s="231" t="s">
        <v>5547</v>
      </c>
      <c r="G210" s="232" t="s">
        <v>374</v>
      </c>
      <c r="H210" s="233">
        <v>3.3300000000000001</v>
      </c>
      <c r="I210" s="234"/>
      <c r="J210" s="235">
        <f>ROUND(I210*H210,2)</f>
        <v>0</v>
      </c>
      <c r="K210" s="231" t="s">
        <v>234</v>
      </c>
      <c r="L210" s="46"/>
      <c r="M210" s="236" t="s">
        <v>1</v>
      </c>
      <c r="N210" s="237" t="s">
        <v>48</v>
      </c>
      <c r="O210" s="93"/>
      <c r="P210" s="238">
        <f>O210*H210</f>
        <v>0</v>
      </c>
      <c r="Q210" s="238">
        <v>2.45329</v>
      </c>
      <c r="R210" s="238">
        <f>Q210*H210</f>
        <v>8.1694557000000003</v>
      </c>
      <c r="S210" s="238">
        <v>0</v>
      </c>
      <c r="T210" s="239">
        <f>S210*H210</f>
        <v>0</v>
      </c>
      <c r="U210" s="40"/>
      <c r="V210" s="40"/>
      <c r="W210" s="40"/>
      <c r="X210" s="40"/>
      <c r="Y210" s="40"/>
      <c r="Z210" s="40"/>
      <c r="AA210" s="40"/>
      <c r="AB210" s="40"/>
      <c r="AC210" s="40"/>
      <c r="AD210" s="40"/>
      <c r="AE210" s="40"/>
      <c r="AR210" s="240" t="s">
        <v>115</v>
      </c>
      <c r="AT210" s="240" t="s">
        <v>230</v>
      </c>
      <c r="AU210" s="240" t="s">
        <v>91</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115</v>
      </c>
      <c r="BM210" s="240" t="s">
        <v>5548</v>
      </c>
    </row>
    <row r="211" s="13" customFormat="1">
      <c r="A211" s="13"/>
      <c r="B211" s="252"/>
      <c r="C211" s="253"/>
      <c r="D211" s="242" t="s">
        <v>369</v>
      </c>
      <c r="E211" s="254" t="s">
        <v>1</v>
      </c>
      <c r="F211" s="255" t="s">
        <v>5521</v>
      </c>
      <c r="G211" s="253"/>
      <c r="H211" s="256">
        <v>3.3300000000000001</v>
      </c>
      <c r="I211" s="257"/>
      <c r="J211" s="253"/>
      <c r="K211" s="253"/>
      <c r="L211" s="258"/>
      <c r="M211" s="259"/>
      <c r="N211" s="260"/>
      <c r="O211" s="260"/>
      <c r="P211" s="260"/>
      <c r="Q211" s="260"/>
      <c r="R211" s="260"/>
      <c r="S211" s="260"/>
      <c r="T211" s="261"/>
      <c r="U211" s="13"/>
      <c r="V211" s="13"/>
      <c r="W211" s="13"/>
      <c r="X211" s="13"/>
      <c r="Y211" s="13"/>
      <c r="Z211" s="13"/>
      <c r="AA211" s="13"/>
      <c r="AB211" s="13"/>
      <c r="AC211" s="13"/>
      <c r="AD211" s="13"/>
      <c r="AE211" s="13"/>
      <c r="AT211" s="262" t="s">
        <v>369</v>
      </c>
      <c r="AU211" s="262" t="s">
        <v>91</v>
      </c>
      <c r="AV211" s="13" t="s">
        <v>91</v>
      </c>
      <c r="AW211" s="13" t="s">
        <v>38</v>
      </c>
      <c r="AX211" s="13" t="s">
        <v>83</v>
      </c>
      <c r="AY211" s="262" t="s">
        <v>227</v>
      </c>
    </row>
    <row r="212" s="14" customFormat="1">
      <c r="A212" s="14"/>
      <c r="B212" s="263"/>
      <c r="C212" s="264"/>
      <c r="D212" s="242" t="s">
        <v>369</v>
      </c>
      <c r="E212" s="265" t="s">
        <v>1</v>
      </c>
      <c r="F212" s="266" t="s">
        <v>371</v>
      </c>
      <c r="G212" s="264"/>
      <c r="H212" s="267">
        <v>3.3300000000000001</v>
      </c>
      <c r="I212" s="268"/>
      <c r="J212" s="264"/>
      <c r="K212" s="264"/>
      <c r="L212" s="269"/>
      <c r="M212" s="270"/>
      <c r="N212" s="271"/>
      <c r="O212" s="271"/>
      <c r="P212" s="271"/>
      <c r="Q212" s="271"/>
      <c r="R212" s="271"/>
      <c r="S212" s="271"/>
      <c r="T212" s="272"/>
      <c r="U212" s="14"/>
      <c r="V212" s="14"/>
      <c r="W212" s="14"/>
      <c r="X212" s="14"/>
      <c r="Y212" s="14"/>
      <c r="Z212" s="14"/>
      <c r="AA212" s="14"/>
      <c r="AB212" s="14"/>
      <c r="AC212" s="14"/>
      <c r="AD212" s="14"/>
      <c r="AE212" s="14"/>
      <c r="AT212" s="273" t="s">
        <v>369</v>
      </c>
      <c r="AU212" s="273" t="s">
        <v>91</v>
      </c>
      <c r="AV212" s="14" t="s">
        <v>115</v>
      </c>
      <c r="AW212" s="14" t="s">
        <v>38</v>
      </c>
      <c r="AX212" s="14" t="s">
        <v>87</v>
      </c>
      <c r="AY212" s="273" t="s">
        <v>227</v>
      </c>
    </row>
    <row r="213" s="2" customFormat="1" ht="16.5" customHeight="1">
      <c r="A213" s="40"/>
      <c r="B213" s="41"/>
      <c r="C213" s="229" t="s">
        <v>475</v>
      </c>
      <c r="D213" s="229" t="s">
        <v>230</v>
      </c>
      <c r="E213" s="230" t="s">
        <v>5549</v>
      </c>
      <c r="F213" s="231" t="s">
        <v>5550</v>
      </c>
      <c r="G213" s="232" t="s">
        <v>415</v>
      </c>
      <c r="H213" s="233">
        <v>13.225</v>
      </c>
      <c r="I213" s="234"/>
      <c r="J213" s="235">
        <f>ROUND(I213*H213,2)</f>
        <v>0</v>
      </c>
      <c r="K213" s="231" t="s">
        <v>234</v>
      </c>
      <c r="L213" s="46"/>
      <c r="M213" s="236" t="s">
        <v>1</v>
      </c>
      <c r="N213" s="237" t="s">
        <v>48</v>
      </c>
      <c r="O213" s="93"/>
      <c r="P213" s="238">
        <f>O213*H213</f>
        <v>0</v>
      </c>
      <c r="Q213" s="238">
        <v>0.00264</v>
      </c>
      <c r="R213" s="238">
        <f>Q213*H213</f>
        <v>0.034914000000000001</v>
      </c>
      <c r="S213" s="238">
        <v>0</v>
      </c>
      <c r="T213" s="239">
        <f>S213*H213</f>
        <v>0</v>
      </c>
      <c r="U213" s="40"/>
      <c r="V213" s="40"/>
      <c r="W213" s="40"/>
      <c r="X213" s="40"/>
      <c r="Y213" s="40"/>
      <c r="Z213" s="40"/>
      <c r="AA213" s="40"/>
      <c r="AB213" s="40"/>
      <c r="AC213" s="40"/>
      <c r="AD213" s="40"/>
      <c r="AE213" s="40"/>
      <c r="AR213" s="240" t="s">
        <v>115</v>
      </c>
      <c r="AT213" s="240" t="s">
        <v>230</v>
      </c>
      <c r="AU213" s="240" t="s">
        <v>91</v>
      </c>
      <c r="AY213" s="18" t="s">
        <v>227</v>
      </c>
      <c r="BE213" s="241">
        <f>IF(N213="základní",J213,0)</f>
        <v>0</v>
      </c>
      <c r="BF213" s="241">
        <f>IF(N213="snížená",J213,0)</f>
        <v>0</v>
      </c>
      <c r="BG213" s="241">
        <f>IF(N213="zákl. přenesená",J213,0)</f>
        <v>0</v>
      </c>
      <c r="BH213" s="241">
        <f>IF(N213="sníž. přenesená",J213,0)</f>
        <v>0</v>
      </c>
      <c r="BI213" s="241">
        <f>IF(N213="nulová",J213,0)</f>
        <v>0</v>
      </c>
      <c r="BJ213" s="18" t="s">
        <v>87</v>
      </c>
      <c r="BK213" s="241">
        <f>ROUND(I213*H213,2)</f>
        <v>0</v>
      </c>
      <c r="BL213" s="18" t="s">
        <v>115</v>
      </c>
      <c r="BM213" s="240" t="s">
        <v>5551</v>
      </c>
    </row>
    <row r="214" s="15" customFormat="1">
      <c r="A214" s="15"/>
      <c r="B214" s="274"/>
      <c r="C214" s="275"/>
      <c r="D214" s="242" t="s">
        <v>369</v>
      </c>
      <c r="E214" s="276" t="s">
        <v>1</v>
      </c>
      <c r="F214" s="277" t="s">
        <v>5552</v>
      </c>
      <c r="G214" s="275"/>
      <c r="H214" s="276" t="s">
        <v>1</v>
      </c>
      <c r="I214" s="278"/>
      <c r="J214" s="275"/>
      <c r="K214" s="275"/>
      <c r="L214" s="279"/>
      <c r="M214" s="280"/>
      <c r="N214" s="281"/>
      <c r="O214" s="281"/>
      <c r="P214" s="281"/>
      <c r="Q214" s="281"/>
      <c r="R214" s="281"/>
      <c r="S214" s="281"/>
      <c r="T214" s="282"/>
      <c r="U214" s="15"/>
      <c r="V214" s="15"/>
      <c r="W214" s="15"/>
      <c r="X214" s="15"/>
      <c r="Y214" s="15"/>
      <c r="Z214" s="15"/>
      <c r="AA214" s="15"/>
      <c r="AB214" s="15"/>
      <c r="AC214" s="15"/>
      <c r="AD214" s="15"/>
      <c r="AE214" s="15"/>
      <c r="AT214" s="283" t="s">
        <v>369</v>
      </c>
      <c r="AU214" s="283" t="s">
        <v>91</v>
      </c>
      <c r="AV214" s="15" t="s">
        <v>87</v>
      </c>
      <c r="AW214" s="15" t="s">
        <v>38</v>
      </c>
      <c r="AX214" s="15" t="s">
        <v>83</v>
      </c>
      <c r="AY214" s="283" t="s">
        <v>227</v>
      </c>
    </row>
    <row r="215" s="13" customFormat="1">
      <c r="A215" s="13"/>
      <c r="B215" s="252"/>
      <c r="C215" s="253"/>
      <c r="D215" s="242" t="s">
        <v>369</v>
      </c>
      <c r="E215" s="254" t="s">
        <v>1</v>
      </c>
      <c r="F215" s="255" t="s">
        <v>5553</v>
      </c>
      <c r="G215" s="253"/>
      <c r="H215" s="256">
        <v>10.005000000000001</v>
      </c>
      <c r="I215" s="257"/>
      <c r="J215" s="253"/>
      <c r="K215" s="253"/>
      <c r="L215" s="258"/>
      <c r="M215" s="259"/>
      <c r="N215" s="260"/>
      <c r="O215" s="260"/>
      <c r="P215" s="260"/>
      <c r="Q215" s="260"/>
      <c r="R215" s="260"/>
      <c r="S215" s="260"/>
      <c r="T215" s="261"/>
      <c r="U215" s="13"/>
      <c r="V215" s="13"/>
      <c r="W215" s="13"/>
      <c r="X215" s="13"/>
      <c r="Y215" s="13"/>
      <c r="Z215" s="13"/>
      <c r="AA215" s="13"/>
      <c r="AB215" s="13"/>
      <c r="AC215" s="13"/>
      <c r="AD215" s="13"/>
      <c r="AE215" s="13"/>
      <c r="AT215" s="262" t="s">
        <v>369</v>
      </c>
      <c r="AU215" s="262" t="s">
        <v>91</v>
      </c>
      <c r="AV215" s="13" t="s">
        <v>91</v>
      </c>
      <c r="AW215" s="13" t="s">
        <v>38</v>
      </c>
      <c r="AX215" s="13" t="s">
        <v>83</v>
      </c>
      <c r="AY215" s="262" t="s">
        <v>227</v>
      </c>
    </row>
    <row r="216" s="13" customFormat="1">
      <c r="A216" s="13"/>
      <c r="B216" s="252"/>
      <c r="C216" s="253"/>
      <c r="D216" s="242" t="s">
        <v>369</v>
      </c>
      <c r="E216" s="254" t="s">
        <v>1</v>
      </c>
      <c r="F216" s="255" t="s">
        <v>5554</v>
      </c>
      <c r="G216" s="253"/>
      <c r="H216" s="256">
        <v>3.2200000000000002</v>
      </c>
      <c r="I216" s="257"/>
      <c r="J216" s="253"/>
      <c r="K216" s="253"/>
      <c r="L216" s="258"/>
      <c r="M216" s="259"/>
      <c r="N216" s="260"/>
      <c r="O216" s="260"/>
      <c r="P216" s="260"/>
      <c r="Q216" s="260"/>
      <c r="R216" s="260"/>
      <c r="S216" s="260"/>
      <c r="T216" s="261"/>
      <c r="U216" s="13"/>
      <c r="V216" s="13"/>
      <c r="W216" s="13"/>
      <c r="X216" s="13"/>
      <c r="Y216" s="13"/>
      <c r="Z216" s="13"/>
      <c r="AA216" s="13"/>
      <c r="AB216" s="13"/>
      <c r="AC216" s="13"/>
      <c r="AD216" s="13"/>
      <c r="AE216" s="13"/>
      <c r="AT216" s="262" t="s">
        <v>369</v>
      </c>
      <c r="AU216" s="262" t="s">
        <v>91</v>
      </c>
      <c r="AV216" s="13" t="s">
        <v>91</v>
      </c>
      <c r="AW216" s="13" t="s">
        <v>38</v>
      </c>
      <c r="AX216" s="13" t="s">
        <v>83</v>
      </c>
      <c r="AY216" s="262" t="s">
        <v>227</v>
      </c>
    </row>
    <row r="217" s="14" customFormat="1">
      <c r="A217" s="14"/>
      <c r="B217" s="263"/>
      <c r="C217" s="264"/>
      <c r="D217" s="242" t="s">
        <v>369</v>
      </c>
      <c r="E217" s="265" t="s">
        <v>1</v>
      </c>
      <c r="F217" s="266" t="s">
        <v>371</v>
      </c>
      <c r="G217" s="264"/>
      <c r="H217" s="267">
        <v>13.225</v>
      </c>
      <c r="I217" s="268"/>
      <c r="J217" s="264"/>
      <c r="K217" s="264"/>
      <c r="L217" s="269"/>
      <c r="M217" s="270"/>
      <c r="N217" s="271"/>
      <c r="O217" s="271"/>
      <c r="P217" s="271"/>
      <c r="Q217" s="271"/>
      <c r="R217" s="271"/>
      <c r="S217" s="271"/>
      <c r="T217" s="272"/>
      <c r="U217" s="14"/>
      <c r="V217" s="14"/>
      <c r="W217" s="14"/>
      <c r="X217" s="14"/>
      <c r="Y217" s="14"/>
      <c r="Z217" s="14"/>
      <c r="AA217" s="14"/>
      <c r="AB217" s="14"/>
      <c r="AC217" s="14"/>
      <c r="AD217" s="14"/>
      <c r="AE217" s="14"/>
      <c r="AT217" s="273" t="s">
        <v>369</v>
      </c>
      <c r="AU217" s="273" t="s">
        <v>91</v>
      </c>
      <c r="AV217" s="14" t="s">
        <v>115</v>
      </c>
      <c r="AW217" s="14" t="s">
        <v>38</v>
      </c>
      <c r="AX217" s="14" t="s">
        <v>87</v>
      </c>
      <c r="AY217" s="273" t="s">
        <v>227</v>
      </c>
    </row>
    <row r="218" s="2" customFormat="1" ht="16.5" customHeight="1">
      <c r="A218" s="40"/>
      <c r="B218" s="41"/>
      <c r="C218" s="229" t="s">
        <v>491</v>
      </c>
      <c r="D218" s="229" t="s">
        <v>230</v>
      </c>
      <c r="E218" s="230" t="s">
        <v>5555</v>
      </c>
      <c r="F218" s="231" t="s">
        <v>5556</v>
      </c>
      <c r="G218" s="232" t="s">
        <v>415</v>
      </c>
      <c r="H218" s="233">
        <v>13.225</v>
      </c>
      <c r="I218" s="234"/>
      <c r="J218" s="235">
        <f>ROUND(I218*H218,2)</f>
        <v>0</v>
      </c>
      <c r="K218" s="231" t="s">
        <v>234</v>
      </c>
      <c r="L218" s="46"/>
      <c r="M218" s="236" t="s">
        <v>1</v>
      </c>
      <c r="N218" s="237" t="s">
        <v>48</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115</v>
      </c>
      <c r="AT218" s="240" t="s">
        <v>230</v>
      </c>
      <c r="AU218" s="240" t="s">
        <v>91</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115</v>
      </c>
      <c r="BM218" s="240" t="s">
        <v>5557</v>
      </c>
    </row>
    <row r="219" s="2" customFormat="1" ht="16.5" customHeight="1">
      <c r="A219" s="40"/>
      <c r="B219" s="41"/>
      <c r="C219" s="229" t="s">
        <v>496</v>
      </c>
      <c r="D219" s="229" t="s">
        <v>230</v>
      </c>
      <c r="E219" s="230" t="s">
        <v>5558</v>
      </c>
      <c r="F219" s="231" t="s">
        <v>5559</v>
      </c>
      <c r="G219" s="232" t="s">
        <v>398</v>
      </c>
      <c r="H219" s="233">
        <v>0.33300000000000002</v>
      </c>
      <c r="I219" s="234"/>
      <c r="J219" s="235">
        <f>ROUND(I219*H219,2)</f>
        <v>0</v>
      </c>
      <c r="K219" s="231" t="s">
        <v>234</v>
      </c>
      <c r="L219" s="46"/>
      <c r="M219" s="236" t="s">
        <v>1</v>
      </c>
      <c r="N219" s="237" t="s">
        <v>48</v>
      </c>
      <c r="O219" s="93"/>
      <c r="P219" s="238">
        <f>O219*H219</f>
        <v>0</v>
      </c>
      <c r="Q219" s="238">
        <v>1.0601700000000001</v>
      </c>
      <c r="R219" s="238">
        <f>Q219*H219</f>
        <v>0.35303661000000003</v>
      </c>
      <c r="S219" s="238">
        <v>0</v>
      </c>
      <c r="T219" s="239">
        <f>S219*H219</f>
        <v>0</v>
      </c>
      <c r="U219" s="40"/>
      <c r="V219" s="40"/>
      <c r="W219" s="40"/>
      <c r="X219" s="40"/>
      <c r="Y219" s="40"/>
      <c r="Z219" s="40"/>
      <c r="AA219" s="40"/>
      <c r="AB219" s="40"/>
      <c r="AC219" s="40"/>
      <c r="AD219" s="40"/>
      <c r="AE219" s="40"/>
      <c r="AR219" s="240" t="s">
        <v>115</v>
      </c>
      <c r="AT219" s="240" t="s">
        <v>230</v>
      </c>
      <c r="AU219" s="240" t="s">
        <v>91</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115</v>
      </c>
      <c r="BM219" s="240" t="s">
        <v>5560</v>
      </c>
    </row>
    <row r="220" s="13" customFormat="1">
      <c r="A220" s="13"/>
      <c r="B220" s="252"/>
      <c r="C220" s="253"/>
      <c r="D220" s="242" t="s">
        <v>369</v>
      </c>
      <c r="E220" s="254" t="s">
        <v>1</v>
      </c>
      <c r="F220" s="255" t="s">
        <v>5561</v>
      </c>
      <c r="G220" s="253"/>
      <c r="H220" s="256">
        <v>0.33300000000000002</v>
      </c>
      <c r="I220" s="257"/>
      <c r="J220" s="253"/>
      <c r="K220" s="253"/>
      <c r="L220" s="258"/>
      <c r="M220" s="259"/>
      <c r="N220" s="260"/>
      <c r="O220" s="260"/>
      <c r="P220" s="260"/>
      <c r="Q220" s="260"/>
      <c r="R220" s="260"/>
      <c r="S220" s="260"/>
      <c r="T220" s="261"/>
      <c r="U220" s="13"/>
      <c r="V220" s="13"/>
      <c r="W220" s="13"/>
      <c r="X220" s="13"/>
      <c r="Y220" s="13"/>
      <c r="Z220" s="13"/>
      <c r="AA220" s="13"/>
      <c r="AB220" s="13"/>
      <c r="AC220" s="13"/>
      <c r="AD220" s="13"/>
      <c r="AE220" s="13"/>
      <c r="AT220" s="262" t="s">
        <v>369</v>
      </c>
      <c r="AU220" s="262" t="s">
        <v>91</v>
      </c>
      <c r="AV220" s="13" t="s">
        <v>91</v>
      </c>
      <c r="AW220" s="13" t="s">
        <v>38</v>
      </c>
      <c r="AX220" s="13" t="s">
        <v>83</v>
      </c>
      <c r="AY220" s="262" t="s">
        <v>227</v>
      </c>
    </row>
    <row r="221" s="14" customFormat="1">
      <c r="A221" s="14"/>
      <c r="B221" s="263"/>
      <c r="C221" s="264"/>
      <c r="D221" s="242" t="s">
        <v>369</v>
      </c>
      <c r="E221" s="265" t="s">
        <v>1</v>
      </c>
      <c r="F221" s="266" t="s">
        <v>371</v>
      </c>
      <c r="G221" s="264"/>
      <c r="H221" s="267">
        <v>0.33300000000000002</v>
      </c>
      <c r="I221" s="268"/>
      <c r="J221" s="264"/>
      <c r="K221" s="264"/>
      <c r="L221" s="269"/>
      <c r="M221" s="270"/>
      <c r="N221" s="271"/>
      <c r="O221" s="271"/>
      <c r="P221" s="271"/>
      <c r="Q221" s="271"/>
      <c r="R221" s="271"/>
      <c r="S221" s="271"/>
      <c r="T221" s="272"/>
      <c r="U221" s="14"/>
      <c r="V221" s="14"/>
      <c r="W221" s="14"/>
      <c r="X221" s="14"/>
      <c r="Y221" s="14"/>
      <c r="Z221" s="14"/>
      <c r="AA221" s="14"/>
      <c r="AB221" s="14"/>
      <c r="AC221" s="14"/>
      <c r="AD221" s="14"/>
      <c r="AE221" s="14"/>
      <c r="AT221" s="273" t="s">
        <v>369</v>
      </c>
      <c r="AU221" s="273" t="s">
        <v>91</v>
      </c>
      <c r="AV221" s="14" t="s">
        <v>115</v>
      </c>
      <c r="AW221" s="14" t="s">
        <v>38</v>
      </c>
      <c r="AX221" s="14" t="s">
        <v>87</v>
      </c>
      <c r="AY221" s="273" t="s">
        <v>227</v>
      </c>
    </row>
    <row r="222" s="12" customFormat="1" ht="22.8" customHeight="1">
      <c r="A222" s="12"/>
      <c r="B222" s="213"/>
      <c r="C222" s="214"/>
      <c r="D222" s="215" t="s">
        <v>82</v>
      </c>
      <c r="E222" s="227" t="s">
        <v>121</v>
      </c>
      <c r="F222" s="227" t="s">
        <v>622</v>
      </c>
      <c r="G222" s="214"/>
      <c r="H222" s="214"/>
      <c r="I222" s="217"/>
      <c r="J222" s="228">
        <f>BK222</f>
        <v>0</v>
      </c>
      <c r="K222" s="214"/>
      <c r="L222" s="219"/>
      <c r="M222" s="220"/>
      <c r="N222" s="221"/>
      <c r="O222" s="221"/>
      <c r="P222" s="222">
        <f>SUM(P223:P260)</f>
        <v>0</v>
      </c>
      <c r="Q222" s="221"/>
      <c r="R222" s="222">
        <f>SUM(R223:R260)</f>
        <v>928.34613000000002</v>
      </c>
      <c r="S222" s="221"/>
      <c r="T222" s="223">
        <f>SUM(T223:T260)</f>
        <v>0</v>
      </c>
      <c r="U222" s="12"/>
      <c r="V222" s="12"/>
      <c r="W222" s="12"/>
      <c r="X222" s="12"/>
      <c r="Y222" s="12"/>
      <c r="Z222" s="12"/>
      <c r="AA222" s="12"/>
      <c r="AB222" s="12"/>
      <c r="AC222" s="12"/>
      <c r="AD222" s="12"/>
      <c r="AE222" s="12"/>
      <c r="AR222" s="224" t="s">
        <v>87</v>
      </c>
      <c r="AT222" s="225" t="s">
        <v>82</v>
      </c>
      <c r="AU222" s="225" t="s">
        <v>87</v>
      </c>
      <c r="AY222" s="224" t="s">
        <v>227</v>
      </c>
      <c r="BK222" s="226">
        <f>SUM(BK223:BK260)</f>
        <v>0</v>
      </c>
    </row>
    <row r="223" s="2" customFormat="1" ht="16.5" customHeight="1">
      <c r="A223" s="40"/>
      <c r="B223" s="41"/>
      <c r="C223" s="229" t="s">
        <v>500</v>
      </c>
      <c r="D223" s="229" t="s">
        <v>230</v>
      </c>
      <c r="E223" s="230" t="s">
        <v>5562</v>
      </c>
      <c r="F223" s="231" t="s">
        <v>5563</v>
      </c>
      <c r="G223" s="232" t="s">
        <v>415</v>
      </c>
      <c r="H223" s="233">
        <v>135</v>
      </c>
      <c r="I223" s="234"/>
      <c r="J223" s="235">
        <f>ROUND(I223*H223,2)</f>
        <v>0</v>
      </c>
      <c r="K223" s="231" t="s">
        <v>234</v>
      </c>
      <c r="L223" s="46"/>
      <c r="M223" s="236" t="s">
        <v>1</v>
      </c>
      <c r="N223" s="237" t="s">
        <v>48</v>
      </c>
      <c r="O223" s="93"/>
      <c r="P223" s="238">
        <f>O223*H223</f>
        <v>0</v>
      </c>
      <c r="Q223" s="238">
        <v>0.080960000000000004</v>
      </c>
      <c r="R223" s="238">
        <f>Q223*H223</f>
        <v>10.929600000000001</v>
      </c>
      <c r="S223" s="238">
        <v>0</v>
      </c>
      <c r="T223" s="239">
        <f>S223*H223</f>
        <v>0</v>
      </c>
      <c r="U223" s="40"/>
      <c r="V223" s="40"/>
      <c r="W223" s="40"/>
      <c r="X223" s="40"/>
      <c r="Y223" s="40"/>
      <c r="Z223" s="40"/>
      <c r="AA223" s="40"/>
      <c r="AB223" s="40"/>
      <c r="AC223" s="40"/>
      <c r="AD223" s="40"/>
      <c r="AE223" s="40"/>
      <c r="AR223" s="240" t="s">
        <v>115</v>
      </c>
      <c r="AT223" s="240" t="s">
        <v>230</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5564</v>
      </c>
    </row>
    <row r="224" s="15" customFormat="1">
      <c r="A224" s="15"/>
      <c r="B224" s="274"/>
      <c r="C224" s="275"/>
      <c r="D224" s="242" t="s">
        <v>369</v>
      </c>
      <c r="E224" s="276" t="s">
        <v>1</v>
      </c>
      <c r="F224" s="277" t="s">
        <v>5497</v>
      </c>
      <c r="G224" s="275"/>
      <c r="H224" s="276" t="s">
        <v>1</v>
      </c>
      <c r="I224" s="278"/>
      <c r="J224" s="275"/>
      <c r="K224" s="275"/>
      <c r="L224" s="279"/>
      <c r="M224" s="280"/>
      <c r="N224" s="281"/>
      <c r="O224" s="281"/>
      <c r="P224" s="281"/>
      <c r="Q224" s="281"/>
      <c r="R224" s="281"/>
      <c r="S224" s="281"/>
      <c r="T224" s="282"/>
      <c r="U224" s="15"/>
      <c r="V224" s="15"/>
      <c r="W224" s="15"/>
      <c r="X224" s="15"/>
      <c r="Y224" s="15"/>
      <c r="Z224" s="15"/>
      <c r="AA224" s="15"/>
      <c r="AB224" s="15"/>
      <c r="AC224" s="15"/>
      <c r="AD224" s="15"/>
      <c r="AE224" s="15"/>
      <c r="AT224" s="283" t="s">
        <v>369</v>
      </c>
      <c r="AU224" s="283" t="s">
        <v>91</v>
      </c>
      <c r="AV224" s="15" t="s">
        <v>87</v>
      </c>
      <c r="AW224" s="15" t="s">
        <v>38</v>
      </c>
      <c r="AX224" s="15" t="s">
        <v>83</v>
      </c>
      <c r="AY224" s="283" t="s">
        <v>227</v>
      </c>
    </row>
    <row r="225" s="13" customFormat="1">
      <c r="A225" s="13"/>
      <c r="B225" s="252"/>
      <c r="C225" s="253"/>
      <c r="D225" s="242" t="s">
        <v>369</v>
      </c>
      <c r="E225" s="254" t="s">
        <v>1</v>
      </c>
      <c r="F225" s="255" t="s">
        <v>5534</v>
      </c>
      <c r="G225" s="253"/>
      <c r="H225" s="256">
        <v>135</v>
      </c>
      <c r="I225" s="257"/>
      <c r="J225" s="253"/>
      <c r="K225" s="253"/>
      <c r="L225" s="258"/>
      <c r="M225" s="259"/>
      <c r="N225" s="260"/>
      <c r="O225" s="260"/>
      <c r="P225" s="260"/>
      <c r="Q225" s="260"/>
      <c r="R225" s="260"/>
      <c r="S225" s="260"/>
      <c r="T225" s="261"/>
      <c r="U225" s="13"/>
      <c r="V225" s="13"/>
      <c r="W225" s="13"/>
      <c r="X225" s="13"/>
      <c r="Y225" s="13"/>
      <c r="Z225" s="13"/>
      <c r="AA225" s="13"/>
      <c r="AB225" s="13"/>
      <c r="AC225" s="13"/>
      <c r="AD225" s="13"/>
      <c r="AE225" s="13"/>
      <c r="AT225" s="262" t="s">
        <v>369</v>
      </c>
      <c r="AU225" s="262" t="s">
        <v>91</v>
      </c>
      <c r="AV225" s="13" t="s">
        <v>91</v>
      </c>
      <c r="AW225" s="13" t="s">
        <v>38</v>
      </c>
      <c r="AX225" s="13" t="s">
        <v>83</v>
      </c>
      <c r="AY225" s="262" t="s">
        <v>227</v>
      </c>
    </row>
    <row r="226" s="14" customFormat="1">
      <c r="A226" s="14"/>
      <c r="B226" s="263"/>
      <c r="C226" s="264"/>
      <c r="D226" s="242" t="s">
        <v>369</v>
      </c>
      <c r="E226" s="265" t="s">
        <v>1</v>
      </c>
      <c r="F226" s="266" t="s">
        <v>371</v>
      </c>
      <c r="G226" s="264"/>
      <c r="H226" s="267">
        <v>135</v>
      </c>
      <c r="I226" s="268"/>
      <c r="J226" s="264"/>
      <c r="K226" s="264"/>
      <c r="L226" s="269"/>
      <c r="M226" s="270"/>
      <c r="N226" s="271"/>
      <c r="O226" s="271"/>
      <c r="P226" s="271"/>
      <c r="Q226" s="271"/>
      <c r="R226" s="271"/>
      <c r="S226" s="271"/>
      <c r="T226" s="272"/>
      <c r="U226" s="14"/>
      <c r="V226" s="14"/>
      <c r="W226" s="14"/>
      <c r="X226" s="14"/>
      <c r="Y226" s="14"/>
      <c r="Z226" s="14"/>
      <c r="AA226" s="14"/>
      <c r="AB226" s="14"/>
      <c r="AC226" s="14"/>
      <c r="AD226" s="14"/>
      <c r="AE226" s="14"/>
      <c r="AT226" s="273" t="s">
        <v>369</v>
      </c>
      <c r="AU226" s="273" t="s">
        <v>91</v>
      </c>
      <c r="AV226" s="14" t="s">
        <v>115</v>
      </c>
      <c r="AW226" s="14" t="s">
        <v>38</v>
      </c>
      <c r="AX226" s="14" t="s">
        <v>87</v>
      </c>
      <c r="AY226" s="273" t="s">
        <v>227</v>
      </c>
    </row>
    <row r="227" s="2" customFormat="1" ht="16.5" customHeight="1">
      <c r="A227" s="40"/>
      <c r="B227" s="41"/>
      <c r="C227" s="229" t="s">
        <v>505</v>
      </c>
      <c r="D227" s="229" t="s">
        <v>230</v>
      </c>
      <c r="E227" s="230" t="s">
        <v>5565</v>
      </c>
      <c r="F227" s="231" t="s">
        <v>5566</v>
      </c>
      <c r="G227" s="232" t="s">
        <v>415</v>
      </c>
      <c r="H227" s="233">
        <v>1307</v>
      </c>
      <c r="I227" s="234"/>
      <c r="J227" s="235">
        <f>ROUND(I227*H227,2)</f>
        <v>0</v>
      </c>
      <c r="K227" s="231" t="s">
        <v>234</v>
      </c>
      <c r="L227" s="46"/>
      <c r="M227" s="236" t="s">
        <v>1</v>
      </c>
      <c r="N227" s="237" t="s">
        <v>48</v>
      </c>
      <c r="O227" s="93"/>
      <c r="P227" s="238">
        <f>O227*H227</f>
        <v>0</v>
      </c>
      <c r="Q227" s="238">
        <v>0.27994000000000002</v>
      </c>
      <c r="R227" s="238">
        <f>Q227*H227</f>
        <v>365.88158000000004</v>
      </c>
      <c r="S227" s="238">
        <v>0</v>
      </c>
      <c r="T227" s="239">
        <f>S227*H227</f>
        <v>0</v>
      </c>
      <c r="U227" s="40"/>
      <c r="V227" s="40"/>
      <c r="W227" s="40"/>
      <c r="X227" s="40"/>
      <c r="Y227" s="40"/>
      <c r="Z227" s="40"/>
      <c r="AA227" s="40"/>
      <c r="AB227" s="40"/>
      <c r="AC227" s="40"/>
      <c r="AD227" s="40"/>
      <c r="AE227" s="40"/>
      <c r="AR227" s="240" t="s">
        <v>115</v>
      </c>
      <c r="AT227" s="240" t="s">
        <v>230</v>
      </c>
      <c r="AU227" s="240" t="s">
        <v>91</v>
      </c>
      <c r="AY227" s="18" t="s">
        <v>227</v>
      </c>
      <c r="BE227" s="241">
        <f>IF(N227="základní",J227,0)</f>
        <v>0</v>
      </c>
      <c r="BF227" s="241">
        <f>IF(N227="snížená",J227,0)</f>
        <v>0</v>
      </c>
      <c r="BG227" s="241">
        <f>IF(N227="zákl. přenesená",J227,0)</f>
        <v>0</v>
      </c>
      <c r="BH227" s="241">
        <f>IF(N227="sníž. přenesená",J227,0)</f>
        <v>0</v>
      </c>
      <c r="BI227" s="241">
        <f>IF(N227="nulová",J227,0)</f>
        <v>0</v>
      </c>
      <c r="BJ227" s="18" t="s">
        <v>87</v>
      </c>
      <c r="BK227" s="241">
        <f>ROUND(I227*H227,2)</f>
        <v>0</v>
      </c>
      <c r="BL227" s="18" t="s">
        <v>115</v>
      </c>
      <c r="BM227" s="240" t="s">
        <v>5567</v>
      </c>
    </row>
    <row r="228" s="15" customFormat="1">
      <c r="A228" s="15"/>
      <c r="B228" s="274"/>
      <c r="C228" s="275"/>
      <c r="D228" s="242" t="s">
        <v>369</v>
      </c>
      <c r="E228" s="276" t="s">
        <v>1</v>
      </c>
      <c r="F228" s="277" t="s">
        <v>5497</v>
      </c>
      <c r="G228" s="275"/>
      <c r="H228" s="276" t="s">
        <v>1</v>
      </c>
      <c r="I228" s="278"/>
      <c r="J228" s="275"/>
      <c r="K228" s="275"/>
      <c r="L228" s="279"/>
      <c r="M228" s="280"/>
      <c r="N228" s="281"/>
      <c r="O228" s="281"/>
      <c r="P228" s="281"/>
      <c r="Q228" s="281"/>
      <c r="R228" s="281"/>
      <c r="S228" s="281"/>
      <c r="T228" s="282"/>
      <c r="U228" s="15"/>
      <c r="V228" s="15"/>
      <c r="W228" s="15"/>
      <c r="X228" s="15"/>
      <c r="Y228" s="15"/>
      <c r="Z228" s="15"/>
      <c r="AA228" s="15"/>
      <c r="AB228" s="15"/>
      <c r="AC228" s="15"/>
      <c r="AD228" s="15"/>
      <c r="AE228" s="15"/>
      <c r="AT228" s="283" t="s">
        <v>369</v>
      </c>
      <c r="AU228" s="283" t="s">
        <v>91</v>
      </c>
      <c r="AV228" s="15" t="s">
        <v>87</v>
      </c>
      <c r="AW228" s="15" t="s">
        <v>38</v>
      </c>
      <c r="AX228" s="15" t="s">
        <v>83</v>
      </c>
      <c r="AY228" s="283" t="s">
        <v>227</v>
      </c>
    </row>
    <row r="229" s="13" customFormat="1">
      <c r="A229" s="13"/>
      <c r="B229" s="252"/>
      <c r="C229" s="253"/>
      <c r="D229" s="242" t="s">
        <v>369</v>
      </c>
      <c r="E229" s="254" t="s">
        <v>1</v>
      </c>
      <c r="F229" s="255" t="s">
        <v>5568</v>
      </c>
      <c r="G229" s="253"/>
      <c r="H229" s="256">
        <v>1132</v>
      </c>
      <c r="I229" s="257"/>
      <c r="J229" s="253"/>
      <c r="K229" s="253"/>
      <c r="L229" s="258"/>
      <c r="M229" s="259"/>
      <c r="N229" s="260"/>
      <c r="O229" s="260"/>
      <c r="P229" s="260"/>
      <c r="Q229" s="260"/>
      <c r="R229" s="260"/>
      <c r="S229" s="260"/>
      <c r="T229" s="261"/>
      <c r="U229" s="13"/>
      <c r="V229" s="13"/>
      <c r="W229" s="13"/>
      <c r="X229" s="13"/>
      <c r="Y229" s="13"/>
      <c r="Z229" s="13"/>
      <c r="AA229" s="13"/>
      <c r="AB229" s="13"/>
      <c r="AC229" s="13"/>
      <c r="AD229" s="13"/>
      <c r="AE229" s="13"/>
      <c r="AT229" s="262" t="s">
        <v>369</v>
      </c>
      <c r="AU229" s="262" t="s">
        <v>91</v>
      </c>
      <c r="AV229" s="13" t="s">
        <v>91</v>
      </c>
      <c r="AW229" s="13" t="s">
        <v>38</v>
      </c>
      <c r="AX229" s="13" t="s">
        <v>83</v>
      </c>
      <c r="AY229" s="262" t="s">
        <v>227</v>
      </c>
    </row>
    <row r="230" s="13" customFormat="1">
      <c r="A230" s="13"/>
      <c r="B230" s="252"/>
      <c r="C230" s="253"/>
      <c r="D230" s="242" t="s">
        <v>369</v>
      </c>
      <c r="E230" s="254" t="s">
        <v>1</v>
      </c>
      <c r="F230" s="255" t="s">
        <v>5534</v>
      </c>
      <c r="G230" s="253"/>
      <c r="H230" s="256">
        <v>135</v>
      </c>
      <c r="I230" s="257"/>
      <c r="J230" s="253"/>
      <c r="K230" s="253"/>
      <c r="L230" s="258"/>
      <c r="M230" s="259"/>
      <c r="N230" s="260"/>
      <c r="O230" s="260"/>
      <c r="P230" s="260"/>
      <c r="Q230" s="260"/>
      <c r="R230" s="260"/>
      <c r="S230" s="260"/>
      <c r="T230" s="261"/>
      <c r="U230" s="13"/>
      <c r="V230" s="13"/>
      <c r="W230" s="13"/>
      <c r="X230" s="13"/>
      <c r="Y230" s="13"/>
      <c r="Z230" s="13"/>
      <c r="AA230" s="13"/>
      <c r="AB230" s="13"/>
      <c r="AC230" s="13"/>
      <c r="AD230" s="13"/>
      <c r="AE230" s="13"/>
      <c r="AT230" s="262" t="s">
        <v>369</v>
      </c>
      <c r="AU230" s="262" t="s">
        <v>91</v>
      </c>
      <c r="AV230" s="13" t="s">
        <v>91</v>
      </c>
      <c r="AW230" s="13" t="s">
        <v>38</v>
      </c>
      <c r="AX230" s="13" t="s">
        <v>83</v>
      </c>
      <c r="AY230" s="262" t="s">
        <v>227</v>
      </c>
    </row>
    <row r="231" s="13" customFormat="1">
      <c r="A231" s="13"/>
      <c r="B231" s="252"/>
      <c r="C231" s="253"/>
      <c r="D231" s="242" t="s">
        <v>369</v>
      </c>
      <c r="E231" s="254" t="s">
        <v>1</v>
      </c>
      <c r="F231" s="255" t="s">
        <v>5569</v>
      </c>
      <c r="G231" s="253"/>
      <c r="H231" s="256">
        <v>40</v>
      </c>
      <c r="I231" s="257"/>
      <c r="J231" s="253"/>
      <c r="K231" s="253"/>
      <c r="L231" s="258"/>
      <c r="M231" s="259"/>
      <c r="N231" s="260"/>
      <c r="O231" s="260"/>
      <c r="P231" s="260"/>
      <c r="Q231" s="260"/>
      <c r="R231" s="260"/>
      <c r="S231" s="260"/>
      <c r="T231" s="261"/>
      <c r="U231" s="13"/>
      <c r="V231" s="13"/>
      <c r="W231" s="13"/>
      <c r="X231" s="13"/>
      <c r="Y231" s="13"/>
      <c r="Z231" s="13"/>
      <c r="AA231" s="13"/>
      <c r="AB231" s="13"/>
      <c r="AC231" s="13"/>
      <c r="AD231" s="13"/>
      <c r="AE231" s="13"/>
      <c r="AT231" s="262" t="s">
        <v>369</v>
      </c>
      <c r="AU231" s="262" t="s">
        <v>91</v>
      </c>
      <c r="AV231" s="13" t="s">
        <v>91</v>
      </c>
      <c r="AW231" s="13" t="s">
        <v>38</v>
      </c>
      <c r="AX231" s="13" t="s">
        <v>83</v>
      </c>
      <c r="AY231" s="262" t="s">
        <v>227</v>
      </c>
    </row>
    <row r="232" s="14" customFormat="1">
      <c r="A232" s="14"/>
      <c r="B232" s="263"/>
      <c r="C232" s="264"/>
      <c r="D232" s="242" t="s">
        <v>369</v>
      </c>
      <c r="E232" s="265" t="s">
        <v>1</v>
      </c>
      <c r="F232" s="266" t="s">
        <v>371</v>
      </c>
      <c r="G232" s="264"/>
      <c r="H232" s="267">
        <v>1307</v>
      </c>
      <c r="I232" s="268"/>
      <c r="J232" s="264"/>
      <c r="K232" s="264"/>
      <c r="L232" s="269"/>
      <c r="M232" s="270"/>
      <c r="N232" s="271"/>
      <c r="O232" s="271"/>
      <c r="P232" s="271"/>
      <c r="Q232" s="271"/>
      <c r="R232" s="271"/>
      <c r="S232" s="271"/>
      <c r="T232" s="272"/>
      <c r="U232" s="14"/>
      <c r="V232" s="14"/>
      <c r="W232" s="14"/>
      <c r="X232" s="14"/>
      <c r="Y232" s="14"/>
      <c r="Z232" s="14"/>
      <c r="AA232" s="14"/>
      <c r="AB232" s="14"/>
      <c r="AC232" s="14"/>
      <c r="AD232" s="14"/>
      <c r="AE232" s="14"/>
      <c r="AT232" s="273" t="s">
        <v>369</v>
      </c>
      <c r="AU232" s="273" t="s">
        <v>91</v>
      </c>
      <c r="AV232" s="14" t="s">
        <v>115</v>
      </c>
      <c r="AW232" s="14" t="s">
        <v>38</v>
      </c>
      <c r="AX232" s="14" t="s">
        <v>87</v>
      </c>
      <c r="AY232" s="273" t="s">
        <v>227</v>
      </c>
    </row>
    <row r="233" s="2" customFormat="1" ht="16.5" customHeight="1">
      <c r="A233" s="40"/>
      <c r="B233" s="41"/>
      <c r="C233" s="229" t="s">
        <v>509</v>
      </c>
      <c r="D233" s="229" t="s">
        <v>230</v>
      </c>
      <c r="E233" s="230" t="s">
        <v>5570</v>
      </c>
      <c r="F233" s="231" t="s">
        <v>5571</v>
      </c>
      <c r="G233" s="232" t="s">
        <v>415</v>
      </c>
      <c r="H233" s="233">
        <v>721</v>
      </c>
      <c r="I233" s="234"/>
      <c r="J233" s="235">
        <f>ROUND(I233*H233,2)</f>
        <v>0</v>
      </c>
      <c r="K233" s="231" t="s">
        <v>234</v>
      </c>
      <c r="L233" s="46"/>
      <c r="M233" s="236" t="s">
        <v>1</v>
      </c>
      <c r="N233" s="237" t="s">
        <v>48</v>
      </c>
      <c r="O233" s="93"/>
      <c r="P233" s="238">
        <f>O233*H233</f>
        <v>0</v>
      </c>
      <c r="Q233" s="238">
        <v>0.47260000000000002</v>
      </c>
      <c r="R233" s="238">
        <f>Q233*H233</f>
        <v>340.74459999999999</v>
      </c>
      <c r="S233" s="238">
        <v>0</v>
      </c>
      <c r="T233" s="239">
        <f>S233*H233</f>
        <v>0</v>
      </c>
      <c r="U233" s="40"/>
      <c r="V233" s="40"/>
      <c r="W233" s="40"/>
      <c r="X233" s="40"/>
      <c r="Y233" s="40"/>
      <c r="Z233" s="40"/>
      <c r="AA233" s="40"/>
      <c r="AB233" s="40"/>
      <c r="AC233" s="40"/>
      <c r="AD233" s="40"/>
      <c r="AE233" s="40"/>
      <c r="AR233" s="240" t="s">
        <v>115</v>
      </c>
      <c r="AT233" s="240" t="s">
        <v>230</v>
      </c>
      <c r="AU233" s="240" t="s">
        <v>91</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115</v>
      </c>
      <c r="BM233" s="240" t="s">
        <v>5572</v>
      </c>
    </row>
    <row r="234" s="13" customFormat="1">
      <c r="A234" s="13"/>
      <c r="B234" s="252"/>
      <c r="C234" s="253"/>
      <c r="D234" s="242" t="s">
        <v>369</v>
      </c>
      <c r="E234" s="254" t="s">
        <v>1</v>
      </c>
      <c r="F234" s="255" t="s">
        <v>5573</v>
      </c>
      <c r="G234" s="253"/>
      <c r="H234" s="256">
        <v>721</v>
      </c>
      <c r="I234" s="257"/>
      <c r="J234" s="253"/>
      <c r="K234" s="253"/>
      <c r="L234" s="258"/>
      <c r="M234" s="259"/>
      <c r="N234" s="260"/>
      <c r="O234" s="260"/>
      <c r="P234" s="260"/>
      <c r="Q234" s="260"/>
      <c r="R234" s="260"/>
      <c r="S234" s="260"/>
      <c r="T234" s="261"/>
      <c r="U234" s="13"/>
      <c r="V234" s="13"/>
      <c r="W234" s="13"/>
      <c r="X234" s="13"/>
      <c r="Y234" s="13"/>
      <c r="Z234" s="13"/>
      <c r="AA234" s="13"/>
      <c r="AB234" s="13"/>
      <c r="AC234" s="13"/>
      <c r="AD234" s="13"/>
      <c r="AE234" s="13"/>
      <c r="AT234" s="262" t="s">
        <v>369</v>
      </c>
      <c r="AU234" s="262" t="s">
        <v>91</v>
      </c>
      <c r="AV234" s="13" t="s">
        <v>91</v>
      </c>
      <c r="AW234" s="13" t="s">
        <v>38</v>
      </c>
      <c r="AX234" s="13" t="s">
        <v>83</v>
      </c>
      <c r="AY234" s="262" t="s">
        <v>227</v>
      </c>
    </row>
    <row r="235" s="14" customFormat="1">
      <c r="A235" s="14"/>
      <c r="B235" s="263"/>
      <c r="C235" s="264"/>
      <c r="D235" s="242" t="s">
        <v>369</v>
      </c>
      <c r="E235" s="265" t="s">
        <v>1</v>
      </c>
      <c r="F235" s="266" t="s">
        <v>371</v>
      </c>
      <c r="G235" s="264"/>
      <c r="H235" s="267">
        <v>721</v>
      </c>
      <c r="I235" s="268"/>
      <c r="J235" s="264"/>
      <c r="K235" s="264"/>
      <c r="L235" s="269"/>
      <c r="M235" s="270"/>
      <c r="N235" s="271"/>
      <c r="O235" s="271"/>
      <c r="P235" s="271"/>
      <c r="Q235" s="271"/>
      <c r="R235" s="271"/>
      <c r="S235" s="271"/>
      <c r="T235" s="272"/>
      <c r="U235" s="14"/>
      <c r="V235" s="14"/>
      <c r="W235" s="14"/>
      <c r="X235" s="14"/>
      <c r="Y235" s="14"/>
      <c r="Z235" s="14"/>
      <c r="AA235" s="14"/>
      <c r="AB235" s="14"/>
      <c r="AC235" s="14"/>
      <c r="AD235" s="14"/>
      <c r="AE235" s="14"/>
      <c r="AT235" s="273" t="s">
        <v>369</v>
      </c>
      <c r="AU235" s="273" t="s">
        <v>91</v>
      </c>
      <c r="AV235" s="14" t="s">
        <v>115</v>
      </c>
      <c r="AW235" s="14" t="s">
        <v>38</v>
      </c>
      <c r="AX235" s="14" t="s">
        <v>87</v>
      </c>
      <c r="AY235" s="273" t="s">
        <v>227</v>
      </c>
    </row>
    <row r="236" s="2" customFormat="1" ht="16.5" customHeight="1">
      <c r="A236" s="40"/>
      <c r="B236" s="41"/>
      <c r="C236" s="229" t="s">
        <v>513</v>
      </c>
      <c r="D236" s="229" t="s">
        <v>230</v>
      </c>
      <c r="E236" s="230" t="s">
        <v>5574</v>
      </c>
      <c r="F236" s="231" t="s">
        <v>5575</v>
      </c>
      <c r="G236" s="232" t="s">
        <v>415</v>
      </c>
      <c r="H236" s="233">
        <v>566</v>
      </c>
      <c r="I236" s="234"/>
      <c r="J236" s="235">
        <f>ROUND(I236*H236,2)</f>
        <v>0</v>
      </c>
      <c r="K236" s="231" t="s">
        <v>234</v>
      </c>
      <c r="L236" s="46"/>
      <c r="M236" s="236" t="s">
        <v>1</v>
      </c>
      <c r="N236" s="237" t="s">
        <v>48</v>
      </c>
      <c r="O236" s="93"/>
      <c r="P236" s="238">
        <f>O236*H236</f>
        <v>0</v>
      </c>
      <c r="Q236" s="238">
        <v>0.0060099999999999997</v>
      </c>
      <c r="R236" s="238">
        <f>Q236*H236</f>
        <v>3.4016599999999997</v>
      </c>
      <c r="S236" s="238">
        <v>0</v>
      </c>
      <c r="T236" s="239">
        <f>S236*H236</f>
        <v>0</v>
      </c>
      <c r="U236" s="40"/>
      <c r="V236" s="40"/>
      <c r="W236" s="40"/>
      <c r="X236" s="40"/>
      <c r="Y236" s="40"/>
      <c r="Z236" s="40"/>
      <c r="AA236" s="40"/>
      <c r="AB236" s="40"/>
      <c r="AC236" s="40"/>
      <c r="AD236" s="40"/>
      <c r="AE236" s="40"/>
      <c r="AR236" s="240" t="s">
        <v>115</v>
      </c>
      <c r="AT236" s="240" t="s">
        <v>230</v>
      </c>
      <c r="AU236" s="240" t="s">
        <v>91</v>
      </c>
      <c r="AY236" s="18" t="s">
        <v>227</v>
      </c>
      <c r="BE236" s="241">
        <f>IF(N236="základní",J236,0)</f>
        <v>0</v>
      </c>
      <c r="BF236" s="241">
        <f>IF(N236="snížená",J236,0)</f>
        <v>0</v>
      </c>
      <c r="BG236" s="241">
        <f>IF(N236="zákl. přenesená",J236,0)</f>
        <v>0</v>
      </c>
      <c r="BH236" s="241">
        <f>IF(N236="sníž. přenesená",J236,0)</f>
        <v>0</v>
      </c>
      <c r="BI236" s="241">
        <f>IF(N236="nulová",J236,0)</f>
        <v>0</v>
      </c>
      <c r="BJ236" s="18" t="s">
        <v>87</v>
      </c>
      <c r="BK236" s="241">
        <f>ROUND(I236*H236,2)</f>
        <v>0</v>
      </c>
      <c r="BL236" s="18" t="s">
        <v>115</v>
      </c>
      <c r="BM236" s="240" t="s">
        <v>5576</v>
      </c>
    </row>
    <row r="237" s="15" customFormat="1">
      <c r="A237" s="15"/>
      <c r="B237" s="274"/>
      <c r="C237" s="275"/>
      <c r="D237" s="242" t="s">
        <v>369</v>
      </c>
      <c r="E237" s="276" t="s">
        <v>1</v>
      </c>
      <c r="F237" s="277" t="s">
        <v>5497</v>
      </c>
      <c r="G237" s="275"/>
      <c r="H237" s="276" t="s">
        <v>1</v>
      </c>
      <c r="I237" s="278"/>
      <c r="J237" s="275"/>
      <c r="K237" s="275"/>
      <c r="L237" s="279"/>
      <c r="M237" s="280"/>
      <c r="N237" s="281"/>
      <c r="O237" s="281"/>
      <c r="P237" s="281"/>
      <c r="Q237" s="281"/>
      <c r="R237" s="281"/>
      <c r="S237" s="281"/>
      <c r="T237" s="282"/>
      <c r="U237" s="15"/>
      <c r="V237" s="15"/>
      <c r="W237" s="15"/>
      <c r="X237" s="15"/>
      <c r="Y237" s="15"/>
      <c r="Z237" s="15"/>
      <c r="AA237" s="15"/>
      <c r="AB237" s="15"/>
      <c r="AC237" s="15"/>
      <c r="AD237" s="15"/>
      <c r="AE237" s="15"/>
      <c r="AT237" s="283" t="s">
        <v>369</v>
      </c>
      <c r="AU237" s="283" t="s">
        <v>91</v>
      </c>
      <c r="AV237" s="15" t="s">
        <v>87</v>
      </c>
      <c r="AW237" s="15" t="s">
        <v>38</v>
      </c>
      <c r="AX237" s="15" t="s">
        <v>83</v>
      </c>
      <c r="AY237" s="283" t="s">
        <v>227</v>
      </c>
    </row>
    <row r="238" s="13" customFormat="1">
      <c r="A238" s="13"/>
      <c r="B238" s="252"/>
      <c r="C238" s="253"/>
      <c r="D238" s="242" t="s">
        <v>369</v>
      </c>
      <c r="E238" s="254" t="s">
        <v>1</v>
      </c>
      <c r="F238" s="255" t="s">
        <v>5533</v>
      </c>
      <c r="G238" s="253"/>
      <c r="H238" s="256">
        <v>566</v>
      </c>
      <c r="I238" s="257"/>
      <c r="J238" s="253"/>
      <c r="K238" s="253"/>
      <c r="L238" s="258"/>
      <c r="M238" s="259"/>
      <c r="N238" s="260"/>
      <c r="O238" s="260"/>
      <c r="P238" s="260"/>
      <c r="Q238" s="260"/>
      <c r="R238" s="260"/>
      <c r="S238" s="260"/>
      <c r="T238" s="261"/>
      <c r="U238" s="13"/>
      <c r="V238" s="13"/>
      <c r="W238" s="13"/>
      <c r="X238" s="13"/>
      <c r="Y238" s="13"/>
      <c r="Z238" s="13"/>
      <c r="AA238" s="13"/>
      <c r="AB238" s="13"/>
      <c r="AC238" s="13"/>
      <c r="AD238" s="13"/>
      <c r="AE238" s="13"/>
      <c r="AT238" s="262" t="s">
        <v>369</v>
      </c>
      <c r="AU238" s="262" t="s">
        <v>91</v>
      </c>
      <c r="AV238" s="13" t="s">
        <v>91</v>
      </c>
      <c r="AW238" s="13" t="s">
        <v>38</v>
      </c>
      <c r="AX238" s="13" t="s">
        <v>83</v>
      </c>
      <c r="AY238" s="262" t="s">
        <v>227</v>
      </c>
    </row>
    <row r="239" s="14" customFormat="1">
      <c r="A239" s="14"/>
      <c r="B239" s="263"/>
      <c r="C239" s="264"/>
      <c r="D239" s="242" t="s">
        <v>369</v>
      </c>
      <c r="E239" s="265" t="s">
        <v>1</v>
      </c>
      <c r="F239" s="266" t="s">
        <v>371</v>
      </c>
      <c r="G239" s="264"/>
      <c r="H239" s="267">
        <v>566</v>
      </c>
      <c r="I239" s="268"/>
      <c r="J239" s="264"/>
      <c r="K239" s="264"/>
      <c r="L239" s="269"/>
      <c r="M239" s="270"/>
      <c r="N239" s="271"/>
      <c r="O239" s="271"/>
      <c r="P239" s="271"/>
      <c r="Q239" s="271"/>
      <c r="R239" s="271"/>
      <c r="S239" s="271"/>
      <c r="T239" s="272"/>
      <c r="U239" s="14"/>
      <c r="V239" s="14"/>
      <c r="W239" s="14"/>
      <c r="X239" s="14"/>
      <c r="Y239" s="14"/>
      <c r="Z239" s="14"/>
      <c r="AA239" s="14"/>
      <c r="AB239" s="14"/>
      <c r="AC239" s="14"/>
      <c r="AD239" s="14"/>
      <c r="AE239" s="14"/>
      <c r="AT239" s="273" t="s">
        <v>369</v>
      </c>
      <c r="AU239" s="273" t="s">
        <v>91</v>
      </c>
      <c r="AV239" s="14" t="s">
        <v>115</v>
      </c>
      <c r="AW239" s="14" t="s">
        <v>38</v>
      </c>
      <c r="AX239" s="14" t="s">
        <v>87</v>
      </c>
      <c r="AY239" s="273" t="s">
        <v>227</v>
      </c>
    </row>
    <row r="240" s="2" customFormat="1" ht="16.5" customHeight="1">
      <c r="A240" s="40"/>
      <c r="B240" s="41"/>
      <c r="C240" s="229" t="s">
        <v>517</v>
      </c>
      <c r="D240" s="229" t="s">
        <v>230</v>
      </c>
      <c r="E240" s="230" t="s">
        <v>5577</v>
      </c>
      <c r="F240" s="231" t="s">
        <v>5578</v>
      </c>
      <c r="G240" s="232" t="s">
        <v>415</v>
      </c>
      <c r="H240" s="233">
        <v>566</v>
      </c>
      <c r="I240" s="234"/>
      <c r="J240" s="235">
        <f>ROUND(I240*H240,2)</f>
        <v>0</v>
      </c>
      <c r="K240" s="231" t="s">
        <v>234</v>
      </c>
      <c r="L240" s="46"/>
      <c r="M240" s="236" t="s">
        <v>1</v>
      </c>
      <c r="N240" s="237" t="s">
        <v>48</v>
      </c>
      <c r="O240" s="93"/>
      <c r="P240" s="238">
        <f>O240*H240</f>
        <v>0</v>
      </c>
      <c r="Q240" s="238">
        <v>0.00051000000000000004</v>
      </c>
      <c r="R240" s="238">
        <f>Q240*H240</f>
        <v>0.28866000000000003</v>
      </c>
      <c r="S240" s="238">
        <v>0</v>
      </c>
      <c r="T240" s="239">
        <f>S240*H240</f>
        <v>0</v>
      </c>
      <c r="U240" s="40"/>
      <c r="V240" s="40"/>
      <c r="W240" s="40"/>
      <c r="X240" s="40"/>
      <c r="Y240" s="40"/>
      <c r="Z240" s="40"/>
      <c r="AA240" s="40"/>
      <c r="AB240" s="40"/>
      <c r="AC240" s="40"/>
      <c r="AD240" s="40"/>
      <c r="AE240" s="40"/>
      <c r="AR240" s="240" t="s">
        <v>115</v>
      </c>
      <c r="AT240" s="240" t="s">
        <v>230</v>
      </c>
      <c r="AU240" s="240" t="s">
        <v>91</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115</v>
      </c>
      <c r="BM240" s="240" t="s">
        <v>5579</v>
      </c>
    </row>
    <row r="241" s="2" customFormat="1" ht="21.75" customHeight="1">
      <c r="A241" s="40"/>
      <c r="B241" s="41"/>
      <c r="C241" s="229" t="s">
        <v>521</v>
      </c>
      <c r="D241" s="229" t="s">
        <v>230</v>
      </c>
      <c r="E241" s="230" t="s">
        <v>5580</v>
      </c>
      <c r="F241" s="231" t="s">
        <v>5581</v>
      </c>
      <c r="G241" s="232" t="s">
        <v>415</v>
      </c>
      <c r="H241" s="233">
        <v>566</v>
      </c>
      <c r="I241" s="234"/>
      <c r="J241" s="235">
        <f>ROUND(I241*H241,2)</f>
        <v>0</v>
      </c>
      <c r="K241" s="231" t="s">
        <v>251</v>
      </c>
      <c r="L241" s="46"/>
      <c r="M241" s="236" t="s">
        <v>1</v>
      </c>
      <c r="N241" s="237" t="s">
        <v>48</v>
      </c>
      <c r="O241" s="93"/>
      <c r="P241" s="238">
        <f>O241*H241</f>
        <v>0</v>
      </c>
      <c r="Q241" s="238">
        <v>0.12966</v>
      </c>
      <c r="R241" s="238">
        <f>Q241*H241</f>
        <v>73.387559999999993</v>
      </c>
      <c r="S241" s="238">
        <v>0</v>
      </c>
      <c r="T241" s="239">
        <f>S241*H241</f>
        <v>0</v>
      </c>
      <c r="U241" s="40"/>
      <c r="V241" s="40"/>
      <c r="W241" s="40"/>
      <c r="X241" s="40"/>
      <c r="Y241" s="40"/>
      <c r="Z241" s="40"/>
      <c r="AA241" s="40"/>
      <c r="AB241" s="40"/>
      <c r="AC241" s="40"/>
      <c r="AD241" s="40"/>
      <c r="AE241" s="40"/>
      <c r="AR241" s="240" t="s">
        <v>115</v>
      </c>
      <c r="AT241" s="240" t="s">
        <v>230</v>
      </c>
      <c r="AU241" s="240" t="s">
        <v>91</v>
      </c>
      <c r="AY241" s="18" t="s">
        <v>227</v>
      </c>
      <c r="BE241" s="241">
        <f>IF(N241="základní",J241,0)</f>
        <v>0</v>
      </c>
      <c r="BF241" s="241">
        <f>IF(N241="snížená",J241,0)</f>
        <v>0</v>
      </c>
      <c r="BG241" s="241">
        <f>IF(N241="zákl. přenesená",J241,0)</f>
        <v>0</v>
      </c>
      <c r="BH241" s="241">
        <f>IF(N241="sníž. přenesená",J241,0)</f>
        <v>0</v>
      </c>
      <c r="BI241" s="241">
        <f>IF(N241="nulová",J241,0)</f>
        <v>0</v>
      </c>
      <c r="BJ241" s="18" t="s">
        <v>87</v>
      </c>
      <c r="BK241" s="241">
        <f>ROUND(I241*H241,2)</f>
        <v>0</v>
      </c>
      <c r="BL241" s="18" t="s">
        <v>115</v>
      </c>
      <c r="BM241" s="240" t="s">
        <v>5582</v>
      </c>
    </row>
    <row r="242" s="2" customFormat="1">
      <c r="A242" s="40"/>
      <c r="B242" s="41"/>
      <c r="C242" s="42"/>
      <c r="D242" s="242" t="s">
        <v>237</v>
      </c>
      <c r="E242" s="42"/>
      <c r="F242" s="243" t="s">
        <v>5583</v>
      </c>
      <c r="G242" s="42"/>
      <c r="H242" s="42"/>
      <c r="I242" s="244"/>
      <c r="J242" s="42"/>
      <c r="K242" s="42"/>
      <c r="L242" s="46"/>
      <c r="M242" s="245"/>
      <c r="N242" s="246"/>
      <c r="O242" s="93"/>
      <c r="P242" s="93"/>
      <c r="Q242" s="93"/>
      <c r="R242" s="93"/>
      <c r="S242" s="93"/>
      <c r="T242" s="94"/>
      <c r="U242" s="40"/>
      <c r="V242" s="40"/>
      <c r="W242" s="40"/>
      <c r="X242" s="40"/>
      <c r="Y242" s="40"/>
      <c r="Z242" s="40"/>
      <c r="AA242" s="40"/>
      <c r="AB242" s="40"/>
      <c r="AC242" s="40"/>
      <c r="AD242" s="40"/>
      <c r="AE242" s="40"/>
      <c r="AT242" s="18" t="s">
        <v>237</v>
      </c>
      <c r="AU242" s="18" t="s">
        <v>91</v>
      </c>
    </row>
    <row r="243" s="15" customFormat="1">
      <c r="A243" s="15"/>
      <c r="B243" s="274"/>
      <c r="C243" s="275"/>
      <c r="D243" s="242" t="s">
        <v>369</v>
      </c>
      <c r="E243" s="276" t="s">
        <v>1</v>
      </c>
      <c r="F243" s="277" t="s">
        <v>5497</v>
      </c>
      <c r="G243" s="275"/>
      <c r="H243" s="276" t="s">
        <v>1</v>
      </c>
      <c r="I243" s="278"/>
      <c r="J243" s="275"/>
      <c r="K243" s="275"/>
      <c r="L243" s="279"/>
      <c r="M243" s="280"/>
      <c r="N243" s="281"/>
      <c r="O243" s="281"/>
      <c r="P243" s="281"/>
      <c r="Q243" s="281"/>
      <c r="R243" s="281"/>
      <c r="S243" s="281"/>
      <c r="T243" s="282"/>
      <c r="U243" s="15"/>
      <c r="V243" s="15"/>
      <c r="W243" s="15"/>
      <c r="X243" s="15"/>
      <c r="Y243" s="15"/>
      <c r="Z243" s="15"/>
      <c r="AA243" s="15"/>
      <c r="AB243" s="15"/>
      <c r="AC243" s="15"/>
      <c r="AD243" s="15"/>
      <c r="AE243" s="15"/>
      <c r="AT243" s="283" t="s">
        <v>369</v>
      </c>
      <c r="AU243" s="283" t="s">
        <v>91</v>
      </c>
      <c r="AV243" s="15" t="s">
        <v>87</v>
      </c>
      <c r="AW243" s="15" t="s">
        <v>38</v>
      </c>
      <c r="AX243" s="15" t="s">
        <v>83</v>
      </c>
      <c r="AY243" s="283" t="s">
        <v>227</v>
      </c>
    </row>
    <row r="244" s="13" customFormat="1">
      <c r="A244" s="13"/>
      <c r="B244" s="252"/>
      <c r="C244" s="253"/>
      <c r="D244" s="242" t="s">
        <v>369</v>
      </c>
      <c r="E244" s="254" t="s">
        <v>1</v>
      </c>
      <c r="F244" s="255" t="s">
        <v>5533</v>
      </c>
      <c r="G244" s="253"/>
      <c r="H244" s="256">
        <v>566</v>
      </c>
      <c r="I244" s="257"/>
      <c r="J244" s="253"/>
      <c r="K244" s="253"/>
      <c r="L244" s="258"/>
      <c r="M244" s="259"/>
      <c r="N244" s="260"/>
      <c r="O244" s="260"/>
      <c r="P244" s="260"/>
      <c r="Q244" s="260"/>
      <c r="R244" s="260"/>
      <c r="S244" s="260"/>
      <c r="T244" s="261"/>
      <c r="U244" s="13"/>
      <c r="V244" s="13"/>
      <c r="W244" s="13"/>
      <c r="X244" s="13"/>
      <c r="Y244" s="13"/>
      <c r="Z244" s="13"/>
      <c r="AA244" s="13"/>
      <c r="AB244" s="13"/>
      <c r="AC244" s="13"/>
      <c r="AD244" s="13"/>
      <c r="AE244" s="13"/>
      <c r="AT244" s="262" t="s">
        <v>369</v>
      </c>
      <c r="AU244" s="262" t="s">
        <v>91</v>
      </c>
      <c r="AV244" s="13" t="s">
        <v>91</v>
      </c>
      <c r="AW244" s="13" t="s">
        <v>38</v>
      </c>
      <c r="AX244" s="13" t="s">
        <v>83</v>
      </c>
      <c r="AY244" s="262" t="s">
        <v>227</v>
      </c>
    </row>
    <row r="245" s="14" customFormat="1">
      <c r="A245" s="14"/>
      <c r="B245" s="263"/>
      <c r="C245" s="264"/>
      <c r="D245" s="242" t="s">
        <v>369</v>
      </c>
      <c r="E245" s="265" t="s">
        <v>1</v>
      </c>
      <c r="F245" s="266" t="s">
        <v>371</v>
      </c>
      <c r="G245" s="264"/>
      <c r="H245" s="267">
        <v>566</v>
      </c>
      <c r="I245" s="268"/>
      <c r="J245" s="264"/>
      <c r="K245" s="264"/>
      <c r="L245" s="269"/>
      <c r="M245" s="270"/>
      <c r="N245" s="271"/>
      <c r="O245" s="271"/>
      <c r="P245" s="271"/>
      <c r="Q245" s="271"/>
      <c r="R245" s="271"/>
      <c r="S245" s="271"/>
      <c r="T245" s="272"/>
      <c r="U245" s="14"/>
      <c r="V245" s="14"/>
      <c r="W245" s="14"/>
      <c r="X245" s="14"/>
      <c r="Y245" s="14"/>
      <c r="Z245" s="14"/>
      <c r="AA245" s="14"/>
      <c r="AB245" s="14"/>
      <c r="AC245" s="14"/>
      <c r="AD245" s="14"/>
      <c r="AE245" s="14"/>
      <c r="AT245" s="273" t="s">
        <v>369</v>
      </c>
      <c r="AU245" s="273" t="s">
        <v>91</v>
      </c>
      <c r="AV245" s="14" t="s">
        <v>115</v>
      </c>
      <c r="AW245" s="14" t="s">
        <v>38</v>
      </c>
      <c r="AX245" s="14" t="s">
        <v>87</v>
      </c>
      <c r="AY245" s="273" t="s">
        <v>227</v>
      </c>
    </row>
    <row r="246" s="2" customFormat="1" ht="16.5" customHeight="1">
      <c r="A246" s="40"/>
      <c r="B246" s="41"/>
      <c r="C246" s="229" t="s">
        <v>525</v>
      </c>
      <c r="D246" s="229" t="s">
        <v>230</v>
      </c>
      <c r="E246" s="230" t="s">
        <v>5584</v>
      </c>
      <c r="F246" s="231" t="s">
        <v>5585</v>
      </c>
      <c r="G246" s="232" t="s">
        <v>415</v>
      </c>
      <c r="H246" s="233">
        <v>566</v>
      </c>
      <c r="I246" s="234"/>
      <c r="J246" s="235">
        <f>ROUND(I246*H246,2)</f>
        <v>0</v>
      </c>
      <c r="K246" s="231" t="s">
        <v>234</v>
      </c>
      <c r="L246" s="46"/>
      <c r="M246" s="236" t="s">
        <v>1</v>
      </c>
      <c r="N246" s="237" t="s">
        <v>48</v>
      </c>
      <c r="O246" s="93"/>
      <c r="P246" s="238">
        <f>O246*H246</f>
        <v>0</v>
      </c>
      <c r="Q246" s="238">
        <v>0.18151999999999999</v>
      </c>
      <c r="R246" s="238">
        <f>Q246*H246</f>
        <v>102.74032</v>
      </c>
      <c r="S246" s="238">
        <v>0</v>
      </c>
      <c r="T246" s="239">
        <f>S246*H246</f>
        <v>0</v>
      </c>
      <c r="U246" s="40"/>
      <c r="V246" s="40"/>
      <c r="W246" s="40"/>
      <c r="X246" s="40"/>
      <c r="Y246" s="40"/>
      <c r="Z246" s="40"/>
      <c r="AA246" s="40"/>
      <c r="AB246" s="40"/>
      <c r="AC246" s="40"/>
      <c r="AD246" s="40"/>
      <c r="AE246" s="40"/>
      <c r="AR246" s="240" t="s">
        <v>115</v>
      </c>
      <c r="AT246" s="240" t="s">
        <v>230</v>
      </c>
      <c r="AU246" s="240" t="s">
        <v>91</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115</v>
      </c>
      <c r="BM246" s="240" t="s">
        <v>5586</v>
      </c>
    </row>
    <row r="247" s="15" customFormat="1">
      <c r="A247" s="15"/>
      <c r="B247" s="274"/>
      <c r="C247" s="275"/>
      <c r="D247" s="242" t="s">
        <v>369</v>
      </c>
      <c r="E247" s="276" t="s">
        <v>1</v>
      </c>
      <c r="F247" s="277" t="s">
        <v>5497</v>
      </c>
      <c r="G247" s="275"/>
      <c r="H247" s="276" t="s">
        <v>1</v>
      </c>
      <c r="I247" s="278"/>
      <c r="J247" s="275"/>
      <c r="K247" s="275"/>
      <c r="L247" s="279"/>
      <c r="M247" s="280"/>
      <c r="N247" s="281"/>
      <c r="O247" s="281"/>
      <c r="P247" s="281"/>
      <c r="Q247" s="281"/>
      <c r="R247" s="281"/>
      <c r="S247" s="281"/>
      <c r="T247" s="282"/>
      <c r="U247" s="15"/>
      <c r="V247" s="15"/>
      <c r="W247" s="15"/>
      <c r="X247" s="15"/>
      <c r="Y247" s="15"/>
      <c r="Z247" s="15"/>
      <c r="AA247" s="15"/>
      <c r="AB247" s="15"/>
      <c r="AC247" s="15"/>
      <c r="AD247" s="15"/>
      <c r="AE247" s="15"/>
      <c r="AT247" s="283" t="s">
        <v>369</v>
      </c>
      <c r="AU247" s="283" t="s">
        <v>91</v>
      </c>
      <c r="AV247" s="15" t="s">
        <v>87</v>
      </c>
      <c r="AW247" s="15" t="s">
        <v>38</v>
      </c>
      <c r="AX247" s="15" t="s">
        <v>83</v>
      </c>
      <c r="AY247" s="283" t="s">
        <v>227</v>
      </c>
    </row>
    <row r="248" s="13" customFormat="1">
      <c r="A248" s="13"/>
      <c r="B248" s="252"/>
      <c r="C248" s="253"/>
      <c r="D248" s="242" t="s">
        <v>369</v>
      </c>
      <c r="E248" s="254" t="s">
        <v>1</v>
      </c>
      <c r="F248" s="255" t="s">
        <v>5533</v>
      </c>
      <c r="G248" s="253"/>
      <c r="H248" s="256">
        <v>566</v>
      </c>
      <c r="I248" s="257"/>
      <c r="J248" s="253"/>
      <c r="K248" s="253"/>
      <c r="L248" s="258"/>
      <c r="M248" s="259"/>
      <c r="N248" s="260"/>
      <c r="O248" s="260"/>
      <c r="P248" s="260"/>
      <c r="Q248" s="260"/>
      <c r="R248" s="260"/>
      <c r="S248" s="260"/>
      <c r="T248" s="261"/>
      <c r="U248" s="13"/>
      <c r="V248" s="13"/>
      <c r="W248" s="13"/>
      <c r="X248" s="13"/>
      <c r="Y248" s="13"/>
      <c r="Z248" s="13"/>
      <c r="AA248" s="13"/>
      <c r="AB248" s="13"/>
      <c r="AC248" s="13"/>
      <c r="AD248" s="13"/>
      <c r="AE248" s="13"/>
      <c r="AT248" s="262" t="s">
        <v>369</v>
      </c>
      <c r="AU248" s="262" t="s">
        <v>91</v>
      </c>
      <c r="AV248" s="13" t="s">
        <v>91</v>
      </c>
      <c r="AW248" s="13" t="s">
        <v>38</v>
      </c>
      <c r="AX248" s="13" t="s">
        <v>83</v>
      </c>
      <c r="AY248" s="262" t="s">
        <v>227</v>
      </c>
    </row>
    <row r="249" s="14" customFormat="1">
      <c r="A249" s="14"/>
      <c r="B249" s="263"/>
      <c r="C249" s="264"/>
      <c r="D249" s="242" t="s">
        <v>369</v>
      </c>
      <c r="E249" s="265" t="s">
        <v>1</v>
      </c>
      <c r="F249" s="266" t="s">
        <v>371</v>
      </c>
      <c r="G249" s="264"/>
      <c r="H249" s="267">
        <v>566</v>
      </c>
      <c r="I249" s="268"/>
      <c r="J249" s="264"/>
      <c r="K249" s="264"/>
      <c r="L249" s="269"/>
      <c r="M249" s="270"/>
      <c r="N249" s="271"/>
      <c r="O249" s="271"/>
      <c r="P249" s="271"/>
      <c r="Q249" s="271"/>
      <c r="R249" s="271"/>
      <c r="S249" s="271"/>
      <c r="T249" s="272"/>
      <c r="U249" s="14"/>
      <c r="V249" s="14"/>
      <c r="W249" s="14"/>
      <c r="X249" s="14"/>
      <c r="Y249" s="14"/>
      <c r="Z249" s="14"/>
      <c r="AA249" s="14"/>
      <c r="AB249" s="14"/>
      <c r="AC249" s="14"/>
      <c r="AD249" s="14"/>
      <c r="AE249" s="14"/>
      <c r="AT249" s="273" t="s">
        <v>369</v>
      </c>
      <c r="AU249" s="273" t="s">
        <v>91</v>
      </c>
      <c r="AV249" s="14" t="s">
        <v>115</v>
      </c>
      <c r="AW249" s="14" t="s">
        <v>38</v>
      </c>
      <c r="AX249" s="14" t="s">
        <v>87</v>
      </c>
      <c r="AY249" s="273" t="s">
        <v>227</v>
      </c>
    </row>
    <row r="250" s="2" customFormat="1" ht="16.5" customHeight="1">
      <c r="A250" s="40"/>
      <c r="B250" s="41"/>
      <c r="C250" s="229" t="s">
        <v>529</v>
      </c>
      <c r="D250" s="229" t="s">
        <v>230</v>
      </c>
      <c r="E250" s="230" t="s">
        <v>5587</v>
      </c>
      <c r="F250" s="231" t="s">
        <v>5588</v>
      </c>
      <c r="G250" s="232" t="s">
        <v>415</v>
      </c>
      <c r="H250" s="233">
        <v>20</v>
      </c>
      <c r="I250" s="234"/>
      <c r="J250" s="235">
        <f>ROUND(I250*H250,2)</f>
        <v>0</v>
      </c>
      <c r="K250" s="231" t="s">
        <v>234</v>
      </c>
      <c r="L250" s="46"/>
      <c r="M250" s="236" t="s">
        <v>1</v>
      </c>
      <c r="N250" s="237" t="s">
        <v>48</v>
      </c>
      <c r="O250" s="93"/>
      <c r="P250" s="238">
        <f>O250*H250</f>
        <v>0</v>
      </c>
      <c r="Q250" s="238">
        <v>0</v>
      </c>
      <c r="R250" s="238">
        <f>Q250*H250</f>
        <v>0</v>
      </c>
      <c r="S250" s="238">
        <v>0</v>
      </c>
      <c r="T250" s="239">
        <f>S250*H250</f>
        <v>0</v>
      </c>
      <c r="U250" s="40"/>
      <c r="V250" s="40"/>
      <c r="W250" s="40"/>
      <c r="X250" s="40"/>
      <c r="Y250" s="40"/>
      <c r="Z250" s="40"/>
      <c r="AA250" s="40"/>
      <c r="AB250" s="40"/>
      <c r="AC250" s="40"/>
      <c r="AD250" s="40"/>
      <c r="AE250" s="40"/>
      <c r="AR250" s="240" t="s">
        <v>115</v>
      </c>
      <c r="AT250" s="240" t="s">
        <v>230</v>
      </c>
      <c r="AU250" s="240" t="s">
        <v>91</v>
      </c>
      <c r="AY250" s="18" t="s">
        <v>227</v>
      </c>
      <c r="BE250" s="241">
        <f>IF(N250="základní",J250,0)</f>
        <v>0</v>
      </c>
      <c r="BF250" s="241">
        <f>IF(N250="snížená",J250,0)</f>
        <v>0</v>
      </c>
      <c r="BG250" s="241">
        <f>IF(N250="zákl. přenesená",J250,0)</f>
        <v>0</v>
      </c>
      <c r="BH250" s="241">
        <f>IF(N250="sníž. přenesená",J250,0)</f>
        <v>0</v>
      </c>
      <c r="BI250" s="241">
        <f>IF(N250="nulová",J250,0)</f>
        <v>0</v>
      </c>
      <c r="BJ250" s="18" t="s">
        <v>87</v>
      </c>
      <c r="BK250" s="241">
        <f>ROUND(I250*H250,2)</f>
        <v>0</v>
      </c>
      <c r="BL250" s="18" t="s">
        <v>115</v>
      </c>
      <c r="BM250" s="240" t="s">
        <v>5589</v>
      </c>
    </row>
    <row r="251" s="15" customFormat="1">
      <c r="A251" s="15"/>
      <c r="B251" s="274"/>
      <c r="C251" s="275"/>
      <c r="D251" s="242" t="s">
        <v>369</v>
      </c>
      <c r="E251" s="276" t="s">
        <v>1</v>
      </c>
      <c r="F251" s="277" t="s">
        <v>5497</v>
      </c>
      <c r="G251" s="275"/>
      <c r="H251" s="276" t="s">
        <v>1</v>
      </c>
      <c r="I251" s="278"/>
      <c r="J251" s="275"/>
      <c r="K251" s="275"/>
      <c r="L251" s="279"/>
      <c r="M251" s="280"/>
      <c r="N251" s="281"/>
      <c r="O251" s="281"/>
      <c r="P251" s="281"/>
      <c r="Q251" s="281"/>
      <c r="R251" s="281"/>
      <c r="S251" s="281"/>
      <c r="T251" s="282"/>
      <c r="U251" s="15"/>
      <c r="V251" s="15"/>
      <c r="W251" s="15"/>
      <c r="X251" s="15"/>
      <c r="Y251" s="15"/>
      <c r="Z251" s="15"/>
      <c r="AA251" s="15"/>
      <c r="AB251" s="15"/>
      <c r="AC251" s="15"/>
      <c r="AD251" s="15"/>
      <c r="AE251" s="15"/>
      <c r="AT251" s="283" t="s">
        <v>369</v>
      </c>
      <c r="AU251" s="283" t="s">
        <v>91</v>
      </c>
      <c r="AV251" s="15" t="s">
        <v>87</v>
      </c>
      <c r="AW251" s="15" t="s">
        <v>38</v>
      </c>
      <c r="AX251" s="15" t="s">
        <v>83</v>
      </c>
      <c r="AY251" s="283" t="s">
        <v>227</v>
      </c>
    </row>
    <row r="252" s="13" customFormat="1">
      <c r="A252" s="13"/>
      <c r="B252" s="252"/>
      <c r="C252" s="253"/>
      <c r="D252" s="242" t="s">
        <v>369</v>
      </c>
      <c r="E252" s="254" t="s">
        <v>1</v>
      </c>
      <c r="F252" s="255" t="s">
        <v>5535</v>
      </c>
      <c r="G252" s="253"/>
      <c r="H252" s="256">
        <v>20</v>
      </c>
      <c r="I252" s="257"/>
      <c r="J252" s="253"/>
      <c r="K252" s="253"/>
      <c r="L252" s="258"/>
      <c r="M252" s="259"/>
      <c r="N252" s="260"/>
      <c r="O252" s="260"/>
      <c r="P252" s="260"/>
      <c r="Q252" s="260"/>
      <c r="R252" s="260"/>
      <c r="S252" s="260"/>
      <c r="T252" s="261"/>
      <c r="U252" s="13"/>
      <c r="V252" s="13"/>
      <c r="W252" s="13"/>
      <c r="X252" s="13"/>
      <c r="Y252" s="13"/>
      <c r="Z252" s="13"/>
      <c r="AA252" s="13"/>
      <c r="AB252" s="13"/>
      <c r="AC252" s="13"/>
      <c r="AD252" s="13"/>
      <c r="AE252" s="13"/>
      <c r="AT252" s="262" t="s">
        <v>369</v>
      </c>
      <c r="AU252" s="262" t="s">
        <v>91</v>
      </c>
      <c r="AV252" s="13" t="s">
        <v>91</v>
      </c>
      <c r="AW252" s="13" t="s">
        <v>38</v>
      </c>
      <c r="AX252" s="13" t="s">
        <v>83</v>
      </c>
      <c r="AY252" s="262" t="s">
        <v>227</v>
      </c>
    </row>
    <row r="253" s="14" customFormat="1">
      <c r="A253" s="14"/>
      <c r="B253" s="263"/>
      <c r="C253" s="264"/>
      <c r="D253" s="242" t="s">
        <v>369</v>
      </c>
      <c r="E253" s="265" t="s">
        <v>1</v>
      </c>
      <c r="F253" s="266" t="s">
        <v>371</v>
      </c>
      <c r="G253" s="264"/>
      <c r="H253" s="267">
        <v>20</v>
      </c>
      <c r="I253" s="268"/>
      <c r="J253" s="264"/>
      <c r="K253" s="264"/>
      <c r="L253" s="269"/>
      <c r="M253" s="270"/>
      <c r="N253" s="271"/>
      <c r="O253" s="271"/>
      <c r="P253" s="271"/>
      <c r="Q253" s="271"/>
      <c r="R253" s="271"/>
      <c r="S253" s="271"/>
      <c r="T253" s="272"/>
      <c r="U253" s="14"/>
      <c r="V253" s="14"/>
      <c r="W253" s="14"/>
      <c r="X253" s="14"/>
      <c r="Y253" s="14"/>
      <c r="Z253" s="14"/>
      <c r="AA253" s="14"/>
      <c r="AB253" s="14"/>
      <c r="AC253" s="14"/>
      <c r="AD253" s="14"/>
      <c r="AE253" s="14"/>
      <c r="AT253" s="273" t="s">
        <v>369</v>
      </c>
      <c r="AU253" s="273" t="s">
        <v>91</v>
      </c>
      <c r="AV253" s="14" t="s">
        <v>115</v>
      </c>
      <c r="AW253" s="14" t="s">
        <v>38</v>
      </c>
      <c r="AX253" s="14" t="s">
        <v>87</v>
      </c>
      <c r="AY253" s="273" t="s">
        <v>227</v>
      </c>
    </row>
    <row r="254" s="2" customFormat="1" ht="16.5" customHeight="1">
      <c r="A254" s="40"/>
      <c r="B254" s="41"/>
      <c r="C254" s="229" t="s">
        <v>533</v>
      </c>
      <c r="D254" s="229" t="s">
        <v>230</v>
      </c>
      <c r="E254" s="230" t="s">
        <v>5590</v>
      </c>
      <c r="F254" s="231" t="s">
        <v>5591</v>
      </c>
      <c r="G254" s="232" t="s">
        <v>415</v>
      </c>
      <c r="H254" s="233">
        <v>135</v>
      </c>
      <c r="I254" s="234"/>
      <c r="J254" s="235">
        <f>ROUND(I254*H254,2)</f>
        <v>0</v>
      </c>
      <c r="K254" s="231" t="s">
        <v>234</v>
      </c>
      <c r="L254" s="46"/>
      <c r="M254" s="236" t="s">
        <v>1</v>
      </c>
      <c r="N254" s="237" t="s">
        <v>48</v>
      </c>
      <c r="O254" s="93"/>
      <c r="P254" s="238">
        <f>O254*H254</f>
        <v>0</v>
      </c>
      <c r="Q254" s="238">
        <v>0.084250000000000005</v>
      </c>
      <c r="R254" s="238">
        <f>Q254*H254</f>
        <v>11.373750000000001</v>
      </c>
      <c r="S254" s="238">
        <v>0</v>
      </c>
      <c r="T254" s="239">
        <f>S254*H254</f>
        <v>0</v>
      </c>
      <c r="U254" s="40"/>
      <c r="V254" s="40"/>
      <c r="W254" s="40"/>
      <c r="X254" s="40"/>
      <c r="Y254" s="40"/>
      <c r="Z254" s="40"/>
      <c r="AA254" s="40"/>
      <c r="AB254" s="40"/>
      <c r="AC254" s="40"/>
      <c r="AD254" s="40"/>
      <c r="AE254" s="40"/>
      <c r="AR254" s="240" t="s">
        <v>115</v>
      </c>
      <c r="AT254" s="240" t="s">
        <v>230</v>
      </c>
      <c r="AU254" s="240" t="s">
        <v>91</v>
      </c>
      <c r="AY254" s="18" t="s">
        <v>227</v>
      </c>
      <c r="BE254" s="241">
        <f>IF(N254="základní",J254,0)</f>
        <v>0</v>
      </c>
      <c r="BF254" s="241">
        <f>IF(N254="snížená",J254,0)</f>
        <v>0</v>
      </c>
      <c r="BG254" s="241">
        <f>IF(N254="zákl. přenesená",J254,0)</f>
        <v>0</v>
      </c>
      <c r="BH254" s="241">
        <f>IF(N254="sníž. přenesená",J254,0)</f>
        <v>0</v>
      </c>
      <c r="BI254" s="241">
        <f>IF(N254="nulová",J254,0)</f>
        <v>0</v>
      </c>
      <c r="BJ254" s="18" t="s">
        <v>87</v>
      </c>
      <c r="BK254" s="241">
        <f>ROUND(I254*H254,2)</f>
        <v>0</v>
      </c>
      <c r="BL254" s="18" t="s">
        <v>115</v>
      </c>
      <c r="BM254" s="240" t="s">
        <v>5592</v>
      </c>
    </row>
    <row r="255" s="15" customFormat="1">
      <c r="A255" s="15"/>
      <c r="B255" s="274"/>
      <c r="C255" s="275"/>
      <c r="D255" s="242" t="s">
        <v>369</v>
      </c>
      <c r="E255" s="276" t="s">
        <v>1</v>
      </c>
      <c r="F255" s="277" t="s">
        <v>5497</v>
      </c>
      <c r="G255" s="275"/>
      <c r="H255" s="276" t="s">
        <v>1</v>
      </c>
      <c r="I255" s="278"/>
      <c r="J255" s="275"/>
      <c r="K255" s="275"/>
      <c r="L255" s="279"/>
      <c r="M255" s="280"/>
      <c r="N255" s="281"/>
      <c r="O255" s="281"/>
      <c r="P255" s="281"/>
      <c r="Q255" s="281"/>
      <c r="R255" s="281"/>
      <c r="S255" s="281"/>
      <c r="T255" s="282"/>
      <c r="U255" s="15"/>
      <c r="V255" s="15"/>
      <c r="W255" s="15"/>
      <c r="X255" s="15"/>
      <c r="Y255" s="15"/>
      <c r="Z255" s="15"/>
      <c r="AA255" s="15"/>
      <c r="AB255" s="15"/>
      <c r="AC255" s="15"/>
      <c r="AD255" s="15"/>
      <c r="AE255" s="15"/>
      <c r="AT255" s="283" t="s">
        <v>369</v>
      </c>
      <c r="AU255" s="283" t="s">
        <v>91</v>
      </c>
      <c r="AV255" s="15" t="s">
        <v>87</v>
      </c>
      <c r="AW255" s="15" t="s">
        <v>38</v>
      </c>
      <c r="AX255" s="15" t="s">
        <v>83</v>
      </c>
      <c r="AY255" s="283" t="s">
        <v>227</v>
      </c>
    </row>
    <row r="256" s="13" customFormat="1">
      <c r="A256" s="13"/>
      <c r="B256" s="252"/>
      <c r="C256" s="253"/>
      <c r="D256" s="242" t="s">
        <v>369</v>
      </c>
      <c r="E256" s="254" t="s">
        <v>1</v>
      </c>
      <c r="F256" s="255" t="s">
        <v>5534</v>
      </c>
      <c r="G256" s="253"/>
      <c r="H256" s="256">
        <v>135</v>
      </c>
      <c r="I256" s="257"/>
      <c r="J256" s="253"/>
      <c r="K256" s="253"/>
      <c r="L256" s="258"/>
      <c r="M256" s="259"/>
      <c r="N256" s="260"/>
      <c r="O256" s="260"/>
      <c r="P256" s="260"/>
      <c r="Q256" s="260"/>
      <c r="R256" s="260"/>
      <c r="S256" s="260"/>
      <c r="T256" s="261"/>
      <c r="U256" s="13"/>
      <c r="V256" s="13"/>
      <c r="W256" s="13"/>
      <c r="X256" s="13"/>
      <c r="Y256" s="13"/>
      <c r="Z256" s="13"/>
      <c r="AA256" s="13"/>
      <c r="AB256" s="13"/>
      <c r="AC256" s="13"/>
      <c r="AD256" s="13"/>
      <c r="AE256" s="13"/>
      <c r="AT256" s="262" t="s">
        <v>369</v>
      </c>
      <c r="AU256" s="262" t="s">
        <v>91</v>
      </c>
      <c r="AV256" s="13" t="s">
        <v>91</v>
      </c>
      <c r="AW256" s="13" t="s">
        <v>38</v>
      </c>
      <c r="AX256" s="13" t="s">
        <v>83</v>
      </c>
      <c r="AY256" s="262" t="s">
        <v>227</v>
      </c>
    </row>
    <row r="257" s="14" customFormat="1">
      <c r="A257" s="14"/>
      <c r="B257" s="263"/>
      <c r="C257" s="264"/>
      <c r="D257" s="242" t="s">
        <v>369</v>
      </c>
      <c r="E257" s="265" t="s">
        <v>1</v>
      </c>
      <c r="F257" s="266" t="s">
        <v>371</v>
      </c>
      <c r="G257" s="264"/>
      <c r="H257" s="267">
        <v>135</v>
      </c>
      <c r="I257" s="268"/>
      <c r="J257" s="264"/>
      <c r="K257" s="264"/>
      <c r="L257" s="269"/>
      <c r="M257" s="270"/>
      <c r="N257" s="271"/>
      <c r="O257" s="271"/>
      <c r="P257" s="271"/>
      <c r="Q257" s="271"/>
      <c r="R257" s="271"/>
      <c r="S257" s="271"/>
      <c r="T257" s="272"/>
      <c r="U257" s="14"/>
      <c r="V257" s="14"/>
      <c r="W257" s="14"/>
      <c r="X257" s="14"/>
      <c r="Y257" s="14"/>
      <c r="Z257" s="14"/>
      <c r="AA257" s="14"/>
      <c r="AB257" s="14"/>
      <c r="AC257" s="14"/>
      <c r="AD257" s="14"/>
      <c r="AE257" s="14"/>
      <c r="AT257" s="273" t="s">
        <v>369</v>
      </c>
      <c r="AU257" s="273" t="s">
        <v>91</v>
      </c>
      <c r="AV257" s="14" t="s">
        <v>115</v>
      </c>
      <c r="AW257" s="14" t="s">
        <v>38</v>
      </c>
      <c r="AX257" s="14" t="s">
        <v>87</v>
      </c>
      <c r="AY257" s="273" t="s">
        <v>227</v>
      </c>
    </row>
    <row r="258" s="2" customFormat="1" ht="16.5" customHeight="1">
      <c r="A258" s="40"/>
      <c r="B258" s="41"/>
      <c r="C258" s="284" t="s">
        <v>537</v>
      </c>
      <c r="D258" s="284" t="s">
        <v>407</v>
      </c>
      <c r="E258" s="285" t="s">
        <v>5593</v>
      </c>
      <c r="F258" s="286" t="s">
        <v>5594</v>
      </c>
      <c r="G258" s="287" t="s">
        <v>415</v>
      </c>
      <c r="H258" s="288">
        <v>148.5</v>
      </c>
      <c r="I258" s="289"/>
      <c r="J258" s="290">
        <f>ROUND(I258*H258,2)</f>
        <v>0</v>
      </c>
      <c r="K258" s="286" t="s">
        <v>234</v>
      </c>
      <c r="L258" s="291"/>
      <c r="M258" s="292" t="s">
        <v>1</v>
      </c>
      <c r="N258" s="293" t="s">
        <v>48</v>
      </c>
      <c r="O258" s="93"/>
      <c r="P258" s="238">
        <f>O258*H258</f>
        <v>0</v>
      </c>
      <c r="Q258" s="238">
        <v>0.13</v>
      </c>
      <c r="R258" s="238">
        <f>Q258*H258</f>
        <v>19.305</v>
      </c>
      <c r="S258" s="238">
        <v>0</v>
      </c>
      <c r="T258" s="239">
        <f>S258*H258</f>
        <v>0</v>
      </c>
      <c r="U258" s="40"/>
      <c r="V258" s="40"/>
      <c r="W258" s="40"/>
      <c r="X258" s="40"/>
      <c r="Y258" s="40"/>
      <c r="Z258" s="40"/>
      <c r="AA258" s="40"/>
      <c r="AB258" s="40"/>
      <c r="AC258" s="40"/>
      <c r="AD258" s="40"/>
      <c r="AE258" s="40"/>
      <c r="AR258" s="240" t="s">
        <v>266</v>
      </c>
      <c r="AT258" s="240" t="s">
        <v>407</v>
      </c>
      <c r="AU258" s="240" t="s">
        <v>91</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115</v>
      </c>
      <c r="BM258" s="240" t="s">
        <v>5595</v>
      </c>
    </row>
    <row r="259" s="13" customFormat="1">
      <c r="A259" s="13"/>
      <c r="B259" s="252"/>
      <c r="C259" s="253"/>
      <c r="D259" s="242" t="s">
        <v>369</v>
      </c>
      <c r="E259" s="253"/>
      <c r="F259" s="255" t="s">
        <v>5596</v>
      </c>
      <c r="G259" s="253"/>
      <c r="H259" s="256">
        <v>148.5</v>
      </c>
      <c r="I259" s="257"/>
      <c r="J259" s="253"/>
      <c r="K259" s="253"/>
      <c r="L259" s="258"/>
      <c r="M259" s="259"/>
      <c r="N259" s="260"/>
      <c r="O259" s="260"/>
      <c r="P259" s="260"/>
      <c r="Q259" s="260"/>
      <c r="R259" s="260"/>
      <c r="S259" s="260"/>
      <c r="T259" s="261"/>
      <c r="U259" s="13"/>
      <c r="V259" s="13"/>
      <c r="W259" s="13"/>
      <c r="X259" s="13"/>
      <c r="Y259" s="13"/>
      <c r="Z259" s="13"/>
      <c r="AA259" s="13"/>
      <c r="AB259" s="13"/>
      <c r="AC259" s="13"/>
      <c r="AD259" s="13"/>
      <c r="AE259" s="13"/>
      <c r="AT259" s="262" t="s">
        <v>369</v>
      </c>
      <c r="AU259" s="262" t="s">
        <v>91</v>
      </c>
      <c r="AV259" s="13" t="s">
        <v>91</v>
      </c>
      <c r="AW259" s="13" t="s">
        <v>4</v>
      </c>
      <c r="AX259" s="13" t="s">
        <v>87</v>
      </c>
      <c r="AY259" s="262" t="s">
        <v>227</v>
      </c>
    </row>
    <row r="260" s="2" customFormat="1" ht="16.5" customHeight="1">
      <c r="A260" s="40"/>
      <c r="B260" s="41"/>
      <c r="C260" s="229" t="s">
        <v>541</v>
      </c>
      <c r="D260" s="229" t="s">
        <v>230</v>
      </c>
      <c r="E260" s="230" t="s">
        <v>5597</v>
      </c>
      <c r="F260" s="231" t="s">
        <v>5598</v>
      </c>
      <c r="G260" s="232" t="s">
        <v>544</v>
      </c>
      <c r="H260" s="233">
        <v>81.5</v>
      </c>
      <c r="I260" s="234"/>
      <c r="J260" s="235">
        <f>ROUND(I260*H260,2)</f>
        <v>0</v>
      </c>
      <c r="K260" s="231" t="s">
        <v>234</v>
      </c>
      <c r="L260" s="46"/>
      <c r="M260" s="236" t="s">
        <v>1</v>
      </c>
      <c r="N260" s="237" t="s">
        <v>48</v>
      </c>
      <c r="O260" s="93"/>
      <c r="P260" s="238">
        <f>O260*H260</f>
        <v>0</v>
      </c>
      <c r="Q260" s="238">
        <v>0.0035999999999999999</v>
      </c>
      <c r="R260" s="238">
        <f>Q260*H260</f>
        <v>0.29339999999999999</v>
      </c>
      <c r="S260" s="238">
        <v>0</v>
      </c>
      <c r="T260" s="239">
        <f>S260*H260</f>
        <v>0</v>
      </c>
      <c r="U260" s="40"/>
      <c r="V260" s="40"/>
      <c r="W260" s="40"/>
      <c r="X260" s="40"/>
      <c r="Y260" s="40"/>
      <c r="Z260" s="40"/>
      <c r="AA260" s="40"/>
      <c r="AB260" s="40"/>
      <c r="AC260" s="40"/>
      <c r="AD260" s="40"/>
      <c r="AE260" s="40"/>
      <c r="AR260" s="240" t="s">
        <v>115</v>
      </c>
      <c r="AT260" s="240" t="s">
        <v>230</v>
      </c>
      <c r="AU260" s="240" t="s">
        <v>91</v>
      </c>
      <c r="AY260" s="18" t="s">
        <v>227</v>
      </c>
      <c r="BE260" s="241">
        <f>IF(N260="základní",J260,0)</f>
        <v>0</v>
      </c>
      <c r="BF260" s="241">
        <f>IF(N260="snížená",J260,0)</f>
        <v>0</v>
      </c>
      <c r="BG260" s="241">
        <f>IF(N260="zákl. přenesená",J260,0)</f>
        <v>0</v>
      </c>
      <c r="BH260" s="241">
        <f>IF(N260="sníž. přenesená",J260,0)</f>
        <v>0</v>
      </c>
      <c r="BI260" s="241">
        <f>IF(N260="nulová",J260,0)</f>
        <v>0</v>
      </c>
      <c r="BJ260" s="18" t="s">
        <v>87</v>
      </c>
      <c r="BK260" s="241">
        <f>ROUND(I260*H260,2)</f>
        <v>0</v>
      </c>
      <c r="BL260" s="18" t="s">
        <v>115</v>
      </c>
      <c r="BM260" s="240" t="s">
        <v>5599</v>
      </c>
    </row>
    <row r="261" s="12" customFormat="1" ht="22.8" customHeight="1">
      <c r="A261" s="12"/>
      <c r="B261" s="213"/>
      <c r="C261" s="214"/>
      <c r="D261" s="215" t="s">
        <v>82</v>
      </c>
      <c r="E261" s="227" t="s">
        <v>270</v>
      </c>
      <c r="F261" s="227" t="s">
        <v>999</v>
      </c>
      <c r="G261" s="214"/>
      <c r="H261" s="214"/>
      <c r="I261" s="217"/>
      <c r="J261" s="228">
        <f>BK261</f>
        <v>0</v>
      </c>
      <c r="K261" s="214"/>
      <c r="L261" s="219"/>
      <c r="M261" s="220"/>
      <c r="N261" s="221"/>
      <c r="O261" s="221"/>
      <c r="P261" s="222">
        <f>SUM(P262:P320)</f>
        <v>0</v>
      </c>
      <c r="Q261" s="221"/>
      <c r="R261" s="222">
        <f>SUM(R262:R320)</f>
        <v>68.658879300000009</v>
      </c>
      <c r="S261" s="221"/>
      <c r="T261" s="223">
        <f>SUM(T262:T320)</f>
        <v>22.054105</v>
      </c>
      <c r="U261" s="12"/>
      <c r="V261" s="12"/>
      <c r="W261" s="12"/>
      <c r="X261" s="12"/>
      <c r="Y261" s="12"/>
      <c r="Z261" s="12"/>
      <c r="AA261" s="12"/>
      <c r="AB261" s="12"/>
      <c r="AC261" s="12"/>
      <c r="AD261" s="12"/>
      <c r="AE261" s="12"/>
      <c r="AR261" s="224" t="s">
        <v>87</v>
      </c>
      <c r="AT261" s="225" t="s">
        <v>82</v>
      </c>
      <c r="AU261" s="225" t="s">
        <v>87</v>
      </c>
      <c r="AY261" s="224" t="s">
        <v>227</v>
      </c>
      <c r="BK261" s="226">
        <f>SUM(BK262:BK320)</f>
        <v>0</v>
      </c>
    </row>
    <row r="262" s="2" customFormat="1" ht="16.5" customHeight="1">
      <c r="A262" s="40"/>
      <c r="B262" s="41"/>
      <c r="C262" s="229" t="s">
        <v>547</v>
      </c>
      <c r="D262" s="229" t="s">
        <v>230</v>
      </c>
      <c r="E262" s="230" t="s">
        <v>5600</v>
      </c>
      <c r="F262" s="231" t="s">
        <v>5601</v>
      </c>
      <c r="G262" s="232" t="s">
        <v>544</v>
      </c>
      <c r="H262" s="233">
        <v>5.2000000000000002</v>
      </c>
      <c r="I262" s="234"/>
      <c r="J262" s="235">
        <f>ROUND(I262*H262,2)</f>
        <v>0</v>
      </c>
      <c r="K262" s="231" t="s">
        <v>234</v>
      </c>
      <c r="L262" s="46"/>
      <c r="M262" s="236" t="s">
        <v>1</v>
      </c>
      <c r="N262" s="237" t="s">
        <v>48</v>
      </c>
      <c r="O262" s="93"/>
      <c r="P262" s="238">
        <f>O262*H262</f>
        <v>0</v>
      </c>
      <c r="Q262" s="238">
        <v>0.20219000000000001</v>
      </c>
      <c r="R262" s="238">
        <f>Q262*H262</f>
        <v>1.051388</v>
      </c>
      <c r="S262" s="238">
        <v>0</v>
      </c>
      <c r="T262" s="239">
        <f>S262*H262</f>
        <v>0</v>
      </c>
      <c r="U262" s="40"/>
      <c r="V262" s="40"/>
      <c r="W262" s="40"/>
      <c r="X262" s="40"/>
      <c r="Y262" s="40"/>
      <c r="Z262" s="40"/>
      <c r="AA262" s="40"/>
      <c r="AB262" s="40"/>
      <c r="AC262" s="40"/>
      <c r="AD262" s="40"/>
      <c r="AE262" s="40"/>
      <c r="AR262" s="240" t="s">
        <v>115</v>
      </c>
      <c r="AT262" s="240" t="s">
        <v>230</v>
      </c>
      <c r="AU262" s="240" t="s">
        <v>91</v>
      </c>
      <c r="AY262" s="18" t="s">
        <v>227</v>
      </c>
      <c r="BE262" s="241">
        <f>IF(N262="základní",J262,0)</f>
        <v>0</v>
      </c>
      <c r="BF262" s="241">
        <f>IF(N262="snížená",J262,0)</f>
        <v>0</v>
      </c>
      <c r="BG262" s="241">
        <f>IF(N262="zákl. přenesená",J262,0)</f>
        <v>0</v>
      </c>
      <c r="BH262" s="241">
        <f>IF(N262="sníž. přenesená",J262,0)</f>
        <v>0</v>
      </c>
      <c r="BI262" s="241">
        <f>IF(N262="nulová",J262,0)</f>
        <v>0</v>
      </c>
      <c r="BJ262" s="18" t="s">
        <v>87</v>
      </c>
      <c r="BK262" s="241">
        <f>ROUND(I262*H262,2)</f>
        <v>0</v>
      </c>
      <c r="BL262" s="18" t="s">
        <v>115</v>
      </c>
      <c r="BM262" s="240" t="s">
        <v>5602</v>
      </c>
    </row>
    <row r="263" s="13" customFormat="1">
      <c r="A263" s="13"/>
      <c r="B263" s="252"/>
      <c r="C263" s="253"/>
      <c r="D263" s="242" t="s">
        <v>369</v>
      </c>
      <c r="E263" s="254" t="s">
        <v>1</v>
      </c>
      <c r="F263" s="255" t="s">
        <v>5603</v>
      </c>
      <c r="G263" s="253"/>
      <c r="H263" s="256">
        <v>5.2000000000000002</v>
      </c>
      <c r="I263" s="257"/>
      <c r="J263" s="253"/>
      <c r="K263" s="253"/>
      <c r="L263" s="258"/>
      <c r="M263" s="259"/>
      <c r="N263" s="260"/>
      <c r="O263" s="260"/>
      <c r="P263" s="260"/>
      <c r="Q263" s="260"/>
      <c r="R263" s="260"/>
      <c r="S263" s="260"/>
      <c r="T263" s="261"/>
      <c r="U263" s="13"/>
      <c r="V263" s="13"/>
      <c r="W263" s="13"/>
      <c r="X263" s="13"/>
      <c r="Y263" s="13"/>
      <c r="Z263" s="13"/>
      <c r="AA263" s="13"/>
      <c r="AB263" s="13"/>
      <c r="AC263" s="13"/>
      <c r="AD263" s="13"/>
      <c r="AE263" s="13"/>
      <c r="AT263" s="262" t="s">
        <v>369</v>
      </c>
      <c r="AU263" s="262" t="s">
        <v>91</v>
      </c>
      <c r="AV263" s="13" t="s">
        <v>91</v>
      </c>
      <c r="AW263" s="13" t="s">
        <v>38</v>
      </c>
      <c r="AX263" s="13" t="s">
        <v>83</v>
      </c>
      <c r="AY263" s="262" t="s">
        <v>227</v>
      </c>
    </row>
    <row r="264" s="14" customFormat="1">
      <c r="A264" s="14"/>
      <c r="B264" s="263"/>
      <c r="C264" s="264"/>
      <c r="D264" s="242" t="s">
        <v>369</v>
      </c>
      <c r="E264" s="265" t="s">
        <v>1</v>
      </c>
      <c r="F264" s="266" t="s">
        <v>371</v>
      </c>
      <c r="G264" s="264"/>
      <c r="H264" s="267">
        <v>5.2000000000000002</v>
      </c>
      <c r="I264" s="268"/>
      <c r="J264" s="264"/>
      <c r="K264" s="264"/>
      <c r="L264" s="269"/>
      <c r="M264" s="270"/>
      <c r="N264" s="271"/>
      <c r="O264" s="271"/>
      <c r="P264" s="271"/>
      <c r="Q264" s="271"/>
      <c r="R264" s="271"/>
      <c r="S264" s="271"/>
      <c r="T264" s="272"/>
      <c r="U264" s="14"/>
      <c r="V264" s="14"/>
      <c r="W264" s="14"/>
      <c r="X264" s="14"/>
      <c r="Y264" s="14"/>
      <c r="Z264" s="14"/>
      <c r="AA264" s="14"/>
      <c r="AB264" s="14"/>
      <c r="AC264" s="14"/>
      <c r="AD264" s="14"/>
      <c r="AE264" s="14"/>
      <c r="AT264" s="273" t="s">
        <v>369</v>
      </c>
      <c r="AU264" s="273" t="s">
        <v>91</v>
      </c>
      <c r="AV264" s="14" t="s">
        <v>115</v>
      </c>
      <c r="AW264" s="14" t="s">
        <v>38</v>
      </c>
      <c r="AX264" s="14" t="s">
        <v>87</v>
      </c>
      <c r="AY264" s="273" t="s">
        <v>227</v>
      </c>
    </row>
    <row r="265" s="2" customFormat="1" ht="16.5" customHeight="1">
      <c r="A265" s="40"/>
      <c r="B265" s="41"/>
      <c r="C265" s="284" t="s">
        <v>552</v>
      </c>
      <c r="D265" s="284" t="s">
        <v>407</v>
      </c>
      <c r="E265" s="285" t="s">
        <v>5604</v>
      </c>
      <c r="F265" s="286" t="s">
        <v>5605</v>
      </c>
      <c r="G265" s="287" t="s">
        <v>544</v>
      </c>
      <c r="H265" s="288">
        <v>5.7199999999999998</v>
      </c>
      <c r="I265" s="289"/>
      <c r="J265" s="290">
        <f>ROUND(I265*H265,2)</f>
        <v>0</v>
      </c>
      <c r="K265" s="286" t="s">
        <v>234</v>
      </c>
      <c r="L265" s="291"/>
      <c r="M265" s="292" t="s">
        <v>1</v>
      </c>
      <c r="N265" s="293" t="s">
        <v>48</v>
      </c>
      <c r="O265" s="93"/>
      <c r="P265" s="238">
        <f>O265*H265</f>
        <v>0</v>
      </c>
      <c r="Q265" s="238">
        <v>0.048300000000000003</v>
      </c>
      <c r="R265" s="238">
        <f>Q265*H265</f>
        <v>0.27627600000000002</v>
      </c>
      <c r="S265" s="238">
        <v>0</v>
      </c>
      <c r="T265" s="239">
        <f>S265*H265</f>
        <v>0</v>
      </c>
      <c r="U265" s="40"/>
      <c r="V265" s="40"/>
      <c r="W265" s="40"/>
      <c r="X265" s="40"/>
      <c r="Y265" s="40"/>
      <c r="Z265" s="40"/>
      <c r="AA265" s="40"/>
      <c r="AB265" s="40"/>
      <c r="AC265" s="40"/>
      <c r="AD265" s="40"/>
      <c r="AE265" s="40"/>
      <c r="AR265" s="240" t="s">
        <v>266</v>
      </c>
      <c r="AT265" s="240" t="s">
        <v>407</v>
      </c>
      <c r="AU265" s="240" t="s">
        <v>91</v>
      </c>
      <c r="AY265" s="18" t="s">
        <v>227</v>
      </c>
      <c r="BE265" s="241">
        <f>IF(N265="základní",J265,0)</f>
        <v>0</v>
      </c>
      <c r="BF265" s="241">
        <f>IF(N265="snížená",J265,0)</f>
        <v>0</v>
      </c>
      <c r="BG265" s="241">
        <f>IF(N265="zákl. přenesená",J265,0)</f>
        <v>0</v>
      </c>
      <c r="BH265" s="241">
        <f>IF(N265="sníž. přenesená",J265,0)</f>
        <v>0</v>
      </c>
      <c r="BI265" s="241">
        <f>IF(N265="nulová",J265,0)</f>
        <v>0</v>
      </c>
      <c r="BJ265" s="18" t="s">
        <v>87</v>
      </c>
      <c r="BK265" s="241">
        <f>ROUND(I265*H265,2)</f>
        <v>0</v>
      </c>
      <c r="BL265" s="18" t="s">
        <v>115</v>
      </c>
      <c r="BM265" s="240" t="s">
        <v>5606</v>
      </c>
    </row>
    <row r="266" s="13" customFormat="1">
      <c r="A266" s="13"/>
      <c r="B266" s="252"/>
      <c r="C266" s="253"/>
      <c r="D266" s="242" t="s">
        <v>369</v>
      </c>
      <c r="E266" s="253"/>
      <c r="F266" s="255" t="s">
        <v>5607</v>
      </c>
      <c r="G266" s="253"/>
      <c r="H266" s="256">
        <v>5.7199999999999998</v>
      </c>
      <c r="I266" s="257"/>
      <c r="J266" s="253"/>
      <c r="K266" s="253"/>
      <c r="L266" s="258"/>
      <c r="M266" s="259"/>
      <c r="N266" s="260"/>
      <c r="O266" s="260"/>
      <c r="P266" s="260"/>
      <c r="Q266" s="260"/>
      <c r="R266" s="260"/>
      <c r="S266" s="260"/>
      <c r="T266" s="261"/>
      <c r="U266" s="13"/>
      <c r="V266" s="13"/>
      <c r="W266" s="13"/>
      <c r="X266" s="13"/>
      <c r="Y266" s="13"/>
      <c r="Z266" s="13"/>
      <c r="AA266" s="13"/>
      <c r="AB266" s="13"/>
      <c r="AC266" s="13"/>
      <c r="AD266" s="13"/>
      <c r="AE266" s="13"/>
      <c r="AT266" s="262" t="s">
        <v>369</v>
      </c>
      <c r="AU266" s="262" t="s">
        <v>91</v>
      </c>
      <c r="AV266" s="13" t="s">
        <v>91</v>
      </c>
      <c r="AW266" s="13" t="s">
        <v>4</v>
      </c>
      <c r="AX266" s="13" t="s">
        <v>87</v>
      </c>
      <c r="AY266" s="262" t="s">
        <v>227</v>
      </c>
    </row>
    <row r="267" s="2" customFormat="1" ht="16.5" customHeight="1">
      <c r="A267" s="40"/>
      <c r="B267" s="41"/>
      <c r="C267" s="229" t="s">
        <v>559</v>
      </c>
      <c r="D267" s="229" t="s">
        <v>230</v>
      </c>
      <c r="E267" s="230" t="s">
        <v>5600</v>
      </c>
      <c r="F267" s="231" t="s">
        <v>5601</v>
      </c>
      <c r="G267" s="232" t="s">
        <v>544</v>
      </c>
      <c r="H267" s="233">
        <v>4</v>
      </c>
      <c r="I267" s="234"/>
      <c r="J267" s="235">
        <f>ROUND(I267*H267,2)</f>
        <v>0</v>
      </c>
      <c r="K267" s="231" t="s">
        <v>234</v>
      </c>
      <c r="L267" s="46"/>
      <c r="M267" s="236" t="s">
        <v>1</v>
      </c>
      <c r="N267" s="237" t="s">
        <v>48</v>
      </c>
      <c r="O267" s="93"/>
      <c r="P267" s="238">
        <f>O267*H267</f>
        <v>0</v>
      </c>
      <c r="Q267" s="238">
        <v>0.20219000000000001</v>
      </c>
      <c r="R267" s="238">
        <f>Q267*H267</f>
        <v>0.80876000000000003</v>
      </c>
      <c r="S267" s="238">
        <v>0</v>
      </c>
      <c r="T267" s="239">
        <f>S267*H267</f>
        <v>0</v>
      </c>
      <c r="U267" s="40"/>
      <c r="V267" s="40"/>
      <c r="W267" s="40"/>
      <c r="X267" s="40"/>
      <c r="Y267" s="40"/>
      <c r="Z267" s="40"/>
      <c r="AA267" s="40"/>
      <c r="AB267" s="40"/>
      <c r="AC267" s="40"/>
      <c r="AD267" s="40"/>
      <c r="AE267" s="40"/>
      <c r="AR267" s="240" t="s">
        <v>115</v>
      </c>
      <c r="AT267" s="240" t="s">
        <v>230</v>
      </c>
      <c r="AU267" s="240" t="s">
        <v>91</v>
      </c>
      <c r="AY267" s="18" t="s">
        <v>227</v>
      </c>
      <c r="BE267" s="241">
        <f>IF(N267="základní",J267,0)</f>
        <v>0</v>
      </c>
      <c r="BF267" s="241">
        <f>IF(N267="snížená",J267,0)</f>
        <v>0</v>
      </c>
      <c r="BG267" s="241">
        <f>IF(N267="zákl. přenesená",J267,0)</f>
        <v>0</v>
      </c>
      <c r="BH267" s="241">
        <f>IF(N267="sníž. přenesená",J267,0)</f>
        <v>0</v>
      </c>
      <c r="BI267" s="241">
        <f>IF(N267="nulová",J267,0)</f>
        <v>0</v>
      </c>
      <c r="BJ267" s="18" t="s">
        <v>87</v>
      </c>
      <c r="BK267" s="241">
        <f>ROUND(I267*H267,2)</f>
        <v>0</v>
      </c>
      <c r="BL267" s="18" t="s">
        <v>115</v>
      </c>
      <c r="BM267" s="240" t="s">
        <v>5608</v>
      </c>
    </row>
    <row r="268" s="13" customFormat="1">
      <c r="A268" s="13"/>
      <c r="B268" s="252"/>
      <c r="C268" s="253"/>
      <c r="D268" s="242" t="s">
        <v>369</v>
      </c>
      <c r="E268" s="254" t="s">
        <v>1</v>
      </c>
      <c r="F268" s="255" t="s">
        <v>5609</v>
      </c>
      <c r="G268" s="253"/>
      <c r="H268" s="256">
        <v>4</v>
      </c>
      <c r="I268" s="257"/>
      <c r="J268" s="253"/>
      <c r="K268" s="253"/>
      <c r="L268" s="258"/>
      <c r="M268" s="259"/>
      <c r="N268" s="260"/>
      <c r="O268" s="260"/>
      <c r="P268" s="260"/>
      <c r="Q268" s="260"/>
      <c r="R268" s="260"/>
      <c r="S268" s="260"/>
      <c r="T268" s="261"/>
      <c r="U268" s="13"/>
      <c r="V268" s="13"/>
      <c r="W268" s="13"/>
      <c r="X268" s="13"/>
      <c r="Y268" s="13"/>
      <c r="Z268" s="13"/>
      <c r="AA268" s="13"/>
      <c r="AB268" s="13"/>
      <c r="AC268" s="13"/>
      <c r="AD268" s="13"/>
      <c r="AE268" s="13"/>
      <c r="AT268" s="262" t="s">
        <v>369</v>
      </c>
      <c r="AU268" s="262" t="s">
        <v>91</v>
      </c>
      <c r="AV268" s="13" t="s">
        <v>91</v>
      </c>
      <c r="AW268" s="13" t="s">
        <v>38</v>
      </c>
      <c r="AX268" s="13" t="s">
        <v>83</v>
      </c>
      <c r="AY268" s="262" t="s">
        <v>227</v>
      </c>
    </row>
    <row r="269" s="14" customFormat="1">
      <c r="A269" s="14"/>
      <c r="B269" s="263"/>
      <c r="C269" s="264"/>
      <c r="D269" s="242" t="s">
        <v>369</v>
      </c>
      <c r="E269" s="265" t="s">
        <v>1</v>
      </c>
      <c r="F269" s="266" t="s">
        <v>371</v>
      </c>
      <c r="G269" s="264"/>
      <c r="H269" s="267">
        <v>4</v>
      </c>
      <c r="I269" s="268"/>
      <c r="J269" s="264"/>
      <c r="K269" s="264"/>
      <c r="L269" s="269"/>
      <c r="M269" s="270"/>
      <c r="N269" s="271"/>
      <c r="O269" s="271"/>
      <c r="P269" s="271"/>
      <c r="Q269" s="271"/>
      <c r="R269" s="271"/>
      <c r="S269" s="271"/>
      <c r="T269" s="272"/>
      <c r="U269" s="14"/>
      <c r="V269" s="14"/>
      <c r="W269" s="14"/>
      <c r="X269" s="14"/>
      <c r="Y269" s="14"/>
      <c r="Z269" s="14"/>
      <c r="AA269" s="14"/>
      <c r="AB269" s="14"/>
      <c r="AC269" s="14"/>
      <c r="AD269" s="14"/>
      <c r="AE269" s="14"/>
      <c r="AT269" s="273" t="s">
        <v>369</v>
      </c>
      <c r="AU269" s="273" t="s">
        <v>91</v>
      </c>
      <c r="AV269" s="14" t="s">
        <v>115</v>
      </c>
      <c r="AW269" s="14" t="s">
        <v>38</v>
      </c>
      <c r="AX269" s="14" t="s">
        <v>87</v>
      </c>
      <c r="AY269" s="273" t="s">
        <v>227</v>
      </c>
    </row>
    <row r="270" s="2" customFormat="1" ht="16.5" customHeight="1">
      <c r="A270" s="40"/>
      <c r="B270" s="41"/>
      <c r="C270" s="284" t="s">
        <v>566</v>
      </c>
      <c r="D270" s="284" t="s">
        <v>407</v>
      </c>
      <c r="E270" s="285" t="s">
        <v>5610</v>
      </c>
      <c r="F270" s="286" t="s">
        <v>5611</v>
      </c>
      <c r="G270" s="287" t="s">
        <v>544</v>
      </c>
      <c r="H270" s="288">
        <v>4.2000000000000002</v>
      </c>
      <c r="I270" s="289"/>
      <c r="J270" s="290">
        <f>ROUND(I270*H270,2)</f>
        <v>0</v>
      </c>
      <c r="K270" s="286" t="s">
        <v>234</v>
      </c>
      <c r="L270" s="291"/>
      <c r="M270" s="292" t="s">
        <v>1</v>
      </c>
      <c r="N270" s="293" t="s">
        <v>48</v>
      </c>
      <c r="O270" s="93"/>
      <c r="P270" s="238">
        <f>O270*H270</f>
        <v>0</v>
      </c>
      <c r="Q270" s="238">
        <v>0.064000000000000001</v>
      </c>
      <c r="R270" s="238">
        <f>Q270*H270</f>
        <v>0.26880000000000004</v>
      </c>
      <c r="S270" s="238">
        <v>0</v>
      </c>
      <c r="T270" s="239">
        <f>S270*H270</f>
        <v>0</v>
      </c>
      <c r="U270" s="40"/>
      <c r="V270" s="40"/>
      <c r="W270" s="40"/>
      <c r="X270" s="40"/>
      <c r="Y270" s="40"/>
      <c r="Z270" s="40"/>
      <c r="AA270" s="40"/>
      <c r="AB270" s="40"/>
      <c r="AC270" s="40"/>
      <c r="AD270" s="40"/>
      <c r="AE270" s="40"/>
      <c r="AR270" s="240" t="s">
        <v>266</v>
      </c>
      <c r="AT270" s="240" t="s">
        <v>407</v>
      </c>
      <c r="AU270" s="240" t="s">
        <v>91</v>
      </c>
      <c r="AY270" s="18" t="s">
        <v>227</v>
      </c>
      <c r="BE270" s="241">
        <f>IF(N270="základní",J270,0)</f>
        <v>0</v>
      </c>
      <c r="BF270" s="241">
        <f>IF(N270="snížená",J270,0)</f>
        <v>0</v>
      </c>
      <c r="BG270" s="241">
        <f>IF(N270="zákl. přenesená",J270,0)</f>
        <v>0</v>
      </c>
      <c r="BH270" s="241">
        <f>IF(N270="sníž. přenesená",J270,0)</f>
        <v>0</v>
      </c>
      <c r="BI270" s="241">
        <f>IF(N270="nulová",J270,0)</f>
        <v>0</v>
      </c>
      <c r="BJ270" s="18" t="s">
        <v>87</v>
      </c>
      <c r="BK270" s="241">
        <f>ROUND(I270*H270,2)</f>
        <v>0</v>
      </c>
      <c r="BL270" s="18" t="s">
        <v>115</v>
      </c>
      <c r="BM270" s="240" t="s">
        <v>5612</v>
      </c>
    </row>
    <row r="271" s="13" customFormat="1">
      <c r="A271" s="13"/>
      <c r="B271" s="252"/>
      <c r="C271" s="253"/>
      <c r="D271" s="242" t="s">
        <v>369</v>
      </c>
      <c r="E271" s="253"/>
      <c r="F271" s="255" t="s">
        <v>5613</v>
      </c>
      <c r="G271" s="253"/>
      <c r="H271" s="256">
        <v>4.2000000000000002</v>
      </c>
      <c r="I271" s="257"/>
      <c r="J271" s="253"/>
      <c r="K271" s="253"/>
      <c r="L271" s="258"/>
      <c r="M271" s="259"/>
      <c r="N271" s="260"/>
      <c r="O271" s="260"/>
      <c r="P271" s="260"/>
      <c r="Q271" s="260"/>
      <c r="R271" s="260"/>
      <c r="S271" s="260"/>
      <c r="T271" s="261"/>
      <c r="U271" s="13"/>
      <c r="V271" s="13"/>
      <c r="W271" s="13"/>
      <c r="X271" s="13"/>
      <c r="Y271" s="13"/>
      <c r="Z271" s="13"/>
      <c r="AA271" s="13"/>
      <c r="AB271" s="13"/>
      <c r="AC271" s="13"/>
      <c r="AD271" s="13"/>
      <c r="AE271" s="13"/>
      <c r="AT271" s="262" t="s">
        <v>369</v>
      </c>
      <c r="AU271" s="262" t="s">
        <v>91</v>
      </c>
      <c r="AV271" s="13" t="s">
        <v>91</v>
      </c>
      <c r="AW271" s="13" t="s">
        <v>4</v>
      </c>
      <c r="AX271" s="13" t="s">
        <v>87</v>
      </c>
      <c r="AY271" s="262" t="s">
        <v>227</v>
      </c>
    </row>
    <row r="272" s="2" customFormat="1" ht="16.5" customHeight="1">
      <c r="A272" s="40"/>
      <c r="B272" s="41"/>
      <c r="C272" s="229" t="s">
        <v>570</v>
      </c>
      <c r="D272" s="229" t="s">
        <v>230</v>
      </c>
      <c r="E272" s="230" t="s">
        <v>5614</v>
      </c>
      <c r="F272" s="231" t="s">
        <v>5615</v>
      </c>
      <c r="G272" s="232" t="s">
        <v>544</v>
      </c>
      <c r="H272" s="233">
        <v>39</v>
      </c>
      <c r="I272" s="234"/>
      <c r="J272" s="235">
        <f>ROUND(I272*H272,2)</f>
        <v>0</v>
      </c>
      <c r="K272" s="231" t="s">
        <v>234</v>
      </c>
      <c r="L272" s="46"/>
      <c r="M272" s="236" t="s">
        <v>1</v>
      </c>
      <c r="N272" s="237" t="s">
        <v>48</v>
      </c>
      <c r="O272" s="93"/>
      <c r="P272" s="238">
        <f>O272*H272</f>
        <v>0</v>
      </c>
      <c r="Q272" s="238">
        <v>0.15540000000000001</v>
      </c>
      <c r="R272" s="238">
        <f>Q272*H272</f>
        <v>6.0606</v>
      </c>
      <c r="S272" s="238">
        <v>0</v>
      </c>
      <c r="T272" s="239">
        <f>S272*H272</f>
        <v>0</v>
      </c>
      <c r="U272" s="40"/>
      <c r="V272" s="40"/>
      <c r="W272" s="40"/>
      <c r="X272" s="40"/>
      <c r="Y272" s="40"/>
      <c r="Z272" s="40"/>
      <c r="AA272" s="40"/>
      <c r="AB272" s="40"/>
      <c r="AC272" s="40"/>
      <c r="AD272" s="40"/>
      <c r="AE272" s="40"/>
      <c r="AR272" s="240" t="s">
        <v>115</v>
      </c>
      <c r="AT272" s="240" t="s">
        <v>230</v>
      </c>
      <c r="AU272" s="240" t="s">
        <v>91</v>
      </c>
      <c r="AY272" s="18" t="s">
        <v>227</v>
      </c>
      <c r="BE272" s="241">
        <f>IF(N272="základní",J272,0)</f>
        <v>0</v>
      </c>
      <c r="BF272" s="241">
        <f>IF(N272="snížená",J272,0)</f>
        <v>0</v>
      </c>
      <c r="BG272" s="241">
        <f>IF(N272="zákl. přenesená",J272,0)</f>
        <v>0</v>
      </c>
      <c r="BH272" s="241">
        <f>IF(N272="sníž. přenesená",J272,0)</f>
        <v>0</v>
      </c>
      <c r="BI272" s="241">
        <f>IF(N272="nulová",J272,0)</f>
        <v>0</v>
      </c>
      <c r="BJ272" s="18" t="s">
        <v>87</v>
      </c>
      <c r="BK272" s="241">
        <f>ROUND(I272*H272,2)</f>
        <v>0</v>
      </c>
      <c r="BL272" s="18" t="s">
        <v>115</v>
      </c>
      <c r="BM272" s="240" t="s">
        <v>5616</v>
      </c>
    </row>
    <row r="273" s="13" customFormat="1">
      <c r="A273" s="13"/>
      <c r="B273" s="252"/>
      <c r="C273" s="253"/>
      <c r="D273" s="242" t="s">
        <v>369</v>
      </c>
      <c r="E273" s="254" t="s">
        <v>1</v>
      </c>
      <c r="F273" s="255" t="s">
        <v>5617</v>
      </c>
      <c r="G273" s="253"/>
      <c r="H273" s="256">
        <v>39</v>
      </c>
      <c r="I273" s="257"/>
      <c r="J273" s="253"/>
      <c r="K273" s="253"/>
      <c r="L273" s="258"/>
      <c r="M273" s="259"/>
      <c r="N273" s="260"/>
      <c r="O273" s="260"/>
      <c r="P273" s="260"/>
      <c r="Q273" s="260"/>
      <c r="R273" s="260"/>
      <c r="S273" s="260"/>
      <c r="T273" s="261"/>
      <c r="U273" s="13"/>
      <c r="V273" s="13"/>
      <c r="W273" s="13"/>
      <c r="X273" s="13"/>
      <c r="Y273" s="13"/>
      <c r="Z273" s="13"/>
      <c r="AA273" s="13"/>
      <c r="AB273" s="13"/>
      <c r="AC273" s="13"/>
      <c r="AD273" s="13"/>
      <c r="AE273" s="13"/>
      <c r="AT273" s="262" t="s">
        <v>369</v>
      </c>
      <c r="AU273" s="262" t="s">
        <v>91</v>
      </c>
      <c r="AV273" s="13" t="s">
        <v>91</v>
      </c>
      <c r="AW273" s="13" t="s">
        <v>38</v>
      </c>
      <c r="AX273" s="13" t="s">
        <v>83</v>
      </c>
      <c r="AY273" s="262" t="s">
        <v>227</v>
      </c>
    </row>
    <row r="274" s="14" customFormat="1">
      <c r="A274" s="14"/>
      <c r="B274" s="263"/>
      <c r="C274" s="264"/>
      <c r="D274" s="242" t="s">
        <v>369</v>
      </c>
      <c r="E274" s="265" t="s">
        <v>1</v>
      </c>
      <c r="F274" s="266" t="s">
        <v>371</v>
      </c>
      <c r="G274" s="264"/>
      <c r="H274" s="267">
        <v>39</v>
      </c>
      <c r="I274" s="268"/>
      <c r="J274" s="264"/>
      <c r="K274" s="264"/>
      <c r="L274" s="269"/>
      <c r="M274" s="270"/>
      <c r="N274" s="271"/>
      <c r="O274" s="271"/>
      <c r="P274" s="271"/>
      <c r="Q274" s="271"/>
      <c r="R274" s="271"/>
      <c r="S274" s="271"/>
      <c r="T274" s="272"/>
      <c r="U274" s="14"/>
      <c r="V274" s="14"/>
      <c r="W274" s="14"/>
      <c r="X274" s="14"/>
      <c r="Y274" s="14"/>
      <c r="Z274" s="14"/>
      <c r="AA274" s="14"/>
      <c r="AB274" s="14"/>
      <c r="AC274" s="14"/>
      <c r="AD274" s="14"/>
      <c r="AE274" s="14"/>
      <c r="AT274" s="273" t="s">
        <v>369</v>
      </c>
      <c r="AU274" s="273" t="s">
        <v>91</v>
      </c>
      <c r="AV274" s="14" t="s">
        <v>115</v>
      </c>
      <c r="AW274" s="14" t="s">
        <v>38</v>
      </c>
      <c r="AX274" s="14" t="s">
        <v>87</v>
      </c>
      <c r="AY274" s="273" t="s">
        <v>227</v>
      </c>
    </row>
    <row r="275" s="2" customFormat="1" ht="16.5" customHeight="1">
      <c r="A275" s="40"/>
      <c r="B275" s="41"/>
      <c r="C275" s="284" t="s">
        <v>574</v>
      </c>
      <c r="D275" s="284" t="s">
        <v>407</v>
      </c>
      <c r="E275" s="285" t="s">
        <v>5618</v>
      </c>
      <c r="F275" s="286" t="s">
        <v>5619</v>
      </c>
      <c r="G275" s="287" t="s">
        <v>544</v>
      </c>
      <c r="H275" s="288">
        <v>42.899999999999999</v>
      </c>
      <c r="I275" s="289"/>
      <c r="J275" s="290">
        <f>ROUND(I275*H275,2)</f>
        <v>0</v>
      </c>
      <c r="K275" s="286" t="s">
        <v>234</v>
      </c>
      <c r="L275" s="291"/>
      <c r="M275" s="292" t="s">
        <v>1</v>
      </c>
      <c r="N275" s="293" t="s">
        <v>48</v>
      </c>
      <c r="O275" s="93"/>
      <c r="P275" s="238">
        <f>O275*H275</f>
        <v>0</v>
      </c>
      <c r="Q275" s="238">
        <v>0.10199999999999999</v>
      </c>
      <c r="R275" s="238">
        <f>Q275*H275</f>
        <v>4.3757999999999999</v>
      </c>
      <c r="S275" s="238">
        <v>0</v>
      </c>
      <c r="T275" s="239">
        <f>S275*H275</f>
        <v>0</v>
      </c>
      <c r="U275" s="40"/>
      <c r="V275" s="40"/>
      <c r="W275" s="40"/>
      <c r="X275" s="40"/>
      <c r="Y275" s="40"/>
      <c r="Z275" s="40"/>
      <c r="AA275" s="40"/>
      <c r="AB275" s="40"/>
      <c r="AC275" s="40"/>
      <c r="AD275" s="40"/>
      <c r="AE275" s="40"/>
      <c r="AR275" s="240" t="s">
        <v>266</v>
      </c>
      <c r="AT275" s="240" t="s">
        <v>407</v>
      </c>
      <c r="AU275" s="240" t="s">
        <v>91</v>
      </c>
      <c r="AY275" s="18" t="s">
        <v>227</v>
      </c>
      <c r="BE275" s="241">
        <f>IF(N275="základní",J275,0)</f>
        <v>0</v>
      </c>
      <c r="BF275" s="241">
        <f>IF(N275="snížená",J275,0)</f>
        <v>0</v>
      </c>
      <c r="BG275" s="241">
        <f>IF(N275="zákl. přenesená",J275,0)</f>
        <v>0</v>
      </c>
      <c r="BH275" s="241">
        <f>IF(N275="sníž. přenesená",J275,0)</f>
        <v>0</v>
      </c>
      <c r="BI275" s="241">
        <f>IF(N275="nulová",J275,0)</f>
        <v>0</v>
      </c>
      <c r="BJ275" s="18" t="s">
        <v>87</v>
      </c>
      <c r="BK275" s="241">
        <f>ROUND(I275*H275,2)</f>
        <v>0</v>
      </c>
      <c r="BL275" s="18" t="s">
        <v>115</v>
      </c>
      <c r="BM275" s="240" t="s">
        <v>5620</v>
      </c>
    </row>
    <row r="276" s="13" customFormat="1">
      <c r="A276" s="13"/>
      <c r="B276" s="252"/>
      <c r="C276" s="253"/>
      <c r="D276" s="242" t="s">
        <v>369</v>
      </c>
      <c r="E276" s="253"/>
      <c r="F276" s="255" t="s">
        <v>5621</v>
      </c>
      <c r="G276" s="253"/>
      <c r="H276" s="256">
        <v>42.899999999999999</v>
      </c>
      <c r="I276" s="257"/>
      <c r="J276" s="253"/>
      <c r="K276" s="253"/>
      <c r="L276" s="258"/>
      <c r="M276" s="259"/>
      <c r="N276" s="260"/>
      <c r="O276" s="260"/>
      <c r="P276" s="260"/>
      <c r="Q276" s="260"/>
      <c r="R276" s="260"/>
      <c r="S276" s="260"/>
      <c r="T276" s="261"/>
      <c r="U276" s="13"/>
      <c r="V276" s="13"/>
      <c r="W276" s="13"/>
      <c r="X276" s="13"/>
      <c r="Y276" s="13"/>
      <c r="Z276" s="13"/>
      <c r="AA276" s="13"/>
      <c r="AB276" s="13"/>
      <c r="AC276" s="13"/>
      <c r="AD276" s="13"/>
      <c r="AE276" s="13"/>
      <c r="AT276" s="262" t="s">
        <v>369</v>
      </c>
      <c r="AU276" s="262" t="s">
        <v>91</v>
      </c>
      <c r="AV276" s="13" t="s">
        <v>91</v>
      </c>
      <c r="AW276" s="13" t="s">
        <v>4</v>
      </c>
      <c r="AX276" s="13" t="s">
        <v>87</v>
      </c>
      <c r="AY276" s="262" t="s">
        <v>227</v>
      </c>
    </row>
    <row r="277" s="2" customFormat="1" ht="16.5" customHeight="1">
      <c r="A277" s="40"/>
      <c r="B277" s="41"/>
      <c r="C277" s="229" t="s">
        <v>580</v>
      </c>
      <c r="D277" s="229" t="s">
        <v>230</v>
      </c>
      <c r="E277" s="230" t="s">
        <v>5614</v>
      </c>
      <c r="F277" s="231" t="s">
        <v>5615</v>
      </c>
      <c r="G277" s="232" t="s">
        <v>544</v>
      </c>
      <c r="H277" s="233">
        <v>24</v>
      </c>
      <c r="I277" s="234"/>
      <c r="J277" s="235">
        <f>ROUND(I277*H277,2)</f>
        <v>0</v>
      </c>
      <c r="K277" s="231" t="s">
        <v>234</v>
      </c>
      <c r="L277" s="46"/>
      <c r="M277" s="236" t="s">
        <v>1</v>
      </c>
      <c r="N277" s="237" t="s">
        <v>48</v>
      </c>
      <c r="O277" s="93"/>
      <c r="P277" s="238">
        <f>O277*H277</f>
        <v>0</v>
      </c>
      <c r="Q277" s="238">
        <v>0.15540000000000001</v>
      </c>
      <c r="R277" s="238">
        <f>Q277*H277</f>
        <v>3.7296000000000005</v>
      </c>
      <c r="S277" s="238">
        <v>0</v>
      </c>
      <c r="T277" s="239">
        <f>S277*H277</f>
        <v>0</v>
      </c>
      <c r="U277" s="40"/>
      <c r="V277" s="40"/>
      <c r="W277" s="40"/>
      <c r="X277" s="40"/>
      <c r="Y277" s="40"/>
      <c r="Z277" s="40"/>
      <c r="AA277" s="40"/>
      <c r="AB277" s="40"/>
      <c r="AC277" s="40"/>
      <c r="AD277" s="40"/>
      <c r="AE277" s="40"/>
      <c r="AR277" s="240" t="s">
        <v>115</v>
      </c>
      <c r="AT277" s="240" t="s">
        <v>230</v>
      </c>
      <c r="AU277" s="240" t="s">
        <v>91</v>
      </c>
      <c r="AY277" s="18" t="s">
        <v>227</v>
      </c>
      <c r="BE277" s="241">
        <f>IF(N277="základní",J277,0)</f>
        <v>0</v>
      </c>
      <c r="BF277" s="241">
        <f>IF(N277="snížená",J277,0)</f>
        <v>0</v>
      </c>
      <c r="BG277" s="241">
        <f>IF(N277="zákl. přenesená",J277,0)</f>
        <v>0</v>
      </c>
      <c r="BH277" s="241">
        <f>IF(N277="sníž. přenesená",J277,0)</f>
        <v>0</v>
      </c>
      <c r="BI277" s="241">
        <f>IF(N277="nulová",J277,0)</f>
        <v>0</v>
      </c>
      <c r="BJ277" s="18" t="s">
        <v>87</v>
      </c>
      <c r="BK277" s="241">
        <f>ROUND(I277*H277,2)</f>
        <v>0</v>
      </c>
      <c r="BL277" s="18" t="s">
        <v>115</v>
      </c>
      <c r="BM277" s="240" t="s">
        <v>5622</v>
      </c>
    </row>
    <row r="278" s="13" customFormat="1">
      <c r="A278" s="13"/>
      <c r="B278" s="252"/>
      <c r="C278" s="253"/>
      <c r="D278" s="242" t="s">
        <v>369</v>
      </c>
      <c r="E278" s="254" t="s">
        <v>1</v>
      </c>
      <c r="F278" s="255" t="s">
        <v>5623</v>
      </c>
      <c r="G278" s="253"/>
      <c r="H278" s="256">
        <v>24</v>
      </c>
      <c r="I278" s="257"/>
      <c r="J278" s="253"/>
      <c r="K278" s="253"/>
      <c r="L278" s="258"/>
      <c r="M278" s="259"/>
      <c r="N278" s="260"/>
      <c r="O278" s="260"/>
      <c r="P278" s="260"/>
      <c r="Q278" s="260"/>
      <c r="R278" s="260"/>
      <c r="S278" s="260"/>
      <c r="T278" s="261"/>
      <c r="U278" s="13"/>
      <c r="V278" s="13"/>
      <c r="W278" s="13"/>
      <c r="X278" s="13"/>
      <c r="Y278" s="13"/>
      <c r="Z278" s="13"/>
      <c r="AA278" s="13"/>
      <c r="AB278" s="13"/>
      <c r="AC278" s="13"/>
      <c r="AD278" s="13"/>
      <c r="AE278" s="13"/>
      <c r="AT278" s="262" t="s">
        <v>369</v>
      </c>
      <c r="AU278" s="262" t="s">
        <v>91</v>
      </c>
      <c r="AV278" s="13" t="s">
        <v>91</v>
      </c>
      <c r="AW278" s="13" t="s">
        <v>38</v>
      </c>
      <c r="AX278" s="13" t="s">
        <v>83</v>
      </c>
      <c r="AY278" s="262" t="s">
        <v>227</v>
      </c>
    </row>
    <row r="279" s="14" customFormat="1">
      <c r="A279" s="14"/>
      <c r="B279" s="263"/>
      <c r="C279" s="264"/>
      <c r="D279" s="242" t="s">
        <v>369</v>
      </c>
      <c r="E279" s="265" t="s">
        <v>1</v>
      </c>
      <c r="F279" s="266" t="s">
        <v>371</v>
      </c>
      <c r="G279" s="264"/>
      <c r="H279" s="267">
        <v>24</v>
      </c>
      <c r="I279" s="268"/>
      <c r="J279" s="264"/>
      <c r="K279" s="264"/>
      <c r="L279" s="269"/>
      <c r="M279" s="270"/>
      <c r="N279" s="271"/>
      <c r="O279" s="271"/>
      <c r="P279" s="271"/>
      <c r="Q279" s="271"/>
      <c r="R279" s="271"/>
      <c r="S279" s="271"/>
      <c r="T279" s="272"/>
      <c r="U279" s="14"/>
      <c r="V279" s="14"/>
      <c r="W279" s="14"/>
      <c r="X279" s="14"/>
      <c r="Y279" s="14"/>
      <c r="Z279" s="14"/>
      <c r="AA279" s="14"/>
      <c r="AB279" s="14"/>
      <c r="AC279" s="14"/>
      <c r="AD279" s="14"/>
      <c r="AE279" s="14"/>
      <c r="AT279" s="273" t="s">
        <v>369</v>
      </c>
      <c r="AU279" s="273" t="s">
        <v>91</v>
      </c>
      <c r="AV279" s="14" t="s">
        <v>115</v>
      </c>
      <c r="AW279" s="14" t="s">
        <v>38</v>
      </c>
      <c r="AX279" s="14" t="s">
        <v>87</v>
      </c>
      <c r="AY279" s="273" t="s">
        <v>227</v>
      </c>
    </row>
    <row r="280" s="2" customFormat="1" ht="16.5" customHeight="1">
      <c r="A280" s="40"/>
      <c r="B280" s="41"/>
      <c r="C280" s="284" t="s">
        <v>585</v>
      </c>
      <c r="D280" s="284" t="s">
        <v>407</v>
      </c>
      <c r="E280" s="285" t="s">
        <v>5624</v>
      </c>
      <c r="F280" s="286" t="s">
        <v>5625</v>
      </c>
      <c r="G280" s="287" t="s">
        <v>544</v>
      </c>
      <c r="H280" s="288">
        <v>25.199999999999999</v>
      </c>
      <c r="I280" s="289"/>
      <c r="J280" s="290">
        <f>ROUND(I280*H280,2)</f>
        <v>0</v>
      </c>
      <c r="K280" s="286" t="s">
        <v>251</v>
      </c>
      <c r="L280" s="291"/>
      <c r="M280" s="292" t="s">
        <v>1</v>
      </c>
      <c r="N280" s="293" t="s">
        <v>48</v>
      </c>
      <c r="O280" s="93"/>
      <c r="P280" s="238">
        <f>O280*H280</f>
        <v>0</v>
      </c>
      <c r="Q280" s="238">
        <v>0.060999999999999999</v>
      </c>
      <c r="R280" s="238">
        <f>Q280*H280</f>
        <v>1.5371999999999999</v>
      </c>
      <c r="S280" s="238">
        <v>0</v>
      </c>
      <c r="T280" s="239">
        <f>S280*H280</f>
        <v>0</v>
      </c>
      <c r="U280" s="40"/>
      <c r="V280" s="40"/>
      <c r="W280" s="40"/>
      <c r="X280" s="40"/>
      <c r="Y280" s="40"/>
      <c r="Z280" s="40"/>
      <c r="AA280" s="40"/>
      <c r="AB280" s="40"/>
      <c r="AC280" s="40"/>
      <c r="AD280" s="40"/>
      <c r="AE280" s="40"/>
      <c r="AR280" s="240" t="s">
        <v>266</v>
      </c>
      <c r="AT280" s="240" t="s">
        <v>407</v>
      </c>
      <c r="AU280" s="240" t="s">
        <v>91</v>
      </c>
      <c r="AY280" s="18" t="s">
        <v>227</v>
      </c>
      <c r="BE280" s="241">
        <f>IF(N280="základní",J280,0)</f>
        <v>0</v>
      </c>
      <c r="BF280" s="241">
        <f>IF(N280="snížená",J280,0)</f>
        <v>0</v>
      </c>
      <c r="BG280" s="241">
        <f>IF(N280="zákl. přenesená",J280,0)</f>
        <v>0</v>
      </c>
      <c r="BH280" s="241">
        <f>IF(N280="sníž. přenesená",J280,0)</f>
        <v>0</v>
      </c>
      <c r="BI280" s="241">
        <f>IF(N280="nulová",J280,0)</f>
        <v>0</v>
      </c>
      <c r="BJ280" s="18" t="s">
        <v>87</v>
      </c>
      <c r="BK280" s="241">
        <f>ROUND(I280*H280,2)</f>
        <v>0</v>
      </c>
      <c r="BL280" s="18" t="s">
        <v>115</v>
      </c>
      <c r="BM280" s="240" t="s">
        <v>5626</v>
      </c>
    </row>
    <row r="281" s="13" customFormat="1">
      <c r="A281" s="13"/>
      <c r="B281" s="252"/>
      <c r="C281" s="253"/>
      <c r="D281" s="242" t="s">
        <v>369</v>
      </c>
      <c r="E281" s="253"/>
      <c r="F281" s="255" t="s">
        <v>5627</v>
      </c>
      <c r="G281" s="253"/>
      <c r="H281" s="256">
        <v>25.199999999999999</v>
      </c>
      <c r="I281" s="257"/>
      <c r="J281" s="253"/>
      <c r="K281" s="253"/>
      <c r="L281" s="258"/>
      <c r="M281" s="259"/>
      <c r="N281" s="260"/>
      <c r="O281" s="260"/>
      <c r="P281" s="260"/>
      <c r="Q281" s="260"/>
      <c r="R281" s="260"/>
      <c r="S281" s="260"/>
      <c r="T281" s="261"/>
      <c r="U281" s="13"/>
      <c r="V281" s="13"/>
      <c r="W281" s="13"/>
      <c r="X281" s="13"/>
      <c r="Y281" s="13"/>
      <c r="Z281" s="13"/>
      <c r="AA281" s="13"/>
      <c r="AB281" s="13"/>
      <c r="AC281" s="13"/>
      <c r="AD281" s="13"/>
      <c r="AE281" s="13"/>
      <c r="AT281" s="262" t="s">
        <v>369</v>
      </c>
      <c r="AU281" s="262" t="s">
        <v>91</v>
      </c>
      <c r="AV281" s="13" t="s">
        <v>91</v>
      </c>
      <c r="AW281" s="13" t="s">
        <v>4</v>
      </c>
      <c r="AX281" s="13" t="s">
        <v>87</v>
      </c>
      <c r="AY281" s="262" t="s">
        <v>227</v>
      </c>
    </row>
    <row r="282" s="2" customFormat="1" ht="16.5" customHeight="1">
      <c r="A282" s="40"/>
      <c r="B282" s="41"/>
      <c r="C282" s="229" t="s">
        <v>590</v>
      </c>
      <c r="D282" s="229" t="s">
        <v>230</v>
      </c>
      <c r="E282" s="230" t="s">
        <v>5628</v>
      </c>
      <c r="F282" s="231" t="s">
        <v>5629</v>
      </c>
      <c r="G282" s="232" t="s">
        <v>544</v>
      </c>
      <c r="H282" s="233">
        <v>14.5</v>
      </c>
      <c r="I282" s="234"/>
      <c r="J282" s="235">
        <f>ROUND(I282*H282,2)</f>
        <v>0</v>
      </c>
      <c r="K282" s="231" t="s">
        <v>234</v>
      </c>
      <c r="L282" s="46"/>
      <c r="M282" s="236" t="s">
        <v>1</v>
      </c>
      <c r="N282" s="237" t="s">
        <v>48</v>
      </c>
      <c r="O282" s="93"/>
      <c r="P282" s="238">
        <f>O282*H282</f>
        <v>0</v>
      </c>
      <c r="Q282" s="238">
        <v>0.1295</v>
      </c>
      <c r="R282" s="238">
        <f>Q282*H282</f>
        <v>1.87775</v>
      </c>
      <c r="S282" s="238">
        <v>0</v>
      </c>
      <c r="T282" s="239">
        <f>S282*H282</f>
        <v>0</v>
      </c>
      <c r="U282" s="40"/>
      <c r="V282" s="40"/>
      <c r="W282" s="40"/>
      <c r="X282" s="40"/>
      <c r="Y282" s="40"/>
      <c r="Z282" s="40"/>
      <c r="AA282" s="40"/>
      <c r="AB282" s="40"/>
      <c r="AC282" s="40"/>
      <c r="AD282" s="40"/>
      <c r="AE282" s="40"/>
      <c r="AR282" s="240" t="s">
        <v>115</v>
      </c>
      <c r="AT282" s="240" t="s">
        <v>230</v>
      </c>
      <c r="AU282" s="240" t="s">
        <v>91</v>
      </c>
      <c r="AY282" s="18" t="s">
        <v>227</v>
      </c>
      <c r="BE282" s="241">
        <f>IF(N282="základní",J282,0)</f>
        <v>0</v>
      </c>
      <c r="BF282" s="241">
        <f>IF(N282="snížená",J282,0)</f>
        <v>0</v>
      </c>
      <c r="BG282" s="241">
        <f>IF(N282="zákl. přenesená",J282,0)</f>
        <v>0</v>
      </c>
      <c r="BH282" s="241">
        <f>IF(N282="sníž. přenesená",J282,0)</f>
        <v>0</v>
      </c>
      <c r="BI282" s="241">
        <f>IF(N282="nulová",J282,0)</f>
        <v>0</v>
      </c>
      <c r="BJ282" s="18" t="s">
        <v>87</v>
      </c>
      <c r="BK282" s="241">
        <f>ROUND(I282*H282,2)</f>
        <v>0</v>
      </c>
      <c r="BL282" s="18" t="s">
        <v>115</v>
      </c>
      <c r="BM282" s="240" t="s">
        <v>5630</v>
      </c>
    </row>
    <row r="283" s="13" customFormat="1">
      <c r="A283" s="13"/>
      <c r="B283" s="252"/>
      <c r="C283" s="253"/>
      <c r="D283" s="242" t="s">
        <v>369</v>
      </c>
      <c r="E283" s="254" t="s">
        <v>1</v>
      </c>
      <c r="F283" s="255" t="s">
        <v>5631</v>
      </c>
      <c r="G283" s="253"/>
      <c r="H283" s="256">
        <v>14.5</v>
      </c>
      <c r="I283" s="257"/>
      <c r="J283" s="253"/>
      <c r="K283" s="253"/>
      <c r="L283" s="258"/>
      <c r="M283" s="259"/>
      <c r="N283" s="260"/>
      <c r="O283" s="260"/>
      <c r="P283" s="260"/>
      <c r="Q283" s="260"/>
      <c r="R283" s="260"/>
      <c r="S283" s="260"/>
      <c r="T283" s="261"/>
      <c r="U283" s="13"/>
      <c r="V283" s="13"/>
      <c r="W283" s="13"/>
      <c r="X283" s="13"/>
      <c r="Y283" s="13"/>
      <c r="Z283" s="13"/>
      <c r="AA283" s="13"/>
      <c r="AB283" s="13"/>
      <c r="AC283" s="13"/>
      <c r="AD283" s="13"/>
      <c r="AE283" s="13"/>
      <c r="AT283" s="262" t="s">
        <v>369</v>
      </c>
      <c r="AU283" s="262" t="s">
        <v>91</v>
      </c>
      <c r="AV283" s="13" t="s">
        <v>91</v>
      </c>
      <c r="AW283" s="13" t="s">
        <v>38</v>
      </c>
      <c r="AX283" s="13" t="s">
        <v>83</v>
      </c>
      <c r="AY283" s="262" t="s">
        <v>227</v>
      </c>
    </row>
    <row r="284" s="14" customFormat="1">
      <c r="A284" s="14"/>
      <c r="B284" s="263"/>
      <c r="C284" s="264"/>
      <c r="D284" s="242" t="s">
        <v>369</v>
      </c>
      <c r="E284" s="265" t="s">
        <v>1</v>
      </c>
      <c r="F284" s="266" t="s">
        <v>371</v>
      </c>
      <c r="G284" s="264"/>
      <c r="H284" s="267">
        <v>14.5</v>
      </c>
      <c r="I284" s="268"/>
      <c r="J284" s="264"/>
      <c r="K284" s="264"/>
      <c r="L284" s="269"/>
      <c r="M284" s="270"/>
      <c r="N284" s="271"/>
      <c r="O284" s="271"/>
      <c r="P284" s="271"/>
      <c r="Q284" s="271"/>
      <c r="R284" s="271"/>
      <c r="S284" s="271"/>
      <c r="T284" s="272"/>
      <c r="U284" s="14"/>
      <c r="V284" s="14"/>
      <c r="W284" s="14"/>
      <c r="X284" s="14"/>
      <c r="Y284" s="14"/>
      <c r="Z284" s="14"/>
      <c r="AA284" s="14"/>
      <c r="AB284" s="14"/>
      <c r="AC284" s="14"/>
      <c r="AD284" s="14"/>
      <c r="AE284" s="14"/>
      <c r="AT284" s="273" t="s">
        <v>369</v>
      </c>
      <c r="AU284" s="273" t="s">
        <v>91</v>
      </c>
      <c r="AV284" s="14" t="s">
        <v>115</v>
      </c>
      <c r="AW284" s="14" t="s">
        <v>38</v>
      </c>
      <c r="AX284" s="14" t="s">
        <v>87</v>
      </c>
      <c r="AY284" s="273" t="s">
        <v>227</v>
      </c>
    </row>
    <row r="285" s="2" customFormat="1" ht="16.5" customHeight="1">
      <c r="A285" s="40"/>
      <c r="B285" s="41"/>
      <c r="C285" s="284" t="s">
        <v>598</v>
      </c>
      <c r="D285" s="284" t="s">
        <v>407</v>
      </c>
      <c r="E285" s="285" t="s">
        <v>5632</v>
      </c>
      <c r="F285" s="286" t="s">
        <v>5633</v>
      </c>
      <c r="G285" s="287" t="s">
        <v>544</v>
      </c>
      <c r="H285" s="288">
        <v>15.949999999999999</v>
      </c>
      <c r="I285" s="289"/>
      <c r="J285" s="290">
        <f>ROUND(I285*H285,2)</f>
        <v>0</v>
      </c>
      <c r="K285" s="286" t="s">
        <v>234</v>
      </c>
      <c r="L285" s="291"/>
      <c r="M285" s="292" t="s">
        <v>1</v>
      </c>
      <c r="N285" s="293" t="s">
        <v>48</v>
      </c>
      <c r="O285" s="93"/>
      <c r="P285" s="238">
        <f>O285*H285</f>
        <v>0</v>
      </c>
      <c r="Q285" s="238">
        <v>0.044999999999999998</v>
      </c>
      <c r="R285" s="238">
        <f>Q285*H285</f>
        <v>0.71774999999999989</v>
      </c>
      <c r="S285" s="238">
        <v>0</v>
      </c>
      <c r="T285" s="239">
        <f>S285*H285</f>
        <v>0</v>
      </c>
      <c r="U285" s="40"/>
      <c r="V285" s="40"/>
      <c r="W285" s="40"/>
      <c r="X285" s="40"/>
      <c r="Y285" s="40"/>
      <c r="Z285" s="40"/>
      <c r="AA285" s="40"/>
      <c r="AB285" s="40"/>
      <c r="AC285" s="40"/>
      <c r="AD285" s="40"/>
      <c r="AE285" s="40"/>
      <c r="AR285" s="240" t="s">
        <v>266</v>
      </c>
      <c r="AT285" s="240" t="s">
        <v>407</v>
      </c>
      <c r="AU285" s="240" t="s">
        <v>91</v>
      </c>
      <c r="AY285" s="18" t="s">
        <v>227</v>
      </c>
      <c r="BE285" s="241">
        <f>IF(N285="základní",J285,0)</f>
        <v>0</v>
      </c>
      <c r="BF285" s="241">
        <f>IF(N285="snížená",J285,0)</f>
        <v>0</v>
      </c>
      <c r="BG285" s="241">
        <f>IF(N285="zákl. přenesená",J285,0)</f>
        <v>0</v>
      </c>
      <c r="BH285" s="241">
        <f>IF(N285="sníž. přenesená",J285,0)</f>
        <v>0</v>
      </c>
      <c r="BI285" s="241">
        <f>IF(N285="nulová",J285,0)</f>
        <v>0</v>
      </c>
      <c r="BJ285" s="18" t="s">
        <v>87</v>
      </c>
      <c r="BK285" s="241">
        <f>ROUND(I285*H285,2)</f>
        <v>0</v>
      </c>
      <c r="BL285" s="18" t="s">
        <v>115</v>
      </c>
      <c r="BM285" s="240" t="s">
        <v>5634</v>
      </c>
    </row>
    <row r="286" s="13" customFormat="1">
      <c r="A286" s="13"/>
      <c r="B286" s="252"/>
      <c r="C286" s="253"/>
      <c r="D286" s="242" t="s">
        <v>369</v>
      </c>
      <c r="E286" s="253"/>
      <c r="F286" s="255" t="s">
        <v>5635</v>
      </c>
      <c r="G286" s="253"/>
      <c r="H286" s="256">
        <v>15.949999999999999</v>
      </c>
      <c r="I286" s="257"/>
      <c r="J286" s="253"/>
      <c r="K286" s="253"/>
      <c r="L286" s="258"/>
      <c r="M286" s="259"/>
      <c r="N286" s="260"/>
      <c r="O286" s="260"/>
      <c r="P286" s="260"/>
      <c r="Q286" s="260"/>
      <c r="R286" s="260"/>
      <c r="S286" s="260"/>
      <c r="T286" s="261"/>
      <c r="U286" s="13"/>
      <c r="V286" s="13"/>
      <c r="W286" s="13"/>
      <c r="X286" s="13"/>
      <c r="Y286" s="13"/>
      <c r="Z286" s="13"/>
      <c r="AA286" s="13"/>
      <c r="AB286" s="13"/>
      <c r="AC286" s="13"/>
      <c r="AD286" s="13"/>
      <c r="AE286" s="13"/>
      <c r="AT286" s="262" t="s">
        <v>369</v>
      </c>
      <c r="AU286" s="262" t="s">
        <v>91</v>
      </c>
      <c r="AV286" s="13" t="s">
        <v>91</v>
      </c>
      <c r="AW286" s="13" t="s">
        <v>4</v>
      </c>
      <c r="AX286" s="13" t="s">
        <v>87</v>
      </c>
      <c r="AY286" s="262" t="s">
        <v>227</v>
      </c>
    </row>
    <row r="287" s="2" customFormat="1" ht="16.5" customHeight="1">
      <c r="A287" s="40"/>
      <c r="B287" s="41"/>
      <c r="C287" s="229" t="s">
        <v>607</v>
      </c>
      <c r="D287" s="229" t="s">
        <v>230</v>
      </c>
      <c r="E287" s="230" t="s">
        <v>5636</v>
      </c>
      <c r="F287" s="231" t="s">
        <v>5637</v>
      </c>
      <c r="G287" s="232" t="s">
        <v>544</v>
      </c>
      <c r="H287" s="233">
        <v>77</v>
      </c>
      <c r="I287" s="234"/>
      <c r="J287" s="235">
        <f>ROUND(I287*H287,2)</f>
        <v>0</v>
      </c>
      <c r="K287" s="231" t="s">
        <v>234</v>
      </c>
      <c r="L287" s="46"/>
      <c r="M287" s="236" t="s">
        <v>1</v>
      </c>
      <c r="N287" s="237" t="s">
        <v>48</v>
      </c>
      <c r="O287" s="93"/>
      <c r="P287" s="238">
        <f>O287*H287</f>
        <v>0</v>
      </c>
      <c r="Q287" s="238">
        <v>0.10095</v>
      </c>
      <c r="R287" s="238">
        <f>Q287*H287</f>
        <v>7.7731500000000002</v>
      </c>
      <c r="S287" s="238">
        <v>0</v>
      </c>
      <c r="T287" s="239">
        <f>S287*H287</f>
        <v>0</v>
      </c>
      <c r="U287" s="40"/>
      <c r="V287" s="40"/>
      <c r="W287" s="40"/>
      <c r="X287" s="40"/>
      <c r="Y287" s="40"/>
      <c r="Z287" s="40"/>
      <c r="AA287" s="40"/>
      <c r="AB287" s="40"/>
      <c r="AC287" s="40"/>
      <c r="AD287" s="40"/>
      <c r="AE287" s="40"/>
      <c r="AR287" s="240" t="s">
        <v>115</v>
      </c>
      <c r="AT287" s="240" t="s">
        <v>230</v>
      </c>
      <c r="AU287" s="240" t="s">
        <v>91</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115</v>
      </c>
      <c r="BM287" s="240" t="s">
        <v>5638</v>
      </c>
    </row>
    <row r="288" s="13" customFormat="1">
      <c r="A288" s="13"/>
      <c r="B288" s="252"/>
      <c r="C288" s="253"/>
      <c r="D288" s="242" t="s">
        <v>369</v>
      </c>
      <c r="E288" s="254" t="s">
        <v>1</v>
      </c>
      <c r="F288" s="255" t="s">
        <v>5639</v>
      </c>
      <c r="G288" s="253"/>
      <c r="H288" s="256">
        <v>77</v>
      </c>
      <c r="I288" s="257"/>
      <c r="J288" s="253"/>
      <c r="K288" s="253"/>
      <c r="L288" s="258"/>
      <c r="M288" s="259"/>
      <c r="N288" s="260"/>
      <c r="O288" s="260"/>
      <c r="P288" s="260"/>
      <c r="Q288" s="260"/>
      <c r="R288" s="260"/>
      <c r="S288" s="260"/>
      <c r="T288" s="261"/>
      <c r="U288" s="13"/>
      <c r="V288" s="13"/>
      <c r="W288" s="13"/>
      <c r="X288" s="13"/>
      <c r="Y288" s="13"/>
      <c r="Z288" s="13"/>
      <c r="AA288" s="13"/>
      <c r="AB288" s="13"/>
      <c r="AC288" s="13"/>
      <c r="AD288" s="13"/>
      <c r="AE288" s="13"/>
      <c r="AT288" s="262" t="s">
        <v>369</v>
      </c>
      <c r="AU288" s="262" t="s">
        <v>91</v>
      </c>
      <c r="AV288" s="13" t="s">
        <v>91</v>
      </c>
      <c r="AW288" s="13" t="s">
        <v>38</v>
      </c>
      <c r="AX288" s="13" t="s">
        <v>83</v>
      </c>
      <c r="AY288" s="262" t="s">
        <v>227</v>
      </c>
    </row>
    <row r="289" s="14" customFormat="1">
      <c r="A289" s="14"/>
      <c r="B289" s="263"/>
      <c r="C289" s="264"/>
      <c r="D289" s="242" t="s">
        <v>369</v>
      </c>
      <c r="E289" s="265" t="s">
        <v>1</v>
      </c>
      <c r="F289" s="266" t="s">
        <v>371</v>
      </c>
      <c r="G289" s="264"/>
      <c r="H289" s="267">
        <v>77</v>
      </c>
      <c r="I289" s="268"/>
      <c r="J289" s="264"/>
      <c r="K289" s="264"/>
      <c r="L289" s="269"/>
      <c r="M289" s="270"/>
      <c r="N289" s="271"/>
      <c r="O289" s="271"/>
      <c r="P289" s="271"/>
      <c r="Q289" s="271"/>
      <c r="R289" s="271"/>
      <c r="S289" s="271"/>
      <c r="T289" s="272"/>
      <c r="U289" s="14"/>
      <c r="V289" s="14"/>
      <c r="W289" s="14"/>
      <c r="X289" s="14"/>
      <c r="Y289" s="14"/>
      <c r="Z289" s="14"/>
      <c r="AA289" s="14"/>
      <c r="AB289" s="14"/>
      <c r="AC289" s="14"/>
      <c r="AD289" s="14"/>
      <c r="AE289" s="14"/>
      <c r="AT289" s="273" t="s">
        <v>369</v>
      </c>
      <c r="AU289" s="273" t="s">
        <v>91</v>
      </c>
      <c r="AV289" s="14" t="s">
        <v>115</v>
      </c>
      <c r="AW289" s="14" t="s">
        <v>38</v>
      </c>
      <c r="AX289" s="14" t="s">
        <v>87</v>
      </c>
      <c r="AY289" s="273" t="s">
        <v>227</v>
      </c>
    </row>
    <row r="290" s="2" customFormat="1" ht="16.5" customHeight="1">
      <c r="A290" s="40"/>
      <c r="B290" s="41"/>
      <c r="C290" s="284" t="s">
        <v>612</v>
      </c>
      <c r="D290" s="284" t="s">
        <v>407</v>
      </c>
      <c r="E290" s="285" t="s">
        <v>5640</v>
      </c>
      <c r="F290" s="286" t="s">
        <v>5641</v>
      </c>
      <c r="G290" s="287" t="s">
        <v>544</v>
      </c>
      <c r="H290" s="288">
        <v>84.700000000000003</v>
      </c>
      <c r="I290" s="289"/>
      <c r="J290" s="290">
        <f>ROUND(I290*H290,2)</f>
        <v>0</v>
      </c>
      <c r="K290" s="286" t="s">
        <v>234</v>
      </c>
      <c r="L290" s="291"/>
      <c r="M290" s="292" t="s">
        <v>1</v>
      </c>
      <c r="N290" s="293" t="s">
        <v>48</v>
      </c>
      <c r="O290" s="93"/>
      <c r="P290" s="238">
        <f>O290*H290</f>
        <v>0</v>
      </c>
      <c r="Q290" s="238">
        <v>0.028000000000000001</v>
      </c>
      <c r="R290" s="238">
        <f>Q290*H290</f>
        <v>2.3715999999999999</v>
      </c>
      <c r="S290" s="238">
        <v>0</v>
      </c>
      <c r="T290" s="239">
        <f>S290*H290</f>
        <v>0</v>
      </c>
      <c r="U290" s="40"/>
      <c r="V290" s="40"/>
      <c r="W290" s="40"/>
      <c r="X290" s="40"/>
      <c r="Y290" s="40"/>
      <c r="Z290" s="40"/>
      <c r="AA290" s="40"/>
      <c r="AB290" s="40"/>
      <c r="AC290" s="40"/>
      <c r="AD290" s="40"/>
      <c r="AE290" s="40"/>
      <c r="AR290" s="240" t="s">
        <v>266</v>
      </c>
      <c r="AT290" s="240" t="s">
        <v>407</v>
      </c>
      <c r="AU290" s="240" t="s">
        <v>91</v>
      </c>
      <c r="AY290" s="18" t="s">
        <v>227</v>
      </c>
      <c r="BE290" s="241">
        <f>IF(N290="základní",J290,0)</f>
        <v>0</v>
      </c>
      <c r="BF290" s="241">
        <f>IF(N290="snížená",J290,0)</f>
        <v>0</v>
      </c>
      <c r="BG290" s="241">
        <f>IF(N290="zákl. přenesená",J290,0)</f>
        <v>0</v>
      </c>
      <c r="BH290" s="241">
        <f>IF(N290="sníž. přenesená",J290,0)</f>
        <v>0</v>
      </c>
      <c r="BI290" s="241">
        <f>IF(N290="nulová",J290,0)</f>
        <v>0</v>
      </c>
      <c r="BJ290" s="18" t="s">
        <v>87</v>
      </c>
      <c r="BK290" s="241">
        <f>ROUND(I290*H290,2)</f>
        <v>0</v>
      </c>
      <c r="BL290" s="18" t="s">
        <v>115</v>
      </c>
      <c r="BM290" s="240" t="s">
        <v>5642</v>
      </c>
    </row>
    <row r="291" s="13" customFormat="1">
      <c r="A291" s="13"/>
      <c r="B291" s="252"/>
      <c r="C291" s="253"/>
      <c r="D291" s="242" t="s">
        <v>369</v>
      </c>
      <c r="E291" s="253"/>
      <c r="F291" s="255" t="s">
        <v>5643</v>
      </c>
      <c r="G291" s="253"/>
      <c r="H291" s="256">
        <v>84.700000000000003</v>
      </c>
      <c r="I291" s="257"/>
      <c r="J291" s="253"/>
      <c r="K291" s="253"/>
      <c r="L291" s="258"/>
      <c r="M291" s="259"/>
      <c r="N291" s="260"/>
      <c r="O291" s="260"/>
      <c r="P291" s="260"/>
      <c r="Q291" s="260"/>
      <c r="R291" s="260"/>
      <c r="S291" s="260"/>
      <c r="T291" s="261"/>
      <c r="U291" s="13"/>
      <c r="V291" s="13"/>
      <c r="W291" s="13"/>
      <c r="X291" s="13"/>
      <c r="Y291" s="13"/>
      <c r="Z291" s="13"/>
      <c r="AA291" s="13"/>
      <c r="AB291" s="13"/>
      <c r="AC291" s="13"/>
      <c r="AD291" s="13"/>
      <c r="AE291" s="13"/>
      <c r="AT291" s="262" t="s">
        <v>369</v>
      </c>
      <c r="AU291" s="262" t="s">
        <v>91</v>
      </c>
      <c r="AV291" s="13" t="s">
        <v>91</v>
      </c>
      <c r="AW291" s="13" t="s">
        <v>4</v>
      </c>
      <c r="AX291" s="13" t="s">
        <v>87</v>
      </c>
      <c r="AY291" s="262" t="s">
        <v>227</v>
      </c>
    </row>
    <row r="292" s="2" customFormat="1" ht="16.5" customHeight="1">
      <c r="A292" s="40"/>
      <c r="B292" s="41"/>
      <c r="C292" s="284" t="s">
        <v>617</v>
      </c>
      <c r="D292" s="284" t="s">
        <v>407</v>
      </c>
      <c r="E292" s="285" t="s">
        <v>5644</v>
      </c>
      <c r="F292" s="286" t="s">
        <v>5645</v>
      </c>
      <c r="G292" s="287" t="s">
        <v>374</v>
      </c>
      <c r="H292" s="288">
        <v>10.25</v>
      </c>
      <c r="I292" s="289"/>
      <c r="J292" s="290">
        <f>ROUND(I292*H292,2)</f>
        <v>0</v>
      </c>
      <c r="K292" s="286" t="s">
        <v>234</v>
      </c>
      <c r="L292" s="291"/>
      <c r="M292" s="292" t="s">
        <v>1</v>
      </c>
      <c r="N292" s="293" t="s">
        <v>48</v>
      </c>
      <c r="O292" s="93"/>
      <c r="P292" s="238">
        <f>O292*H292</f>
        <v>0</v>
      </c>
      <c r="Q292" s="238">
        <v>2.4289999999999998</v>
      </c>
      <c r="R292" s="238">
        <f>Q292*H292</f>
        <v>24.89725</v>
      </c>
      <c r="S292" s="238">
        <v>0</v>
      </c>
      <c r="T292" s="239">
        <f>S292*H292</f>
        <v>0</v>
      </c>
      <c r="U292" s="40"/>
      <c r="V292" s="40"/>
      <c r="W292" s="40"/>
      <c r="X292" s="40"/>
      <c r="Y292" s="40"/>
      <c r="Z292" s="40"/>
      <c r="AA292" s="40"/>
      <c r="AB292" s="40"/>
      <c r="AC292" s="40"/>
      <c r="AD292" s="40"/>
      <c r="AE292" s="40"/>
      <c r="AR292" s="240" t="s">
        <v>266</v>
      </c>
      <c r="AT292" s="240" t="s">
        <v>407</v>
      </c>
      <c r="AU292" s="240" t="s">
        <v>91</v>
      </c>
      <c r="AY292" s="18" t="s">
        <v>227</v>
      </c>
      <c r="BE292" s="241">
        <f>IF(N292="základní",J292,0)</f>
        <v>0</v>
      </c>
      <c r="BF292" s="241">
        <f>IF(N292="snížená",J292,0)</f>
        <v>0</v>
      </c>
      <c r="BG292" s="241">
        <f>IF(N292="zákl. přenesená",J292,0)</f>
        <v>0</v>
      </c>
      <c r="BH292" s="241">
        <f>IF(N292="sníž. přenesená",J292,0)</f>
        <v>0</v>
      </c>
      <c r="BI292" s="241">
        <f>IF(N292="nulová",J292,0)</f>
        <v>0</v>
      </c>
      <c r="BJ292" s="18" t="s">
        <v>87</v>
      </c>
      <c r="BK292" s="241">
        <f>ROUND(I292*H292,2)</f>
        <v>0</v>
      </c>
      <c r="BL292" s="18" t="s">
        <v>115</v>
      </c>
      <c r="BM292" s="240" t="s">
        <v>5646</v>
      </c>
    </row>
    <row r="293" s="2" customFormat="1" ht="16.5" customHeight="1">
      <c r="A293" s="40"/>
      <c r="B293" s="41"/>
      <c r="C293" s="229" t="s">
        <v>623</v>
      </c>
      <c r="D293" s="229" t="s">
        <v>230</v>
      </c>
      <c r="E293" s="230" t="s">
        <v>5647</v>
      </c>
      <c r="F293" s="231" t="s">
        <v>5648</v>
      </c>
      <c r="G293" s="232" t="s">
        <v>398</v>
      </c>
      <c r="H293" s="233">
        <v>0.35999999999999999</v>
      </c>
      <c r="I293" s="234"/>
      <c r="J293" s="235">
        <f>ROUND(I293*H293,2)</f>
        <v>0</v>
      </c>
      <c r="K293" s="231" t="s">
        <v>234</v>
      </c>
      <c r="L293" s="46"/>
      <c r="M293" s="236" t="s">
        <v>1</v>
      </c>
      <c r="N293" s="237" t="s">
        <v>48</v>
      </c>
      <c r="O293" s="93"/>
      <c r="P293" s="238">
        <f>O293*H293</f>
        <v>0</v>
      </c>
      <c r="Q293" s="238">
        <v>1.01508</v>
      </c>
      <c r="R293" s="238">
        <f>Q293*H293</f>
        <v>0.3654288</v>
      </c>
      <c r="S293" s="238">
        <v>0</v>
      </c>
      <c r="T293" s="239">
        <f>S293*H293</f>
        <v>0</v>
      </c>
      <c r="U293" s="40"/>
      <c r="V293" s="40"/>
      <c r="W293" s="40"/>
      <c r="X293" s="40"/>
      <c r="Y293" s="40"/>
      <c r="Z293" s="40"/>
      <c r="AA293" s="40"/>
      <c r="AB293" s="40"/>
      <c r="AC293" s="40"/>
      <c r="AD293" s="40"/>
      <c r="AE293" s="40"/>
      <c r="AR293" s="240" t="s">
        <v>115</v>
      </c>
      <c r="AT293" s="240" t="s">
        <v>230</v>
      </c>
      <c r="AU293" s="240" t="s">
        <v>91</v>
      </c>
      <c r="AY293" s="18" t="s">
        <v>227</v>
      </c>
      <c r="BE293" s="241">
        <f>IF(N293="základní",J293,0)</f>
        <v>0</v>
      </c>
      <c r="BF293" s="241">
        <f>IF(N293="snížená",J293,0)</f>
        <v>0</v>
      </c>
      <c r="BG293" s="241">
        <f>IF(N293="zákl. přenesená",J293,0)</f>
        <v>0</v>
      </c>
      <c r="BH293" s="241">
        <f>IF(N293="sníž. přenesená",J293,0)</f>
        <v>0</v>
      </c>
      <c r="BI293" s="241">
        <f>IF(N293="nulová",J293,0)</f>
        <v>0</v>
      </c>
      <c r="BJ293" s="18" t="s">
        <v>87</v>
      </c>
      <c r="BK293" s="241">
        <f>ROUND(I293*H293,2)</f>
        <v>0</v>
      </c>
      <c r="BL293" s="18" t="s">
        <v>115</v>
      </c>
      <c r="BM293" s="240" t="s">
        <v>5649</v>
      </c>
    </row>
    <row r="294" s="15" customFormat="1">
      <c r="A294" s="15"/>
      <c r="B294" s="274"/>
      <c r="C294" s="275"/>
      <c r="D294" s="242" t="s">
        <v>369</v>
      </c>
      <c r="E294" s="276" t="s">
        <v>1</v>
      </c>
      <c r="F294" s="277" t="s">
        <v>5497</v>
      </c>
      <c r="G294" s="275"/>
      <c r="H294" s="276" t="s">
        <v>1</v>
      </c>
      <c r="I294" s="278"/>
      <c r="J294" s="275"/>
      <c r="K294" s="275"/>
      <c r="L294" s="279"/>
      <c r="M294" s="280"/>
      <c r="N294" s="281"/>
      <c r="O294" s="281"/>
      <c r="P294" s="281"/>
      <c r="Q294" s="281"/>
      <c r="R294" s="281"/>
      <c r="S294" s="281"/>
      <c r="T294" s="282"/>
      <c r="U294" s="15"/>
      <c r="V294" s="15"/>
      <c r="W294" s="15"/>
      <c r="X294" s="15"/>
      <c r="Y294" s="15"/>
      <c r="Z294" s="15"/>
      <c r="AA294" s="15"/>
      <c r="AB294" s="15"/>
      <c r="AC294" s="15"/>
      <c r="AD294" s="15"/>
      <c r="AE294" s="15"/>
      <c r="AT294" s="283" t="s">
        <v>369</v>
      </c>
      <c r="AU294" s="283" t="s">
        <v>91</v>
      </c>
      <c r="AV294" s="15" t="s">
        <v>87</v>
      </c>
      <c r="AW294" s="15" t="s">
        <v>38</v>
      </c>
      <c r="AX294" s="15" t="s">
        <v>83</v>
      </c>
      <c r="AY294" s="283" t="s">
        <v>227</v>
      </c>
    </row>
    <row r="295" s="13" customFormat="1">
      <c r="A295" s="13"/>
      <c r="B295" s="252"/>
      <c r="C295" s="253"/>
      <c r="D295" s="242" t="s">
        <v>369</v>
      </c>
      <c r="E295" s="254" t="s">
        <v>1</v>
      </c>
      <c r="F295" s="255" t="s">
        <v>5650</v>
      </c>
      <c r="G295" s="253"/>
      <c r="H295" s="256">
        <v>0.35999999999999999</v>
      </c>
      <c r="I295" s="257"/>
      <c r="J295" s="253"/>
      <c r="K295" s="253"/>
      <c r="L295" s="258"/>
      <c r="M295" s="259"/>
      <c r="N295" s="260"/>
      <c r="O295" s="260"/>
      <c r="P295" s="260"/>
      <c r="Q295" s="260"/>
      <c r="R295" s="260"/>
      <c r="S295" s="260"/>
      <c r="T295" s="261"/>
      <c r="U295" s="13"/>
      <c r="V295" s="13"/>
      <c r="W295" s="13"/>
      <c r="X295" s="13"/>
      <c r="Y295" s="13"/>
      <c r="Z295" s="13"/>
      <c r="AA295" s="13"/>
      <c r="AB295" s="13"/>
      <c r="AC295" s="13"/>
      <c r="AD295" s="13"/>
      <c r="AE295" s="13"/>
      <c r="AT295" s="262" t="s">
        <v>369</v>
      </c>
      <c r="AU295" s="262" t="s">
        <v>91</v>
      </c>
      <c r="AV295" s="13" t="s">
        <v>91</v>
      </c>
      <c r="AW295" s="13" t="s">
        <v>38</v>
      </c>
      <c r="AX295" s="13" t="s">
        <v>83</v>
      </c>
      <c r="AY295" s="262" t="s">
        <v>227</v>
      </c>
    </row>
    <row r="296" s="14" customFormat="1">
      <c r="A296" s="14"/>
      <c r="B296" s="263"/>
      <c r="C296" s="264"/>
      <c r="D296" s="242" t="s">
        <v>369</v>
      </c>
      <c r="E296" s="265" t="s">
        <v>1</v>
      </c>
      <c r="F296" s="266" t="s">
        <v>371</v>
      </c>
      <c r="G296" s="264"/>
      <c r="H296" s="267">
        <v>0.35999999999999999</v>
      </c>
      <c r="I296" s="268"/>
      <c r="J296" s="264"/>
      <c r="K296" s="264"/>
      <c r="L296" s="269"/>
      <c r="M296" s="270"/>
      <c r="N296" s="271"/>
      <c r="O296" s="271"/>
      <c r="P296" s="271"/>
      <c r="Q296" s="271"/>
      <c r="R296" s="271"/>
      <c r="S296" s="271"/>
      <c r="T296" s="272"/>
      <c r="U296" s="14"/>
      <c r="V296" s="14"/>
      <c r="W296" s="14"/>
      <c r="X296" s="14"/>
      <c r="Y296" s="14"/>
      <c r="Z296" s="14"/>
      <c r="AA296" s="14"/>
      <c r="AB296" s="14"/>
      <c r="AC296" s="14"/>
      <c r="AD296" s="14"/>
      <c r="AE296" s="14"/>
      <c r="AT296" s="273" t="s">
        <v>369</v>
      </c>
      <c r="AU296" s="273" t="s">
        <v>91</v>
      </c>
      <c r="AV296" s="14" t="s">
        <v>115</v>
      </c>
      <c r="AW296" s="14" t="s">
        <v>38</v>
      </c>
      <c r="AX296" s="14" t="s">
        <v>87</v>
      </c>
      <c r="AY296" s="273" t="s">
        <v>227</v>
      </c>
    </row>
    <row r="297" s="2" customFormat="1" ht="16.5" customHeight="1">
      <c r="A297" s="40"/>
      <c r="B297" s="41"/>
      <c r="C297" s="229" t="s">
        <v>628</v>
      </c>
      <c r="D297" s="229" t="s">
        <v>230</v>
      </c>
      <c r="E297" s="230" t="s">
        <v>5651</v>
      </c>
      <c r="F297" s="231" t="s">
        <v>5652</v>
      </c>
      <c r="G297" s="232" t="s">
        <v>415</v>
      </c>
      <c r="H297" s="233">
        <v>901.25</v>
      </c>
      <c r="I297" s="234"/>
      <c r="J297" s="235">
        <f>ROUND(I297*H297,2)</f>
        <v>0</v>
      </c>
      <c r="K297" s="231" t="s">
        <v>234</v>
      </c>
      <c r="L297" s="46"/>
      <c r="M297" s="236" t="s">
        <v>1</v>
      </c>
      <c r="N297" s="237" t="s">
        <v>48</v>
      </c>
      <c r="O297" s="93"/>
      <c r="P297" s="238">
        <f>O297*H297</f>
        <v>0</v>
      </c>
      <c r="Q297" s="238">
        <v>0.00046999999999999999</v>
      </c>
      <c r="R297" s="238">
        <f>Q297*H297</f>
        <v>0.42358750000000001</v>
      </c>
      <c r="S297" s="238">
        <v>0</v>
      </c>
      <c r="T297" s="239">
        <f>S297*H297</f>
        <v>0</v>
      </c>
      <c r="U297" s="40"/>
      <c r="V297" s="40"/>
      <c r="W297" s="40"/>
      <c r="X297" s="40"/>
      <c r="Y297" s="40"/>
      <c r="Z297" s="40"/>
      <c r="AA297" s="40"/>
      <c r="AB297" s="40"/>
      <c r="AC297" s="40"/>
      <c r="AD297" s="40"/>
      <c r="AE297" s="40"/>
      <c r="AR297" s="240" t="s">
        <v>115</v>
      </c>
      <c r="AT297" s="240" t="s">
        <v>230</v>
      </c>
      <c r="AU297" s="240" t="s">
        <v>91</v>
      </c>
      <c r="AY297" s="18" t="s">
        <v>227</v>
      </c>
      <c r="BE297" s="241">
        <f>IF(N297="základní",J297,0)</f>
        <v>0</v>
      </c>
      <c r="BF297" s="241">
        <f>IF(N297="snížená",J297,0)</f>
        <v>0</v>
      </c>
      <c r="BG297" s="241">
        <f>IF(N297="zákl. přenesená",J297,0)</f>
        <v>0</v>
      </c>
      <c r="BH297" s="241">
        <f>IF(N297="sníž. přenesená",J297,0)</f>
        <v>0</v>
      </c>
      <c r="BI297" s="241">
        <f>IF(N297="nulová",J297,0)</f>
        <v>0</v>
      </c>
      <c r="BJ297" s="18" t="s">
        <v>87</v>
      </c>
      <c r="BK297" s="241">
        <f>ROUND(I297*H297,2)</f>
        <v>0</v>
      </c>
      <c r="BL297" s="18" t="s">
        <v>115</v>
      </c>
      <c r="BM297" s="240" t="s">
        <v>5653</v>
      </c>
    </row>
    <row r="298" s="13" customFormat="1">
      <c r="A298" s="13"/>
      <c r="B298" s="252"/>
      <c r="C298" s="253"/>
      <c r="D298" s="242" t="s">
        <v>369</v>
      </c>
      <c r="E298" s="254" t="s">
        <v>1</v>
      </c>
      <c r="F298" s="255" t="s">
        <v>5654</v>
      </c>
      <c r="G298" s="253"/>
      <c r="H298" s="256">
        <v>901.25</v>
      </c>
      <c r="I298" s="257"/>
      <c r="J298" s="253"/>
      <c r="K298" s="253"/>
      <c r="L298" s="258"/>
      <c r="M298" s="259"/>
      <c r="N298" s="260"/>
      <c r="O298" s="260"/>
      <c r="P298" s="260"/>
      <c r="Q298" s="260"/>
      <c r="R298" s="260"/>
      <c r="S298" s="260"/>
      <c r="T298" s="261"/>
      <c r="U298" s="13"/>
      <c r="V298" s="13"/>
      <c r="W298" s="13"/>
      <c r="X298" s="13"/>
      <c r="Y298" s="13"/>
      <c r="Z298" s="13"/>
      <c r="AA298" s="13"/>
      <c r="AB298" s="13"/>
      <c r="AC298" s="13"/>
      <c r="AD298" s="13"/>
      <c r="AE298" s="13"/>
      <c r="AT298" s="262" t="s">
        <v>369</v>
      </c>
      <c r="AU298" s="262" t="s">
        <v>91</v>
      </c>
      <c r="AV298" s="13" t="s">
        <v>91</v>
      </c>
      <c r="AW298" s="13" t="s">
        <v>38</v>
      </c>
      <c r="AX298" s="13" t="s">
        <v>83</v>
      </c>
      <c r="AY298" s="262" t="s">
        <v>227</v>
      </c>
    </row>
    <row r="299" s="14" customFormat="1">
      <c r="A299" s="14"/>
      <c r="B299" s="263"/>
      <c r="C299" s="264"/>
      <c r="D299" s="242" t="s">
        <v>369</v>
      </c>
      <c r="E299" s="265" t="s">
        <v>1</v>
      </c>
      <c r="F299" s="266" t="s">
        <v>371</v>
      </c>
      <c r="G299" s="264"/>
      <c r="H299" s="267">
        <v>901.25</v>
      </c>
      <c r="I299" s="268"/>
      <c r="J299" s="264"/>
      <c r="K299" s="264"/>
      <c r="L299" s="269"/>
      <c r="M299" s="270"/>
      <c r="N299" s="271"/>
      <c r="O299" s="271"/>
      <c r="P299" s="271"/>
      <c r="Q299" s="271"/>
      <c r="R299" s="271"/>
      <c r="S299" s="271"/>
      <c r="T299" s="272"/>
      <c r="U299" s="14"/>
      <c r="V299" s="14"/>
      <c r="W299" s="14"/>
      <c r="X299" s="14"/>
      <c r="Y299" s="14"/>
      <c r="Z299" s="14"/>
      <c r="AA299" s="14"/>
      <c r="AB299" s="14"/>
      <c r="AC299" s="14"/>
      <c r="AD299" s="14"/>
      <c r="AE299" s="14"/>
      <c r="AT299" s="273" t="s">
        <v>369</v>
      </c>
      <c r="AU299" s="273" t="s">
        <v>91</v>
      </c>
      <c r="AV299" s="14" t="s">
        <v>115</v>
      </c>
      <c r="AW299" s="14" t="s">
        <v>38</v>
      </c>
      <c r="AX299" s="14" t="s">
        <v>87</v>
      </c>
      <c r="AY299" s="273" t="s">
        <v>227</v>
      </c>
    </row>
    <row r="300" s="2" customFormat="1" ht="16.5" customHeight="1">
      <c r="A300" s="40"/>
      <c r="B300" s="41"/>
      <c r="C300" s="229" t="s">
        <v>635</v>
      </c>
      <c r="D300" s="229" t="s">
        <v>230</v>
      </c>
      <c r="E300" s="230" t="s">
        <v>1001</v>
      </c>
      <c r="F300" s="231" t="s">
        <v>1002</v>
      </c>
      <c r="G300" s="232" t="s">
        <v>415</v>
      </c>
      <c r="H300" s="233">
        <v>793.10000000000002</v>
      </c>
      <c r="I300" s="234"/>
      <c r="J300" s="235">
        <f>ROUND(I300*H300,2)</f>
        <v>0</v>
      </c>
      <c r="K300" s="231" t="s">
        <v>234</v>
      </c>
      <c r="L300" s="46"/>
      <c r="M300" s="236" t="s">
        <v>1</v>
      </c>
      <c r="N300" s="237" t="s">
        <v>48</v>
      </c>
      <c r="O300" s="93"/>
      <c r="P300" s="238">
        <f>O300*H300</f>
        <v>0</v>
      </c>
      <c r="Q300" s="238">
        <v>0.00068999999999999997</v>
      </c>
      <c r="R300" s="238">
        <f>Q300*H300</f>
        <v>0.54723900000000003</v>
      </c>
      <c r="S300" s="238">
        <v>0</v>
      </c>
      <c r="T300" s="239">
        <f>S300*H300</f>
        <v>0</v>
      </c>
      <c r="U300" s="40"/>
      <c r="V300" s="40"/>
      <c r="W300" s="40"/>
      <c r="X300" s="40"/>
      <c r="Y300" s="40"/>
      <c r="Z300" s="40"/>
      <c r="AA300" s="40"/>
      <c r="AB300" s="40"/>
      <c r="AC300" s="40"/>
      <c r="AD300" s="40"/>
      <c r="AE300" s="40"/>
      <c r="AR300" s="240" t="s">
        <v>115</v>
      </c>
      <c r="AT300" s="240" t="s">
        <v>230</v>
      </c>
      <c r="AU300" s="240" t="s">
        <v>91</v>
      </c>
      <c r="AY300" s="18" t="s">
        <v>227</v>
      </c>
      <c r="BE300" s="241">
        <f>IF(N300="základní",J300,0)</f>
        <v>0</v>
      </c>
      <c r="BF300" s="241">
        <f>IF(N300="snížená",J300,0)</f>
        <v>0</v>
      </c>
      <c r="BG300" s="241">
        <f>IF(N300="zákl. přenesená",J300,0)</f>
        <v>0</v>
      </c>
      <c r="BH300" s="241">
        <f>IF(N300="sníž. přenesená",J300,0)</f>
        <v>0</v>
      </c>
      <c r="BI300" s="241">
        <f>IF(N300="nulová",J300,0)</f>
        <v>0</v>
      </c>
      <c r="BJ300" s="18" t="s">
        <v>87</v>
      </c>
      <c r="BK300" s="241">
        <f>ROUND(I300*H300,2)</f>
        <v>0</v>
      </c>
      <c r="BL300" s="18" t="s">
        <v>115</v>
      </c>
      <c r="BM300" s="240" t="s">
        <v>5655</v>
      </c>
    </row>
    <row r="301" s="15" customFormat="1">
      <c r="A301" s="15"/>
      <c r="B301" s="274"/>
      <c r="C301" s="275"/>
      <c r="D301" s="242" t="s">
        <v>369</v>
      </c>
      <c r="E301" s="276" t="s">
        <v>1</v>
      </c>
      <c r="F301" s="277" t="s">
        <v>5518</v>
      </c>
      <c r="G301" s="275"/>
      <c r="H301" s="276" t="s">
        <v>1</v>
      </c>
      <c r="I301" s="278"/>
      <c r="J301" s="275"/>
      <c r="K301" s="275"/>
      <c r="L301" s="279"/>
      <c r="M301" s="280"/>
      <c r="N301" s="281"/>
      <c r="O301" s="281"/>
      <c r="P301" s="281"/>
      <c r="Q301" s="281"/>
      <c r="R301" s="281"/>
      <c r="S301" s="281"/>
      <c r="T301" s="282"/>
      <c r="U301" s="15"/>
      <c r="V301" s="15"/>
      <c r="W301" s="15"/>
      <c r="X301" s="15"/>
      <c r="Y301" s="15"/>
      <c r="Z301" s="15"/>
      <c r="AA301" s="15"/>
      <c r="AB301" s="15"/>
      <c r="AC301" s="15"/>
      <c r="AD301" s="15"/>
      <c r="AE301" s="15"/>
      <c r="AT301" s="283" t="s">
        <v>369</v>
      </c>
      <c r="AU301" s="283" t="s">
        <v>91</v>
      </c>
      <c r="AV301" s="15" t="s">
        <v>87</v>
      </c>
      <c r="AW301" s="15" t="s">
        <v>38</v>
      </c>
      <c r="AX301" s="15" t="s">
        <v>83</v>
      </c>
      <c r="AY301" s="283" t="s">
        <v>227</v>
      </c>
    </row>
    <row r="302" s="13" customFormat="1">
      <c r="A302" s="13"/>
      <c r="B302" s="252"/>
      <c r="C302" s="253"/>
      <c r="D302" s="242" t="s">
        <v>369</v>
      </c>
      <c r="E302" s="254" t="s">
        <v>1</v>
      </c>
      <c r="F302" s="255" t="s">
        <v>5656</v>
      </c>
      <c r="G302" s="253"/>
      <c r="H302" s="256">
        <v>622.60000000000002</v>
      </c>
      <c r="I302" s="257"/>
      <c r="J302" s="253"/>
      <c r="K302" s="253"/>
      <c r="L302" s="258"/>
      <c r="M302" s="259"/>
      <c r="N302" s="260"/>
      <c r="O302" s="260"/>
      <c r="P302" s="260"/>
      <c r="Q302" s="260"/>
      <c r="R302" s="260"/>
      <c r="S302" s="260"/>
      <c r="T302" s="261"/>
      <c r="U302" s="13"/>
      <c r="V302" s="13"/>
      <c r="W302" s="13"/>
      <c r="X302" s="13"/>
      <c r="Y302" s="13"/>
      <c r="Z302" s="13"/>
      <c r="AA302" s="13"/>
      <c r="AB302" s="13"/>
      <c r="AC302" s="13"/>
      <c r="AD302" s="13"/>
      <c r="AE302" s="13"/>
      <c r="AT302" s="262" t="s">
        <v>369</v>
      </c>
      <c r="AU302" s="262" t="s">
        <v>91</v>
      </c>
      <c r="AV302" s="13" t="s">
        <v>91</v>
      </c>
      <c r="AW302" s="13" t="s">
        <v>38</v>
      </c>
      <c r="AX302" s="13" t="s">
        <v>83</v>
      </c>
      <c r="AY302" s="262" t="s">
        <v>227</v>
      </c>
    </row>
    <row r="303" s="13" customFormat="1">
      <c r="A303" s="13"/>
      <c r="B303" s="252"/>
      <c r="C303" s="253"/>
      <c r="D303" s="242" t="s">
        <v>369</v>
      </c>
      <c r="E303" s="254" t="s">
        <v>1</v>
      </c>
      <c r="F303" s="255" t="s">
        <v>5657</v>
      </c>
      <c r="G303" s="253"/>
      <c r="H303" s="256">
        <v>148.5</v>
      </c>
      <c r="I303" s="257"/>
      <c r="J303" s="253"/>
      <c r="K303" s="253"/>
      <c r="L303" s="258"/>
      <c r="M303" s="259"/>
      <c r="N303" s="260"/>
      <c r="O303" s="260"/>
      <c r="P303" s="260"/>
      <c r="Q303" s="260"/>
      <c r="R303" s="260"/>
      <c r="S303" s="260"/>
      <c r="T303" s="261"/>
      <c r="U303" s="13"/>
      <c r="V303" s="13"/>
      <c r="W303" s="13"/>
      <c r="X303" s="13"/>
      <c r="Y303" s="13"/>
      <c r="Z303" s="13"/>
      <c r="AA303" s="13"/>
      <c r="AB303" s="13"/>
      <c r="AC303" s="13"/>
      <c r="AD303" s="13"/>
      <c r="AE303" s="13"/>
      <c r="AT303" s="262" t="s">
        <v>369</v>
      </c>
      <c r="AU303" s="262" t="s">
        <v>91</v>
      </c>
      <c r="AV303" s="13" t="s">
        <v>91</v>
      </c>
      <c r="AW303" s="13" t="s">
        <v>38</v>
      </c>
      <c r="AX303" s="13" t="s">
        <v>83</v>
      </c>
      <c r="AY303" s="262" t="s">
        <v>227</v>
      </c>
    </row>
    <row r="304" s="13" customFormat="1">
      <c r="A304" s="13"/>
      <c r="B304" s="252"/>
      <c r="C304" s="253"/>
      <c r="D304" s="242" t="s">
        <v>369</v>
      </c>
      <c r="E304" s="254" t="s">
        <v>1</v>
      </c>
      <c r="F304" s="255" t="s">
        <v>5658</v>
      </c>
      <c r="G304" s="253"/>
      <c r="H304" s="256">
        <v>22</v>
      </c>
      <c r="I304" s="257"/>
      <c r="J304" s="253"/>
      <c r="K304" s="253"/>
      <c r="L304" s="258"/>
      <c r="M304" s="259"/>
      <c r="N304" s="260"/>
      <c r="O304" s="260"/>
      <c r="P304" s="260"/>
      <c r="Q304" s="260"/>
      <c r="R304" s="260"/>
      <c r="S304" s="260"/>
      <c r="T304" s="261"/>
      <c r="U304" s="13"/>
      <c r="V304" s="13"/>
      <c r="W304" s="13"/>
      <c r="X304" s="13"/>
      <c r="Y304" s="13"/>
      <c r="Z304" s="13"/>
      <c r="AA304" s="13"/>
      <c r="AB304" s="13"/>
      <c r="AC304" s="13"/>
      <c r="AD304" s="13"/>
      <c r="AE304" s="13"/>
      <c r="AT304" s="262" t="s">
        <v>369</v>
      </c>
      <c r="AU304" s="262" t="s">
        <v>91</v>
      </c>
      <c r="AV304" s="13" t="s">
        <v>91</v>
      </c>
      <c r="AW304" s="13" t="s">
        <v>38</v>
      </c>
      <c r="AX304" s="13" t="s">
        <v>83</v>
      </c>
      <c r="AY304" s="262" t="s">
        <v>227</v>
      </c>
    </row>
    <row r="305" s="14" customFormat="1">
      <c r="A305" s="14"/>
      <c r="B305" s="263"/>
      <c r="C305" s="264"/>
      <c r="D305" s="242" t="s">
        <v>369</v>
      </c>
      <c r="E305" s="265" t="s">
        <v>1</v>
      </c>
      <c r="F305" s="266" t="s">
        <v>371</v>
      </c>
      <c r="G305" s="264"/>
      <c r="H305" s="267">
        <v>793.10000000000002</v>
      </c>
      <c r="I305" s="268"/>
      <c r="J305" s="264"/>
      <c r="K305" s="264"/>
      <c r="L305" s="269"/>
      <c r="M305" s="270"/>
      <c r="N305" s="271"/>
      <c r="O305" s="271"/>
      <c r="P305" s="271"/>
      <c r="Q305" s="271"/>
      <c r="R305" s="271"/>
      <c r="S305" s="271"/>
      <c r="T305" s="272"/>
      <c r="U305" s="14"/>
      <c r="V305" s="14"/>
      <c r="W305" s="14"/>
      <c r="X305" s="14"/>
      <c r="Y305" s="14"/>
      <c r="Z305" s="14"/>
      <c r="AA305" s="14"/>
      <c r="AB305" s="14"/>
      <c r="AC305" s="14"/>
      <c r="AD305" s="14"/>
      <c r="AE305" s="14"/>
      <c r="AT305" s="273" t="s">
        <v>369</v>
      </c>
      <c r="AU305" s="273" t="s">
        <v>91</v>
      </c>
      <c r="AV305" s="14" t="s">
        <v>115</v>
      </c>
      <c r="AW305" s="14" t="s">
        <v>38</v>
      </c>
      <c r="AX305" s="14" t="s">
        <v>87</v>
      </c>
      <c r="AY305" s="273" t="s">
        <v>227</v>
      </c>
    </row>
    <row r="306" s="2" customFormat="1" ht="16.5" customHeight="1">
      <c r="A306" s="40"/>
      <c r="B306" s="41"/>
      <c r="C306" s="229" t="s">
        <v>642</v>
      </c>
      <c r="D306" s="229" t="s">
        <v>230</v>
      </c>
      <c r="E306" s="230" t="s">
        <v>5659</v>
      </c>
      <c r="F306" s="231" t="s">
        <v>5660</v>
      </c>
      <c r="G306" s="232" t="s">
        <v>544</v>
      </c>
      <c r="H306" s="233">
        <v>81.5</v>
      </c>
      <c r="I306" s="234"/>
      <c r="J306" s="235">
        <f>ROUND(I306*H306,2)</f>
        <v>0</v>
      </c>
      <c r="K306" s="231" t="s">
        <v>234</v>
      </c>
      <c r="L306" s="46"/>
      <c r="M306" s="236" t="s">
        <v>1</v>
      </c>
      <c r="N306" s="237" t="s">
        <v>48</v>
      </c>
      <c r="O306" s="93"/>
      <c r="P306" s="238">
        <f>O306*H306</f>
        <v>0</v>
      </c>
      <c r="Q306" s="238">
        <v>0</v>
      </c>
      <c r="R306" s="238">
        <f>Q306*H306</f>
        <v>0</v>
      </c>
      <c r="S306" s="238">
        <v>0</v>
      </c>
      <c r="T306" s="239">
        <f>S306*H306</f>
        <v>0</v>
      </c>
      <c r="U306" s="40"/>
      <c r="V306" s="40"/>
      <c r="W306" s="40"/>
      <c r="X306" s="40"/>
      <c r="Y306" s="40"/>
      <c r="Z306" s="40"/>
      <c r="AA306" s="40"/>
      <c r="AB306" s="40"/>
      <c r="AC306" s="40"/>
      <c r="AD306" s="40"/>
      <c r="AE306" s="40"/>
      <c r="AR306" s="240" t="s">
        <v>115</v>
      </c>
      <c r="AT306" s="240" t="s">
        <v>230</v>
      </c>
      <c r="AU306" s="240" t="s">
        <v>91</v>
      </c>
      <c r="AY306" s="18" t="s">
        <v>227</v>
      </c>
      <c r="BE306" s="241">
        <f>IF(N306="základní",J306,0)</f>
        <v>0</v>
      </c>
      <c r="BF306" s="241">
        <f>IF(N306="snížená",J306,0)</f>
        <v>0</v>
      </c>
      <c r="BG306" s="241">
        <f>IF(N306="zákl. přenesená",J306,0)</f>
        <v>0</v>
      </c>
      <c r="BH306" s="241">
        <f>IF(N306="sníž. přenesená",J306,0)</f>
        <v>0</v>
      </c>
      <c r="BI306" s="241">
        <f>IF(N306="nulová",J306,0)</f>
        <v>0</v>
      </c>
      <c r="BJ306" s="18" t="s">
        <v>87</v>
      </c>
      <c r="BK306" s="241">
        <f>ROUND(I306*H306,2)</f>
        <v>0</v>
      </c>
      <c r="BL306" s="18" t="s">
        <v>115</v>
      </c>
      <c r="BM306" s="240" t="s">
        <v>5661</v>
      </c>
    </row>
    <row r="307" s="2" customFormat="1" ht="16.5" customHeight="1">
      <c r="A307" s="40"/>
      <c r="B307" s="41"/>
      <c r="C307" s="229" t="s">
        <v>648</v>
      </c>
      <c r="D307" s="229" t="s">
        <v>230</v>
      </c>
      <c r="E307" s="230" t="s">
        <v>5662</v>
      </c>
      <c r="F307" s="231" t="s">
        <v>5663</v>
      </c>
      <c r="G307" s="232" t="s">
        <v>544</v>
      </c>
      <c r="H307" s="233">
        <v>19</v>
      </c>
      <c r="I307" s="234"/>
      <c r="J307" s="235">
        <f>ROUND(I307*H307,2)</f>
        <v>0</v>
      </c>
      <c r="K307" s="231" t="s">
        <v>251</v>
      </c>
      <c r="L307" s="46"/>
      <c r="M307" s="236" t="s">
        <v>1</v>
      </c>
      <c r="N307" s="237" t="s">
        <v>48</v>
      </c>
      <c r="O307" s="93"/>
      <c r="P307" s="238">
        <f>O307*H307</f>
        <v>0</v>
      </c>
      <c r="Q307" s="238">
        <v>0.60929999999999995</v>
      </c>
      <c r="R307" s="238">
        <f>Q307*H307</f>
        <v>11.576699999999999</v>
      </c>
      <c r="S307" s="238">
        <v>0</v>
      </c>
      <c r="T307" s="239">
        <f>S307*H307</f>
        <v>0</v>
      </c>
      <c r="U307" s="40"/>
      <c r="V307" s="40"/>
      <c r="W307" s="40"/>
      <c r="X307" s="40"/>
      <c r="Y307" s="40"/>
      <c r="Z307" s="40"/>
      <c r="AA307" s="40"/>
      <c r="AB307" s="40"/>
      <c r="AC307" s="40"/>
      <c r="AD307" s="40"/>
      <c r="AE307" s="40"/>
      <c r="AR307" s="240" t="s">
        <v>115</v>
      </c>
      <c r="AT307" s="240" t="s">
        <v>230</v>
      </c>
      <c r="AU307" s="240" t="s">
        <v>91</v>
      </c>
      <c r="AY307" s="18" t="s">
        <v>227</v>
      </c>
      <c r="BE307" s="241">
        <f>IF(N307="základní",J307,0)</f>
        <v>0</v>
      </c>
      <c r="BF307" s="241">
        <f>IF(N307="snížená",J307,0)</f>
        <v>0</v>
      </c>
      <c r="BG307" s="241">
        <f>IF(N307="zákl. přenesená",J307,0)</f>
        <v>0</v>
      </c>
      <c r="BH307" s="241">
        <f>IF(N307="sníž. přenesená",J307,0)</f>
        <v>0</v>
      </c>
      <c r="BI307" s="241">
        <f>IF(N307="nulová",J307,0)</f>
        <v>0</v>
      </c>
      <c r="BJ307" s="18" t="s">
        <v>87</v>
      </c>
      <c r="BK307" s="241">
        <f>ROUND(I307*H307,2)</f>
        <v>0</v>
      </c>
      <c r="BL307" s="18" t="s">
        <v>115</v>
      </c>
      <c r="BM307" s="240" t="s">
        <v>5664</v>
      </c>
    </row>
    <row r="308" s="2" customFormat="1">
      <c r="A308" s="40"/>
      <c r="B308" s="41"/>
      <c r="C308" s="42"/>
      <c r="D308" s="242" t="s">
        <v>237</v>
      </c>
      <c r="E308" s="42"/>
      <c r="F308" s="243" t="s">
        <v>5665</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8" t="s">
        <v>237</v>
      </c>
      <c r="AU308" s="18" t="s">
        <v>91</v>
      </c>
    </row>
    <row r="309" s="2" customFormat="1" ht="16.5" customHeight="1">
      <c r="A309" s="40"/>
      <c r="B309" s="41"/>
      <c r="C309" s="229" t="s">
        <v>655</v>
      </c>
      <c r="D309" s="229" t="s">
        <v>230</v>
      </c>
      <c r="E309" s="230" t="s">
        <v>5666</v>
      </c>
      <c r="F309" s="231" t="s">
        <v>5667</v>
      </c>
      <c r="G309" s="232" t="s">
        <v>374</v>
      </c>
      <c r="H309" s="233">
        <v>8.4000000000000004</v>
      </c>
      <c r="I309" s="234"/>
      <c r="J309" s="235">
        <f>ROUND(I309*H309,2)</f>
        <v>0</v>
      </c>
      <c r="K309" s="231" t="s">
        <v>234</v>
      </c>
      <c r="L309" s="46"/>
      <c r="M309" s="236" t="s">
        <v>1</v>
      </c>
      <c r="N309" s="237" t="s">
        <v>48</v>
      </c>
      <c r="O309" s="93"/>
      <c r="P309" s="238">
        <f>O309*H309</f>
        <v>0</v>
      </c>
      <c r="Q309" s="238">
        <v>0</v>
      </c>
      <c r="R309" s="238">
        <f>Q309*H309</f>
        <v>0</v>
      </c>
      <c r="S309" s="238">
        <v>2</v>
      </c>
      <c r="T309" s="239">
        <f>S309*H309</f>
        <v>16.800000000000001</v>
      </c>
      <c r="U309" s="40"/>
      <c r="V309" s="40"/>
      <c r="W309" s="40"/>
      <c r="X309" s="40"/>
      <c r="Y309" s="40"/>
      <c r="Z309" s="40"/>
      <c r="AA309" s="40"/>
      <c r="AB309" s="40"/>
      <c r="AC309" s="40"/>
      <c r="AD309" s="40"/>
      <c r="AE309" s="40"/>
      <c r="AR309" s="240" t="s">
        <v>115</v>
      </c>
      <c r="AT309" s="240" t="s">
        <v>230</v>
      </c>
      <c r="AU309" s="240" t="s">
        <v>91</v>
      </c>
      <c r="AY309" s="18" t="s">
        <v>227</v>
      </c>
      <c r="BE309" s="241">
        <f>IF(N309="základní",J309,0)</f>
        <v>0</v>
      </c>
      <c r="BF309" s="241">
        <f>IF(N309="snížená",J309,0)</f>
        <v>0</v>
      </c>
      <c r="BG309" s="241">
        <f>IF(N309="zákl. přenesená",J309,0)</f>
        <v>0</v>
      </c>
      <c r="BH309" s="241">
        <f>IF(N309="sníž. přenesená",J309,0)</f>
        <v>0</v>
      </c>
      <c r="BI309" s="241">
        <f>IF(N309="nulová",J309,0)</f>
        <v>0</v>
      </c>
      <c r="BJ309" s="18" t="s">
        <v>87</v>
      </c>
      <c r="BK309" s="241">
        <f>ROUND(I309*H309,2)</f>
        <v>0</v>
      </c>
      <c r="BL309" s="18" t="s">
        <v>115</v>
      </c>
      <c r="BM309" s="240" t="s">
        <v>5668</v>
      </c>
    </row>
    <row r="310" s="15" customFormat="1">
      <c r="A310" s="15"/>
      <c r="B310" s="274"/>
      <c r="C310" s="275"/>
      <c r="D310" s="242" t="s">
        <v>369</v>
      </c>
      <c r="E310" s="276" t="s">
        <v>1</v>
      </c>
      <c r="F310" s="277" t="s">
        <v>5669</v>
      </c>
      <c r="G310" s="275"/>
      <c r="H310" s="276" t="s">
        <v>1</v>
      </c>
      <c r="I310" s="278"/>
      <c r="J310" s="275"/>
      <c r="K310" s="275"/>
      <c r="L310" s="279"/>
      <c r="M310" s="280"/>
      <c r="N310" s="281"/>
      <c r="O310" s="281"/>
      <c r="P310" s="281"/>
      <c r="Q310" s="281"/>
      <c r="R310" s="281"/>
      <c r="S310" s="281"/>
      <c r="T310" s="282"/>
      <c r="U310" s="15"/>
      <c r="V310" s="15"/>
      <c r="W310" s="15"/>
      <c r="X310" s="15"/>
      <c r="Y310" s="15"/>
      <c r="Z310" s="15"/>
      <c r="AA310" s="15"/>
      <c r="AB310" s="15"/>
      <c r="AC310" s="15"/>
      <c r="AD310" s="15"/>
      <c r="AE310" s="15"/>
      <c r="AT310" s="283" t="s">
        <v>369</v>
      </c>
      <c r="AU310" s="283" t="s">
        <v>91</v>
      </c>
      <c r="AV310" s="15" t="s">
        <v>87</v>
      </c>
      <c r="AW310" s="15" t="s">
        <v>38</v>
      </c>
      <c r="AX310" s="15" t="s">
        <v>83</v>
      </c>
      <c r="AY310" s="283" t="s">
        <v>227</v>
      </c>
    </row>
    <row r="311" s="13" customFormat="1">
      <c r="A311" s="13"/>
      <c r="B311" s="252"/>
      <c r="C311" s="253"/>
      <c r="D311" s="242" t="s">
        <v>369</v>
      </c>
      <c r="E311" s="254" t="s">
        <v>1</v>
      </c>
      <c r="F311" s="255" t="s">
        <v>5670</v>
      </c>
      <c r="G311" s="253"/>
      <c r="H311" s="256">
        <v>8.4000000000000004</v>
      </c>
      <c r="I311" s="257"/>
      <c r="J311" s="253"/>
      <c r="K311" s="253"/>
      <c r="L311" s="258"/>
      <c r="M311" s="259"/>
      <c r="N311" s="260"/>
      <c r="O311" s="260"/>
      <c r="P311" s="260"/>
      <c r="Q311" s="260"/>
      <c r="R311" s="260"/>
      <c r="S311" s="260"/>
      <c r="T311" s="261"/>
      <c r="U311" s="13"/>
      <c r="V311" s="13"/>
      <c r="W311" s="13"/>
      <c r="X311" s="13"/>
      <c r="Y311" s="13"/>
      <c r="Z311" s="13"/>
      <c r="AA311" s="13"/>
      <c r="AB311" s="13"/>
      <c r="AC311" s="13"/>
      <c r="AD311" s="13"/>
      <c r="AE311" s="13"/>
      <c r="AT311" s="262" t="s">
        <v>369</v>
      </c>
      <c r="AU311" s="262" t="s">
        <v>91</v>
      </c>
      <c r="AV311" s="13" t="s">
        <v>91</v>
      </c>
      <c r="AW311" s="13" t="s">
        <v>38</v>
      </c>
      <c r="AX311" s="13" t="s">
        <v>83</v>
      </c>
      <c r="AY311" s="262" t="s">
        <v>227</v>
      </c>
    </row>
    <row r="312" s="14" customFormat="1">
      <c r="A312" s="14"/>
      <c r="B312" s="263"/>
      <c r="C312" s="264"/>
      <c r="D312" s="242" t="s">
        <v>369</v>
      </c>
      <c r="E312" s="265" t="s">
        <v>1</v>
      </c>
      <c r="F312" s="266" t="s">
        <v>371</v>
      </c>
      <c r="G312" s="264"/>
      <c r="H312" s="267">
        <v>8.4000000000000004</v>
      </c>
      <c r="I312" s="268"/>
      <c r="J312" s="264"/>
      <c r="K312" s="264"/>
      <c r="L312" s="269"/>
      <c r="M312" s="270"/>
      <c r="N312" s="271"/>
      <c r="O312" s="271"/>
      <c r="P312" s="271"/>
      <c r="Q312" s="271"/>
      <c r="R312" s="271"/>
      <c r="S312" s="271"/>
      <c r="T312" s="272"/>
      <c r="U312" s="14"/>
      <c r="V312" s="14"/>
      <c r="W312" s="14"/>
      <c r="X312" s="14"/>
      <c r="Y312" s="14"/>
      <c r="Z312" s="14"/>
      <c r="AA312" s="14"/>
      <c r="AB312" s="14"/>
      <c r="AC312" s="14"/>
      <c r="AD312" s="14"/>
      <c r="AE312" s="14"/>
      <c r="AT312" s="273" t="s">
        <v>369</v>
      </c>
      <c r="AU312" s="273" t="s">
        <v>91</v>
      </c>
      <c r="AV312" s="14" t="s">
        <v>115</v>
      </c>
      <c r="AW312" s="14" t="s">
        <v>38</v>
      </c>
      <c r="AX312" s="14" t="s">
        <v>87</v>
      </c>
      <c r="AY312" s="273" t="s">
        <v>227</v>
      </c>
    </row>
    <row r="313" s="2" customFormat="1" ht="16.5" customHeight="1">
      <c r="A313" s="40"/>
      <c r="B313" s="41"/>
      <c r="C313" s="229" t="s">
        <v>659</v>
      </c>
      <c r="D313" s="229" t="s">
        <v>230</v>
      </c>
      <c r="E313" s="230" t="s">
        <v>5671</v>
      </c>
      <c r="F313" s="231" t="s">
        <v>5672</v>
      </c>
      <c r="G313" s="232" t="s">
        <v>459</v>
      </c>
      <c r="H313" s="233">
        <v>78.650000000000006</v>
      </c>
      <c r="I313" s="234"/>
      <c r="J313" s="235">
        <f>ROUND(I313*H313,2)</f>
        <v>0</v>
      </c>
      <c r="K313" s="231" t="s">
        <v>234</v>
      </c>
      <c r="L313" s="46"/>
      <c r="M313" s="236" t="s">
        <v>1</v>
      </c>
      <c r="N313" s="237" t="s">
        <v>48</v>
      </c>
      <c r="O313" s="93"/>
      <c r="P313" s="238">
        <f>O313*H313</f>
        <v>0</v>
      </c>
      <c r="Q313" s="238">
        <v>0</v>
      </c>
      <c r="R313" s="238">
        <f>Q313*H313</f>
        <v>0</v>
      </c>
      <c r="S313" s="238">
        <v>0.065699999999999995</v>
      </c>
      <c r="T313" s="239">
        <f>S313*H313</f>
        <v>5.1673049999999998</v>
      </c>
      <c r="U313" s="40"/>
      <c r="V313" s="40"/>
      <c r="W313" s="40"/>
      <c r="X313" s="40"/>
      <c r="Y313" s="40"/>
      <c r="Z313" s="40"/>
      <c r="AA313" s="40"/>
      <c r="AB313" s="40"/>
      <c r="AC313" s="40"/>
      <c r="AD313" s="40"/>
      <c r="AE313" s="40"/>
      <c r="AR313" s="240" t="s">
        <v>115</v>
      </c>
      <c r="AT313" s="240" t="s">
        <v>230</v>
      </c>
      <c r="AU313" s="240" t="s">
        <v>91</v>
      </c>
      <c r="AY313" s="18" t="s">
        <v>227</v>
      </c>
      <c r="BE313" s="241">
        <f>IF(N313="základní",J313,0)</f>
        <v>0</v>
      </c>
      <c r="BF313" s="241">
        <f>IF(N313="snížená",J313,0)</f>
        <v>0</v>
      </c>
      <c r="BG313" s="241">
        <f>IF(N313="zákl. přenesená",J313,0)</f>
        <v>0</v>
      </c>
      <c r="BH313" s="241">
        <f>IF(N313="sníž. přenesená",J313,0)</f>
        <v>0</v>
      </c>
      <c r="BI313" s="241">
        <f>IF(N313="nulová",J313,0)</f>
        <v>0</v>
      </c>
      <c r="BJ313" s="18" t="s">
        <v>87</v>
      </c>
      <c r="BK313" s="241">
        <f>ROUND(I313*H313,2)</f>
        <v>0</v>
      </c>
      <c r="BL313" s="18" t="s">
        <v>115</v>
      </c>
      <c r="BM313" s="240" t="s">
        <v>5673</v>
      </c>
    </row>
    <row r="314" s="15" customFormat="1">
      <c r="A314" s="15"/>
      <c r="B314" s="274"/>
      <c r="C314" s="275"/>
      <c r="D314" s="242" t="s">
        <v>369</v>
      </c>
      <c r="E314" s="276" t="s">
        <v>1</v>
      </c>
      <c r="F314" s="277" t="s">
        <v>5669</v>
      </c>
      <c r="G314" s="275"/>
      <c r="H314" s="276" t="s">
        <v>1</v>
      </c>
      <c r="I314" s="278"/>
      <c r="J314" s="275"/>
      <c r="K314" s="275"/>
      <c r="L314" s="279"/>
      <c r="M314" s="280"/>
      <c r="N314" s="281"/>
      <c r="O314" s="281"/>
      <c r="P314" s="281"/>
      <c r="Q314" s="281"/>
      <c r="R314" s="281"/>
      <c r="S314" s="281"/>
      <c r="T314" s="282"/>
      <c r="U314" s="15"/>
      <c r="V314" s="15"/>
      <c r="W314" s="15"/>
      <c r="X314" s="15"/>
      <c r="Y314" s="15"/>
      <c r="Z314" s="15"/>
      <c r="AA314" s="15"/>
      <c r="AB314" s="15"/>
      <c r="AC314" s="15"/>
      <c r="AD314" s="15"/>
      <c r="AE314" s="15"/>
      <c r="AT314" s="283" t="s">
        <v>369</v>
      </c>
      <c r="AU314" s="283" t="s">
        <v>91</v>
      </c>
      <c r="AV314" s="15" t="s">
        <v>87</v>
      </c>
      <c r="AW314" s="15" t="s">
        <v>38</v>
      </c>
      <c r="AX314" s="15" t="s">
        <v>83</v>
      </c>
      <c r="AY314" s="283" t="s">
        <v>227</v>
      </c>
    </row>
    <row r="315" s="13" customFormat="1">
      <c r="A315" s="13"/>
      <c r="B315" s="252"/>
      <c r="C315" s="253"/>
      <c r="D315" s="242" t="s">
        <v>369</v>
      </c>
      <c r="E315" s="254" t="s">
        <v>1</v>
      </c>
      <c r="F315" s="255" t="s">
        <v>5674</v>
      </c>
      <c r="G315" s="253"/>
      <c r="H315" s="256">
        <v>78.650000000000006</v>
      </c>
      <c r="I315" s="257"/>
      <c r="J315" s="253"/>
      <c r="K315" s="253"/>
      <c r="L315" s="258"/>
      <c r="M315" s="259"/>
      <c r="N315" s="260"/>
      <c r="O315" s="260"/>
      <c r="P315" s="260"/>
      <c r="Q315" s="260"/>
      <c r="R315" s="260"/>
      <c r="S315" s="260"/>
      <c r="T315" s="261"/>
      <c r="U315" s="13"/>
      <c r="V315" s="13"/>
      <c r="W315" s="13"/>
      <c r="X315" s="13"/>
      <c r="Y315" s="13"/>
      <c r="Z315" s="13"/>
      <c r="AA315" s="13"/>
      <c r="AB315" s="13"/>
      <c r="AC315" s="13"/>
      <c r="AD315" s="13"/>
      <c r="AE315" s="13"/>
      <c r="AT315" s="262" t="s">
        <v>369</v>
      </c>
      <c r="AU315" s="262" t="s">
        <v>91</v>
      </c>
      <c r="AV315" s="13" t="s">
        <v>91</v>
      </c>
      <c r="AW315" s="13" t="s">
        <v>38</v>
      </c>
      <c r="AX315" s="13" t="s">
        <v>83</v>
      </c>
      <c r="AY315" s="262" t="s">
        <v>227</v>
      </c>
    </row>
    <row r="316" s="14" customFormat="1">
      <c r="A316" s="14"/>
      <c r="B316" s="263"/>
      <c r="C316" s="264"/>
      <c r="D316" s="242" t="s">
        <v>369</v>
      </c>
      <c r="E316" s="265" t="s">
        <v>1</v>
      </c>
      <c r="F316" s="266" t="s">
        <v>371</v>
      </c>
      <c r="G316" s="264"/>
      <c r="H316" s="267">
        <v>78.650000000000006</v>
      </c>
      <c r="I316" s="268"/>
      <c r="J316" s="264"/>
      <c r="K316" s="264"/>
      <c r="L316" s="269"/>
      <c r="M316" s="270"/>
      <c r="N316" s="271"/>
      <c r="O316" s="271"/>
      <c r="P316" s="271"/>
      <c r="Q316" s="271"/>
      <c r="R316" s="271"/>
      <c r="S316" s="271"/>
      <c r="T316" s="272"/>
      <c r="U316" s="14"/>
      <c r="V316" s="14"/>
      <c r="W316" s="14"/>
      <c r="X316" s="14"/>
      <c r="Y316" s="14"/>
      <c r="Z316" s="14"/>
      <c r="AA316" s="14"/>
      <c r="AB316" s="14"/>
      <c r="AC316" s="14"/>
      <c r="AD316" s="14"/>
      <c r="AE316" s="14"/>
      <c r="AT316" s="273" t="s">
        <v>369</v>
      </c>
      <c r="AU316" s="273" t="s">
        <v>91</v>
      </c>
      <c r="AV316" s="14" t="s">
        <v>115</v>
      </c>
      <c r="AW316" s="14" t="s">
        <v>38</v>
      </c>
      <c r="AX316" s="14" t="s">
        <v>87</v>
      </c>
      <c r="AY316" s="273" t="s">
        <v>227</v>
      </c>
    </row>
    <row r="317" s="2" customFormat="1" ht="16.5" customHeight="1">
      <c r="A317" s="40"/>
      <c r="B317" s="41"/>
      <c r="C317" s="229" t="s">
        <v>673</v>
      </c>
      <c r="D317" s="229" t="s">
        <v>230</v>
      </c>
      <c r="E317" s="230" t="s">
        <v>5675</v>
      </c>
      <c r="F317" s="231" t="s">
        <v>5676</v>
      </c>
      <c r="G317" s="232" t="s">
        <v>544</v>
      </c>
      <c r="H317" s="233">
        <v>35</v>
      </c>
      <c r="I317" s="234"/>
      <c r="J317" s="235">
        <f>ROUND(I317*H317,2)</f>
        <v>0</v>
      </c>
      <c r="K317" s="231" t="s">
        <v>234</v>
      </c>
      <c r="L317" s="46"/>
      <c r="M317" s="236" t="s">
        <v>1</v>
      </c>
      <c r="N317" s="237" t="s">
        <v>48</v>
      </c>
      <c r="O317" s="93"/>
      <c r="P317" s="238">
        <f>O317*H317</f>
        <v>0</v>
      </c>
      <c r="Q317" s="238">
        <v>0</v>
      </c>
      <c r="R317" s="238">
        <f>Q317*H317</f>
        <v>0</v>
      </c>
      <c r="S317" s="238">
        <v>0.00248</v>
      </c>
      <c r="T317" s="239">
        <f>S317*H317</f>
        <v>0.086800000000000002</v>
      </c>
      <c r="U317" s="40"/>
      <c r="V317" s="40"/>
      <c r="W317" s="40"/>
      <c r="X317" s="40"/>
      <c r="Y317" s="40"/>
      <c r="Z317" s="40"/>
      <c r="AA317" s="40"/>
      <c r="AB317" s="40"/>
      <c r="AC317" s="40"/>
      <c r="AD317" s="40"/>
      <c r="AE317" s="40"/>
      <c r="AR317" s="240" t="s">
        <v>115</v>
      </c>
      <c r="AT317" s="240" t="s">
        <v>230</v>
      </c>
      <c r="AU317" s="240" t="s">
        <v>91</v>
      </c>
      <c r="AY317" s="18" t="s">
        <v>227</v>
      </c>
      <c r="BE317" s="241">
        <f>IF(N317="základní",J317,0)</f>
        <v>0</v>
      </c>
      <c r="BF317" s="241">
        <f>IF(N317="snížená",J317,0)</f>
        <v>0</v>
      </c>
      <c r="BG317" s="241">
        <f>IF(N317="zákl. přenesená",J317,0)</f>
        <v>0</v>
      </c>
      <c r="BH317" s="241">
        <f>IF(N317="sníž. přenesená",J317,0)</f>
        <v>0</v>
      </c>
      <c r="BI317" s="241">
        <f>IF(N317="nulová",J317,0)</f>
        <v>0</v>
      </c>
      <c r="BJ317" s="18" t="s">
        <v>87</v>
      </c>
      <c r="BK317" s="241">
        <f>ROUND(I317*H317,2)</f>
        <v>0</v>
      </c>
      <c r="BL317" s="18" t="s">
        <v>115</v>
      </c>
      <c r="BM317" s="240" t="s">
        <v>5677</v>
      </c>
    </row>
    <row r="318" s="15" customFormat="1">
      <c r="A318" s="15"/>
      <c r="B318" s="274"/>
      <c r="C318" s="275"/>
      <c r="D318" s="242" t="s">
        <v>369</v>
      </c>
      <c r="E318" s="276" t="s">
        <v>1</v>
      </c>
      <c r="F318" s="277" t="s">
        <v>5669</v>
      </c>
      <c r="G318" s="275"/>
      <c r="H318" s="276" t="s">
        <v>1</v>
      </c>
      <c r="I318" s="278"/>
      <c r="J318" s="275"/>
      <c r="K318" s="275"/>
      <c r="L318" s="279"/>
      <c r="M318" s="280"/>
      <c r="N318" s="281"/>
      <c r="O318" s="281"/>
      <c r="P318" s="281"/>
      <c r="Q318" s="281"/>
      <c r="R318" s="281"/>
      <c r="S318" s="281"/>
      <c r="T318" s="282"/>
      <c r="U318" s="15"/>
      <c r="V318" s="15"/>
      <c r="W318" s="15"/>
      <c r="X318" s="15"/>
      <c r="Y318" s="15"/>
      <c r="Z318" s="15"/>
      <c r="AA318" s="15"/>
      <c r="AB318" s="15"/>
      <c r="AC318" s="15"/>
      <c r="AD318" s="15"/>
      <c r="AE318" s="15"/>
      <c r="AT318" s="283" t="s">
        <v>369</v>
      </c>
      <c r="AU318" s="283" t="s">
        <v>91</v>
      </c>
      <c r="AV318" s="15" t="s">
        <v>87</v>
      </c>
      <c r="AW318" s="15" t="s">
        <v>38</v>
      </c>
      <c r="AX318" s="15" t="s">
        <v>83</v>
      </c>
      <c r="AY318" s="283" t="s">
        <v>227</v>
      </c>
    </row>
    <row r="319" s="13" customFormat="1">
      <c r="A319" s="13"/>
      <c r="B319" s="252"/>
      <c r="C319" s="253"/>
      <c r="D319" s="242" t="s">
        <v>369</v>
      </c>
      <c r="E319" s="254" t="s">
        <v>1</v>
      </c>
      <c r="F319" s="255" t="s">
        <v>5678</v>
      </c>
      <c r="G319" s="253"/>
      <c r="H319" s="256">
        <v>35</v>
      </c>
      <c r="I319" s="257"/>
      <c r="J319" s="253"/>
      <c r="K319" s="253"/>
      <c r="L319" s="258"/>
      <c r="M319" s="259"/>
      <c r="N319" s="260"/>
      <c r="O319" s="260"/>
      <c r="P319" s="260"/>
      <c r="Q319" s="260"/>
      <c r="R319" s="260"/>
      <c r="S319" s="260"/>
      <c r="T319" s="261"/>
      <c r="U319" s="13"/>
      <c r="V319" s="13"/>
      <c r="W319" s="13"/>
      <c r="X319" s="13"/>
      <c r="Y319" s="13"/>
      <c r="Z319" s="13"/>
      <c r="AA319" s="13"/>
      <c r="AB319" s="13"/>
      <c r="AC319" s="13"/>
      <c r="AD319" s="13"/>
      <c r="AE319" s="13"/>
      <c r="AT319" s="262" t="s">
        <v>369</v>
      </c>
      <c r="AU319" s="262" t="s">
        <v>91</v>
      </c>
      <c r="AV319" s="13" t="s">
        <v>91</v>
      </c>
      <c r="AW319" s="13" t="s">
        <v>38</v>
      </c>
      <c r="AX319" s="13" t="s">
        <v>83</v>
      </c>
      <c r="AY319" s="262" t="s">
        <v>227</v>
      </c>
    </row>
    <row r="320" s="14" customFormat="1">
      <c r="A320" s="14"/>
      <c r="B320" s="263"/>
      <c r="C320" s="264"/>
      <c r="D320" s="242" t="s">
        <v>369</v>
      </c>
      <c r="E320" s="265" t="s">
        <v>1</v>
      </c>
      <c r="F320" s="266" t="s">
        <v>371</v>
      </c>
      <c r="G320" s="264"/>
      <c r="H320" s="267">
        <v>35</v>
      </c>
      <c r="I320" s="268"/>
      <c r="J320" s="264"/>
      <c r="K320" s="264"/>
      <c r="L320" s="269"/>
      <c r="M320" s="270"/>
      <c r="N320" s="271"/>
      <c r="O320" s="271"/>
      <c r="P320" s="271"/>
      <c r="Q320" s="271"/>
      <c r="R320" s="271"/>
      <c r="S320" s="271"/>
      <c r="T320" s="272"/>
      <c r="U320" s="14"/>
      <c r="V320" s="14"/>
      <c r="W320" s="14"/>
      <c r="X320" s="14"/>
      <c r="Y320" s="14"/>
      <c r="Z320" s="14"/>
      <c r="AA320" s="14"/>
      <c r="AB320" s="14"/>
      <c r="AC320" s="14"/>
      <c r="AD320" s="14"/>
      <c r="AE320" s="14"/>
      <c r="AT320" s="273" t="s">
        <v>369</v>
      </c>
      <c r="AU320" s="273" t="s">
        <v>91</v>
      </c>
      <c r="AV320" s="14" t="s">
        <v>115</v>
      </c>
      <c r="AW320" s="14" t="s">
        <v>38</v>
      </c>
      <c r="AX320" s="14" t="s">
        <v>87</v>
      </c>
      <c r="AY320" s="273" t="s">
        <v>227</v>
      </c>
    </row>
    <row r="321" s="12" customFormat="1" ht="22.8" customHeight="1">
      <c r="A321" s="12"/>
      <c r="B321" s="213"/>
      <c r="C321" s="214"/>
      <c r="D321" s="215" t="s">
        <v>82</v>
      </c>
      <c r="E321" s="227" t="s">
        <v>1252</v>
      </c>
      <c r="F321" s="227" t="s">
        <v>1253</v>
      </c>
      <c r="G321" s="214"/>
      <c r="H321" s="214"/>
      <c r="I321" s="217"/>
      <c r="J321" s="228">
        <f>BK321</f>
        <v>0</v>
      </c>
      <c r="K321" s="214"/>
      <c r="L321" s="219"/>
      <c r="M321" s="220"/>
      <c r="N321" s="221"/>
      <c r="O321" s="221"/>
      <c r="P321" s="222">
        <f>SUM(P322:P327)</f>
        <v>0</v>
      </c>
      <c r="Q321" s="221"/>
      <c r="R321" s="222">
        <f>SUM(R322:R327)</f>
        <v>0</v>
      </c>
      <c r="S321" s="221"/>
      <c r="T321" s="223">
        <f>SUM(T322:T327)</f>
        <v>0</v>
      </c>
      <c r="U321" s="12"/>
      <c r="V321" s="12"/>
      <c r="W321" s="12"/>
      <c r="X321" s="12"/>
      <c r="Y321" s="12"/>
      <c r="Z321" s="12"/>
      <c r="AA321" s="12"/>
      <c r="AB321" s="12"/>
      <c r="AC321" s="12"/>
      <c r="AD321" s="12"/>
      <c r="AE321" s="12"/>
      <c r="AR321" s="224" t="s">
        <v>87</v>
      </c>
      <c r="AT321" s="225" t="s">
        <v>82</v>
      </c>
      <c r="AU321" s="225" t="s">
        <v>87</v>
      </c>
      <c r="AY321" s="224" t="s">
        <v>227</v>
      </c>
      <c r="BK321" s="226">
        <f>SUM(BK322:BK327)</f>
        <v>0</v>
      </c>
    </row>
    <row r="322" s="2" customFormat="1" ht="16.5" customHeight="1">
      <c r="A322" s="40"/>
      <c r="B322" s="41"/>
      <c r="C322" s="229" t="s">
        <v>678</v>
      </c>
      <c r="D322" s="229" t="s">
        <v>230</v>
      </c>
      <c r="E322" s="230" t="s">
        <v>1259</v>
      </c>
      <c r="F322" s="231" t="s">
        <v>1260</v>
      </c>
      <c r="G322" s="232" t="s">
        <v>398</v>
      </c>
      <c r="H322" s="233">
        <v>636.13699999999994</v>
      </c>
      <c r="I322" s="234"/>
      <c r="J322" s="235">
        <f>ROUND(I322*H322,2)</f>
        <v>0</v>
      </c>
      <c r="K322" s="231" t="s">
        <v>251</v>
      </c>
      <c r="L322" s="46"/>
      <c r="M322" s="236" t="s">
        <v>1</v>
      </c>
      <c r="N322" s="237" t="s">
        <v>48</v>
      </c>
      <c r="O322" s="93"/>
      <c r="P322" s="238">
        <f>O322*H322</f>
        <v>0</v>
      </c>
      <c r="Q322" s="238">
        <v>0</v>
      </c>
      <c r="R322" s="238">
        <f>Q322*H322</f>
        <v>0</v>
      </c>
      <c r="S322" s="238">
        <v>0</v>
      </c>
      <c r="T322" s="239">
        <f>S322*H322</f>
        <v>0</v>
      </c>
      <c r="U322" s="40"/>
      <c r="V322" s="40"/>
      <c r="W322" s="40"/>
      <c r="X322" s="40"/>
      <c r="Y322" s="40"/>
      <c r="Z322" s="40"/>
      <c r="AA322" s="40"/>
      <c r="AB322" s="40"/>
      <c r="AC322" s="40"/>
      <c r="AD322" s="40"/>
      <c r="AE322" s="40"/>
      <c r="AR322" s="240" t="s">
        <v>115</v>
      </c>
      <c r="AT322" s="240" t="s">
        <v>230</v>
      </c>
      <c r="AU322" s="240" t="s">
        <v>91</v>
      </c>
      <c r="AY322" s="18" t="s">
        <v>227</v>
      </c>
      <c r="BE322" s="241">
        <f>IF(N322="základní",J322,0)</f>
        <v>0</v>
      </c>
      <c r="BF322" s="241">
        <f>IF(N322="snížená",J322,0)</f>
        <v>0</v>
      </c>
      <c r="BG322" s="241">
        <f>IF(N322="zákl. přenesená",J322,0)</f>
        <v>0</v>
      </c>
      <c r="BH322" s="241">
        <f>IF(N322="sníž. přenesená",J322,0)</f>
        <v>0</v>
      </c>
      <c r="BI322" s="241">
        <f>IF(N322="nulová",J322,0)</f>
        <v>0</v>
      </c>
      <c r="BJ322" s="18" t="s">
        <v>87</v>
      </c>
      <c r="BK322" s="241">
        <f>ROUND(I322*H322,2)</f>
        <v>0</v>
      </c>
      <c r="BL322" s="18" t="s">
        <v>115</v>
      </c>
      <c r="BM322" s="240" t="s">
        <v>5679</v>
      </c>
    </row>
    <row r="323" s="2" customFormat="1">
      <c r="A323" s="40"/>
      <c r="B323" s="41"/>
      <c r="C323" s="42"/>
      <c r="D323" s="242" t="s">
        <v>237</v>
      </c>
      <c r="E323" s="42"/>
      <c r="F323" s="243" t="s">
        <v>1262</v>
      </c>
      <c r="G323" s="42"/>
      <c r="H323" s="42"/>
      <c r="I323" s="244"/>
      <c r="J323" s="42"/>
      <c r="K323" s="42"/>
      <c r="L323" s="46"/>
      <c r="M323" s="245"/>
      <c r="N323" s="246"/>
      <c r="O323" s="93"/>
      <c r="P323" s="93"/>
      <c r="Q323" s="93"/>
      <c r="R323" s="93"/>
      <c r="S323" s="93"/>
      <c r="T323" s="94"/>
      <c r="U323" s="40"/>
      <c r="V323" s="40"/>
      <c r="W323" s="40"/>
      <c r="X323" s="40"/>
      <c r="Y323" s="40"/>
      <c r="Z323" s="40"/>
      <c r="AA323" s="40"/>
      <c r="AB323" s="40"/>
      <c r="AC323" s="40"/>
      <c r="AD323" s="40"/>
      <c r="AE323" s="40"/>
      <c r="AT323" s="18" t="s">
        <v>237</v>
      </c>
      <c r="AU323" s="18" t="s">
        <v>91</v>
      </c>
    </row>
    <row r="324" s="2" customFormat="1" ht="16.5" customHeight="1">
      <c r="A324" s="40"/>
      <c r="B324" s="41"/>
      <c r="C324" s="229" t="s">
        <v>683</v>
      </c>
      <c r="D324" s="229" t="s">
        <v>230</v>
      </c>
      <c r="E324" s="230" t="s">
        <v>1264</v>
      </c>
      <c r="F324" s="231" t="s">
        <v>1265</v>
      </c>
      <c r="G324" s="232" t="s">
        <v>398</v>
      </c>
      <c r="H324" s="233">
        <v>636.13699999999994</v>
      </c>
      <c r="I324" s="234"/>
      <c r="J324" s="235">
        <f>ROUND(I324*H324,2)</f>
        <v>0</v>
      </c>
      <c r="K324" s="231" t="s">
        <v>234</v>
      </c>
      <c r="L324" s="46"/>
      <c r="M324" s="236" t="s">
        <v>1</v>
      </c>
      <c r="N324" s="237" t="s">
        <v>48</v>
      </c>
      <c r="O324" s="93"/>
      <c r="P324" s="238">
        <f>O324*H324</f>
        <v>0</v>
      </c>
      <c r="Q324" s="238">
        <v>0</v>
      </c>
      <c r="R324" s="238">
        <f>Q324*H324</f>
        <v>0</v>
      </c>
      <c r="S324" s="238">
        <v>0</v>
      </c>
      <c r="T324" s="239">
        <f>S324*H324</f>
        <v>0</v>
      </c>
      <c r="U324" s="40"/>
      <c r="V324" s="40"/>
      <c r="W324" s="40"/>
      <c r="X324" s="40"/>
      <c r="Y324" s="40"/>
      <c r="Z324" s="40"/>
      <c r="AA324" s="40"/>
      <c r="AB324" s="40"/>
      <c r="AC324" s="40"/>
      <c r="AD324" s="40"/>
      <c r="AE324" s="40"/>
      <c r="AR324" s="240" t="s">
        <v>115</v>
      </c>
      <c r="AT324" s="240" t="s">
        <v>230</v>
      </c>
      <c r="AU324" s="240" t="s">
        <v>91</v>
      </c>
      <c r="AY324" s="18" t="s">
        <v>227</v>
      </c>
      <c r="BE324" s="241">
        <f>IF(N324="základní",J324,0)</f>
        <v>0</v>
      </c>
      <c r="BF324" s="241">
        <f>IF(N324="snížená",J324,0)</f>
        <v>0</v>
      </c>
      <c r="BG324" s="241">
        <f>IF(N324="zákl. přenesená",J324,0)</f>
        <v>0</v>
      </c>
      <c r="BH324" s="241">
        <f>IF(N324="sníž. přenesená",J324,0)</f>
        <v>0</v>
      </c>
      <c r="BI324" s="241">
        <f>IF(N324="nulová",J324,0)</f>
        <v>0</v>
      </c>
      <c r="BJ324" s="18" t="s">
        <v>87</v>
      </c>
      <c r="BK324" s="241">
        <f>ROUND(I324*H324,2)</f>
        <v>0</v>
      </c>
      <c r="BL324" s="18" t="s">
        <v>115</v>
      </c>
      <c r="BM324" s="240" t="s">
        <v>5680</v>
      </c>
    </row>
    <row r="325" s="2" customFormat="1" ht="16.5" customHeight="1">
      <c r="A325" s="40"/>
      <c r="B325" s="41"/>
      <c r="C325" s="229" t="s">
        <v>688</v>
      </c>
      <c r="D325" s="229" t="s">
        <v>230</v>
      </c>
      <c r="E325" s="230" t="s">
        <v>1268</v>
      </c>
      <c r="F325" s="231" t="s">
        <v>1269</v>
      </c>
      <c r="G325" s="232" t="s">
        <v>398</v>
      </c>
      <c r="H325" s="233">
        <v>6361.3699999999999</v>
      </c>
      <c r="I325" s="234"/>
      <c r="J325" s="235">
        <f>ROUND(I325*H325,2)</f>
        <v>0</v>
      </c>
      <c r="K325" s="231" t="s">
        <v>234</v>
      </c>
      <c r="L325" s="46"/>
      <c r="M325" s="236" t="s">
        <v>1</v>
      </c>
      <c r="N325" s="237" t="s">
        <v>48</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115</v>
      </c>
      <c r="AT325" s="240" t="s">
        <v>230</v>
      </c>
      <c r="AU325" s="240" t="s">
        <v>91</v>
      </c>
      <c r="AY325" s="18" t="s">
        <v>227</v>
      </c>
      <c r="BE325" s="241">
        <f>IF(N325="základní",J325,0)</f>
        <v>0</v>
      </c>
      <c r="BF325" s="241">
        <f>IF(N325="snížená",J325,0)</f>
        <v>0</v>
      </c>
      <c r="BG325" s="241">
        <f>IF(N325="zákl. přenesená",J325,0)</f>
        <v>0</v>
      </c>
      <c r="BH325" s="241">
        <f>IF(N325="sníž. přenesená",J325,0)</f>
        <v>0</v>
      </c>
      <c r="BI325" s="241">
        <f>IF(N325="nulová",J325,0)</f>
        <v>0</v>
      </c>
      <c r="BJ325" s="18" t="s">
        <v>87</v>
      </c>
      <c r="BK325" s="241">
        <f>ROUND(I325*H325,2)</f>
        <v>0</v>
      </c>
      <c r="BL325" s="18" t="s">
        <v>115</v>
      </c>
      <c r="BM325" s="240" t="s">
        <v>5681</v>
      </c>
    </row>
    <row r="326" s="13" customFormat="1">
      <c r="A326" s="13"/>
      <c r="B326" s="252"/>
      <c r="C326" s="253"/>
      <c r="D326" s="242" t="s">
        <v>369</v>
      </c>
      <c r="E326" s="253"/>
      <c r="F326" s="255" t="s">
        <v>5682</v>
      </c>
      <c r="G326" s="253"/>
      <c r="H326" s="256">
        <v>6361.3699999999999</v>
      </c>
      <c r="I326" s="257"/>
      <c r="J326" s="253"/>
      <c r="K326" s="253"/>
      <c r="L326" s="258"/>
      <c r="M326" s="259"/>
      <c r="N326" s="260"/>
      <c r="O326" s="260"/>
      <c r="P326" s="260"/>
      <c r="Q326" s="260"/>
      <c r="R326" s="260"/>
      <c r="S326" s="260"/>
      <c r="T326" s="261"/>
      <c r="U326" s="13"/>
      <c r="V326" s="13"/>
      <c r="W326" s="13"/>
      <c r="X326" s="13"/>
      <c r="Y326" s="13"/>
      <c r="Z326" s="13"/>
      <c r="AA326" s="13"/>
      <c r="AB326" s="13"/>
      <c r="AC326" s="13"/>
      <c r="AD326" s="13"/>
      <c r="AE326" s="13"/>
      <c r="AT326" s="262" t="s">
        <v>369</v>
      </c>
      <c r="AU326" s="262" t="s">
        <v>91</v>
      </c>
      <c r="AV326" s="13" t="s">
        <v>91</v>
      </c>
      <c r="AW326" s="13" t="s">
        <v>4</v>
      </c>
      <c r="AX326" s="13" t="s">
        <v>87</v>
      </c>
      <c r="AY326" s="262" t="s">
        <v>227</v>
      </c>
    </row>
    <row r="327" s="2" customFormat="1" ht="16.5" customHeight="1">
      <c r="A327" s="40"/>
      <c r="B327" s="41"/>
      <c r="C327" s="229" t="s">
        <v>694</v>
      </c>
      <c r="D327" s="229" t="s">
        <v>230</v>
      </c>
      <c r="E327" s="230" t="s">
        <v>1273</v>
      </c>
      <c r="F327" s="231" t="s">
        <v>1274</v>
      </c>
      <c r="G327" s="232" t="s">
        <v>398</v>
      </c>
      <c r="H327" s="233">
        <v>636.13699999999994</v>
      </c>
      <c r="I327" s="234"/>
      <c r="J327" s="235">
        <f>ROUND(I327*H327,2)</f>
        <v>0</v>
      </c>
      <c r="K327" s="231" t="s">
        <v>234</v>
      </c>
      <c r="L327" s="46"/>
      <c r="M327" s="236" t="s">
        <v>1</v>
      </c>
      <c r="N327" s="237" t="s">
        <v>48</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115</v>
      </c>
      <c r="AT327" s="240" t="s">
        <v>230</v>
      </c>
      <c r="AU327" s="240" t="s">
        <v>91</v>
      </c>
      <c r="AY327" s="18" t="s">
        <v>227</v>
      </c>
      <c r="BE327" s="241">
        <f>IF(N327="základní",J327,0)</f>
        <v>0</v>
      </c>
      <c r="BF327" s="241">
        <f>IF(N327="snížená",J327,0)</f>
        <v>0</v>
      </c>
      <c r="BG327" s="241">
        <f>IF(N327="zákl. přenesená",J327,0)</f>
        <v>0</v>
      </c>
      <c r="BH327" s="241">
        <f>IF(N327="sníž. přenesená",J327,0)</f>
        <v>0</v>
      </c>
      <c r="BI327" s="241">
        <f>IF(N327="nulová",J327,0)</f>
        <v>0</v>
      </c>
      <c r="BJ327" s="18" t="s">
        <v>87</v>
      </c>
      <c r="BK327" s="241">
        <f>ROUND(I327*H327,2)</f>
        <v>0</v>
      </c>
      <c r="BL327" s="18" t="s">
        <v>115</v>
      </c>
      <c r="BM327" s="240" t="s">
        <v>5683</v>
      </c>
    </row>
    <row r="328" s="12" customFormat="1" ht="22.8" customHeight="1">
      <c r="A328" s="12"/>
      <c r="B328" s="213"/>
      <c r="C328" s="214"/>
      <c r="D328" s="215" t="s">
        <v>82</v>
      </c>
      <c r="E328" s="227" t="s">
        <v>1276</v>
      </c>
      <c r="F328" s="227" t="s">
        <v>1277</v>
      </c>
      <c r="G328" s="214"/>
      <c r="H328" s="214"/>
      <c r="I328" s="217"/>
      <c r="J328" s="228">
        <f>BK328</f>
        <v>0</v>
      </c>
      <c r="K328" s="214"/>
      <c r="L328" s="219"/>
      <c r="M328" s="220"/>
      <c r="N328" s="221"/>
      <c r="O328" s="221"/>
      <c r="P328" s="222">
        <f>P329</f>
        <v>0</v>
      </c>
      <c r="Q328" s="221"/>
      <c r="R328" s="222">
        <f>R329</f>
        <v>0</v>
      </c>
      <c r="S328" s="221"/>
      <c r="T328" s="223">
        <f>T329</f>
        <v>0</v>
      </c>
      <c r="U328" s="12"/>
      <c r="V328" s="12"/>
      <c r="W328" s="12"/>
      <c r="X328" s="12"/>
      <c r="Y328" s="12"/>
      <c r="Z328" s="12"/>
      <c r="AA328" s="12"/>
      <c r="AB328" s="12"/>
      <c r="AC328" s="12"/>
      <c r="AD328" s="12"/>
      <c r="AE328" s="12"/>
      <c r="AR328" s="224" t="s">
        <v>87</v>
      </c>
      <c r="AT328" s="225" t="s">
        <v>82</v>
      </c>
      <c r="AU328" s="225" t="s">
        <v>87</v>
      </c>
      <c r="AY328" s="224" t="s">
        <v>227</v>
      </c>
      <c r="BK328" s="226">
        <f>BK329</f>
        <v>0</v>
      </c>
    </row>
    <row r="329" s="2" customFormat="1" ht="16.5" customHeight="1">
      <c r="A329" s="40"/>
      <c r="B329" s="41"/>
      <c r="C329" s="229" t="s">
        <v>699</v>
      </c>
      <c r="D329" s="229" t="s">
        <v>230</v>
      </c>
      <c r="E329" s="230" t="s">
        <v>5684</v>
      </c>
      <c r="F329" s="231" t="s">
        <v>5685</v>
      </c>
      <c r="G329" s="232" t="s">
        <v>398</v>
      </c>
      <c r="H329" s="233">
        <v>1012.92</v>
      </c>
      <c r="I329" s="234"/>
      <c r="J329" s="235">
        <f>ROUND(I329*H329,2)</f>
        <v>0</v>
      </c>
      <c r="K329" s="231" t="s">
        <v>234</v>
      </c>
      <c r="L329" s="46"/>
      <c r="M329" s="236" t="s">
        <v>1</v>
      </c>
      <c r="N329" s="237" t="s">
        <v>48</v>
      </c>
      <c r="O329" s="93"/>
      <c r="P329" s="238">
        <f>O329*H329</f>
        <v>0</v>
      </c>
      <c r="Q329" s="238">
        <v>0</v>
      </c>
      <c r="R329" s="238">
        <f>Q329*H329</f>
        <v>0</v>
      </c>
      <c r="S329" s="238">
        <v>0</v>
      </c>
      <c r="T329" s="239">
        <f>S329*H329</f>
        <v>0</v>
      </c>
      <c r="U329" s="40"/>
      <c r="V329" s="40"/>
      <c r="W329" s="40"/>
      <c r="X329" s="40"/>
      <c r="Y329" s="40"/>
      <c r="Z329" s="40"/>
      <c r="AA329" s="40"/>
      <c r="AB329" s="40"/>
      <c r="AC329" s="40"/>
      <c r="AD329" s="40"/>
      <c r="AE329" s="40"/>
      <c r="AR329" s="240" t="s">
        <v>115</v>
      </c>
      <c r="AT329" s="240" t="s">
        <v>230</v>
      </c>
      <c r="AU329" s="240" t="s">
        <v>91</v>
      </c>
      <c r="AY329" s="18" t="s">
        <v>227</v>
      </c>
      <c r="BE329" s="241">
        <f>IF(N329="základní",J329,0)</f>
        <v>0</v>
      </c>
      <c r="BF329" s="241">
        <f>IF(N329="snížená",J329,0)</f>
        <v>0</v>
      </c>
      <c r="BG329" s="241">
        <f>IF(N329="zákl. přenesená",J329,0)</f>
        <v>0</v>
      </c>
      <c r="BH329" s="241">
        <f>IF(N329="sníž. přenesená",J329,0)</f>
        <v>0</v>
      </c>
      <c r="BI329" s="241">
        <f>IF(N329="nulová",J329,0)</f>
        <v>0</v>
      </c>
      <c r="BJ329" s="18" t="s">
        <v>87</v>
      </c>
      <c r="BK329" s="241">
        <f>ROUND(I329*H329,2)</f>
        <v>0</v>
      </c>
      <c r="BL329" s="18" t="s">
        <v>115</v>
      </c>
      <c r="BM329" s="240" t="s">
        <v>5686</v>
      </c>
    </row>
    <row r="330" s="12" customFormat="1" ht="25.92" customHeight="1">
      <c r="A330" s="12"/>
      <c r="B330" s="213"/>
      <c r="C330" s="214"/>
      <c r="D330" s="215" t="s">
        <v>82</v>
      </c>
      <c r="E330" s="216" t="s">
        <v>1282</v>
      </c>
      <c r="F330" s="216" t="s">
        <v>1283</v>
      </c>
      <c r="G330" s="214"/>
      <c r="H330" s="214"/>
      <c r="I330" s="217"/>
      <c r="J330" s="218">
        <f>BK330</f>
        <v>0</v>
      </c>
      <c r="K330" s="214"/>
      <c r="L330" s="219"/>
      <c r="M330" s="220"/>
      <c r="N330" s="221"/>
      <c r="O330" s="221"/>
      <c r="P330" s="222">
        <f>P331</f>
        <v>0</v>
      </c>
      <c r="Q330" s="221"/>
      <c r="R330" s="222">
        <f>R331</f>
        <v>0</v>
      </c>
      <c r="S330" s="221"/>
      <c r="T330" s="223">
        <f>T331</f>
        <v>0</v>
      </c>
      <c r="U330" s="12"/>
      <c r="V330" s="12"/>
      <c r="W330" s="12"/>
      <c r="X330" s="12"/>
      <c r="Y330" s="12"/>
      <c r="Z330" s="12"/>
      <c r="AA330" s="12"/>
      <c r="AB330" s="12"/>
      <c r="AC330" s="12"/>
      <c r="AD330" s="12"/>
      <c r="AE330" s="12"/>
      <c r="AR330" s="224" t="s">
        <v>91</v>
      </c>
      <c r="AT330" s="225" t="s">
        <v>82</v>
      </c>
      <c r="AU330" s="225" t="s">
        <v>83</v>
      </c>
      <c r="AY330" s="224" t="s">
        <v>227</v>
      </c>
      <c r="BK330" s="226">
        <f>BK331</f>
        <v>0</v>
      </c>
    </row>
    <row r="331" s="12" customFormat="1" ht="22.8" customHeight="1">
      <c r="A331" s="12"/>
      <c r="B331" s="213"/>
      <c r="C331" s="214"/>
      <c r="D331" s="215" t="s">
        <v>82</v>
      </c>
      <c r="E331" s="227" t="s">
        <v>2134</v>
      </c>
      <c r="F331" s="227" t="s">
        <v>2135</v>
      </c>
      <c r="G331" s="214"/>
      <c r="H331" s="214"/>
      <c r="I331" s="217"/>
      <c r="J331" s="228">
        <f>BK331</f>
        <v>0</v>
      </c>
      <c r="K331" s="214"/>
      <c r="L331" s="219"/>
      <c r="M331" s="220"/>
      <c r="N331" s="221"/>
      <c r="O331" s="221"/>
      <c r="P331" s="222">
        <f>SUM(P332:P351)</f>
        <v>0</v>
      </c>
      <c r="Q331" s="221"/>
      <c r="R331" s="222">
        <f>SUM(R332:R351)</f>
        <v>0</v>
      </c>
      <c r="S331" s="221"/>
      <c r="T331" s="223">
        <f>SUM(T332:T351)</f>
        <v>0</v>
      </c>
      <c r="U331" s="12"/>
      <c r="V331" s="12"/>
      <c r="W331" s="12"/>
      <c r="X331" s="12"/>
      <c r="Y331" s="12"/>
      <c r="Z331" s="12"/>
      <c r="AA331" s="12"/>
      <c r="AB331" s="12"/>
      <c r="AC331" s="12"/>
      <c r="AD331" s="12"/>
      <c r="AE331" s="12"/>
      <c r="AR331" s="224" t="s">
        <v>91</v>
      </c>
      <c r="AT331" s="225" t="s">
        <v>82</v>
      </c>
      <c r="AU331" s="225" t="s">
        <v>87</v>
      </c>
      <c r="AY331" s="224" t="s">
        <v>227</v>
      </c>
      <c r="BK331" s="226">
        <f>SUM(BK332:BK351)</f>
        <v>0</v>
      </c>
    </row>
    <row r="332" s="2" customFormat="1" ht="16.5" customHeight="1">
      <c r="A332" s="40"/>
      <c r="B332" s="41"/>
      <c r="C332" s="229" t="s">
        <v>705</v>
      </c>
      <c r="D332" s="229" t="s">
        <v>230</v>
      </c>
      <c r="E332" s="230" t="s">
        <v>5687</v>
      </c>
      <c r="F332" s="231" t="s">
        <v>5688</v>
      </c>
      <c r="G332" s="232" t="s">
        <v>2139</v>
      </c>
      <c r="H332" s="233">
        <v>530</v>
      </c>
      <c r="I332" s="234"/>
      <c r="J332" s="235">
        <f>ROUND(I332*H332,2)</f>
        <v>0</v>
      </c>
      <c r="K332" s="231" t="s">
        <v>251</v>
      </c>
      <c r="L332" s="46"/>
      <c r="M332" s="236" t="s">
        <v>1</v>
      </c>
      <c r="N332" s="237" t="s">
        <v>48</v>
      </c>
      <c r="O332" s="93"/>
      <c r="P332" s="238">
        <f>O332*H332</f>
        <v>0</v>
      </c>
      <c r="Q332" s="238">
        <v>0</v>
      </c>
      <c r="R332" s="238">
        <f>Q332*H332</f>
        <v>0</v>
      </c>
      <c r="S332" s="238">
        <v>0</v>
      </c>
      <c r="T332" s="239">
        <f>S332*H332</f>
        <v>0</v>
      </c>
      <c r="U332" s="40"/>
      <c r="V332" s="40"/>
      <c r="W332" s="40"/>
      <c r="X332" s="40"/>
      <c r="Y332" s="40"/>
      <c r="Z332" s="40"/>
      <c r="AA332" s="40"/>
      <c r="AB332" s="40"/>
      <c r="AC332" s="40"/>
      <c r="AD332" s="40"/>
      <c r="AE332" s="40"/>
      <c r="AR332" s="240" t="s">
        <v>300</v>
      </c>
      <c r="AT332" s="240" t="s">
        <v>230</v>
      </c>
      <c r="AU332" s="240" t="s">
        <v>91</v>
      </c>
      <c r="AY332" s="18" t="s">
        <v>227</v>
      </c>
      <c r="BE332" s="241">
        <f>IF(N332="základní",J332,0)</f>
        <v>0</v>
      </c>
      <c r="BF332" s="241">
        <f>IF(N332="snížená",J332,0)</f>
        <v>0</v>
      </c>
      <c r="BG332" s="241">
        <f>IF(N332="zákl. přenesená",J332,0)</f>
        <v>0</v>
      </c>
      <c r="BH332" s="241">
        <f>IF(N332="sníž. přenesená",J332,0)</f>
        <v>0</v>
      </c>
      <c r="BI332" s="241">
        <f>IF(N332="nulová",J332,0)</f>
        <v>0</v>
      </c>
      <c r="BJ332" s="18" t="s">
        <v>87</v>
      </c>
      <c r="BK332" s="241">
        <f>ROUND(I332*H332,2)</f>
        <v>0</v>
      </c>
      <c r="BL332" s="18" t="s">
        <v>300</v>
      </c>
      <c r="BM332" s="240" t="s">
        <v>5689</v>
      </c>
    </row>
    <row r="333" s="2" customFormat="1">
      <c r="A333" s="40"/>
      <c r="B333" s="41"/>
      <c r="C333" s="42"/>
      <c r="D333" s="242" t="s">
        <v>237</v>
      </c>
      <c r="E333" s="42"/>
      <c r="F333" s="243" t="s">
        <v>5690</v>
      </c>
      <c r="G333" s="42"/>
      <c r="H333" s="42"/>
      <c r="I333" s="244"/>
      <c r="J333" s="42"/>
      <c r="K333" s="42"/>
      <c r="L333" s="46"/>
      <c r="M333" s="245"/>
      <c r="N333" s="246"/>
      <c r="O333" s="93"/>
      <c r="P333" s="93"/>
      <c r="Q333" s="93"/>
      <c r="R333" s="93"/>
      <c r="S333" s="93"/>
      <c r="T333" s="94"/>
      <c r="U333" s="40"/>
      <c r="V333" s="40"/>
      <c r="W333" s="40"/>
      <c r="X333" s="40"/>
      <c r="Y333" s="40"/>
      <c r="Z333" s="40"/>
      <c r="AA333" s="40"/>
      <c r="AB333" s="40"/>
      <c r="AC333" s="40"/>
      <c r="AD333" s="40"/>
      <c r="AE333" s="40"/>
      <c r="AT333" s="18" t="s">
        <v>237</v>
      </c>
      <c r="AU333" s="18" t="s">
        <v>91</v>
      </c>
    </row>
    <row r="334" s="13" customFormat="1">
      <c r="A334" s="13"/>
      <c r="B334" s="252"/>
      <c r="C334" s="253"/>
      <c r="D334" s="242" t="s">
        <v>369</v>
      </c>
      <c r="E334" s="254" t="s">
        <v>1</v>
      </c>
      <c r="F334" s="255" t="s">
        <v>5691</v>
      </c>
      <c r="G334" s="253"/>
      <c r="H334" s="256">
        <v>530</v>
      </c>
      <c r="I334" s="257"/>
      <c r="J334" s="253"/>
      <c r="K334" s="253"/>
      <c r="L334" s="258"/>
      <c r="M334" s="259"/>
      <c r="N334" s="260"/>
      <c r="O334" s="260"/>
      <c r="P334" s="260"/>
      <c r="Q334" s="260"/>
      <c r="R334" s="260"/>
      <c r="S334" s="260"/>
      <c r="T334" s="261"/>
      <c r="U334" s="13"/>
      <c r="V334" s="13"/>
      <c r="W334" s="13"/>
      <c r="X334" s="13"/>
      <c r="Y334" s="13"/>
      <c r="Z334" s="13"/>
      <c r="AA334" s="13"/>
      <c r="AB334" s="13"/>
      <c r="AC334" s="13"/>
      <c r="AD334" s="13"/>
      <c r="AE334" s="13"/>
      <c r="AT334" s="262" t="s">
        <v>369</v>
      </c>
      <c r="AU334" s="262" t="s">
        <v>91</v>
      </c>
      <c r="AV334" s="13" t="s">
        <v>91</v>
      </c>
      <c r="AW334" s="13" t="s">
        <v>38</v>
      </c>
      <c r="AX334" s="13" t="s">
        <v>83</v>
      </c>
      <c r="AY334" s="262" t="s">
        <v>227</v>
      </c>
    </row>
    <row r="335" s="14" customFormat="1">
      <c r="A335" s="14"/>
      <c r="B335" s="263"/>
      <c r="C335" s="264"/>
      <c r="D335" s="242" t="s">
        <v>369</v>
      </c>
      <c r="E335" s="265" t="s">
        <v>1</v>
      </c>
      <c r="F335" s="266" t="s">
        <v>371</v>
      </c>
      <c r="G335" s="264"/>
      <c r="H335" s="267">
        <v>530</v>
      </c>
      <c r="I335" s="268"/>
      <c r="J335" s="264"/>
      <c r="K335" s="264"/>
      <c r="L335" s="269"/>
      <c r="M335" s="270"/>
      <c r="N335" s="271"/>
      <c r="O335" s="271"/>
      <c r="P335" s="271"/>
      <c r="Q335" s="271"/>
      <c r="R335" s="271"/>
      <c r="S335" s="271"/>
      <c r="T335" s="272"/>
      <c r="U335" s="14"/>
      <c r="V335" s="14"/>
      <c r="W335" s="14"/>
      <c r="X335" s="14"/>
      <c r="Y335" s="14"/>
      <c r="Z335" s="14"/>
      <c r="AA335" s="14"/>
      <c r="AB335" s="14"/>
      <c r="AC335" s="14"/>
      <c r="AD335" s="14"/>
      <c r="AE335" s="14"/>
      <c r="AT335" s="273" t="s">
        <v>369</v>
      </c>
      <c r="AU335" s="273" t="s">
        <v>91</v>
      </c>
      <c r="AV335" s="14" t="s">
        <v>115</v>
      </c>
      <c r="AW335" s="14" t="s">
        <v>38</v>
      </c>
      <c r="AX335" s="14" t="s">
        <v>87</v>
      </c>
      <c r="AY335" s="273" t="s">
        <v>227</v>
      </c>
    </row>
    <row r="336" s="2" customFormat="1" ht="16.5" customHeight="1">
      <c r="A336" s="40"/>
      <c r="B336" s="41"/>
      <c r="C336" s="229" t="s">
        <v>421</v>
      </c>
      <c r="D336" s="229" t="s">
        <v>230</v>
      </c>
      <c r="E336" s="230" t="s">
        <v>5692</v>
      </c>
      <c r="F336" s="231" t="s">
        <v>5693</v>
      </c>
      <c r="G336" s="232" t="s">
        <v>544</v>
      </c>
      <c r="H336" s="233">
        <v>71.5</v>
      </c>
      <c r="I336" s="234"/>
      <c r="J336" s="235">
        <f>ROUND(I336*H336,2)</f>
        <v>0</v>
      </c>
      <c r="K336" s="231" t="s">
        <v>251</v>
      </c>
      <c r="L336" s="46"/>
      <c r="M336" s="236" t="s">
        <v>1</v>
      </c>
      <c r="N336" s="237" t="s">
        <v>48</v>
      </c>
      <c r="O336" s="93"/>
      <c r="P336" s="238">
        <f>O336*H336</f>
        <v>0</v>
      </c>
      <c r="Q336" s="238">
        <v>0</v>
      </c>
      <c r="R336" s="238">
        <f>Q336*H336</f>
        <v>0</v>
      </c>
      <c r="S336" s="238">
        <v>0</v>
      </c>
      <c r="T336" s="239">
        <f>S336*H336</f>
        <v>0</v>
      </c>
      <c r="U336" s="40"/>
      <c r="V336" s="40"/>
      <c r="W336" s="40"/>
      <c r="X336" s="40"/>
      <c r="Y336" s="40"/>
      <c r="Z336" s="40"/>
      <c r="AA336" s="40"/>
      <c r="AB336" s="40"/>
      <c r="AC336" s="40"/>
      <c r="AD336" s="40"/>
      <c r="AE336" s="40"/>
      <c r="AR336" s="240" t="s">
        <v>300</v>
      </c>
      <c r="AT336" s="240" t="s">
        <v>230</v>
      </c>
      <c r="AU336" s="240" t="s">
        <v>91</v>
      </c>
      <c r="AY336" s="18" t="s">
        <v>227</v>
      </c>
      <c r="BE336" s="241">
        <f>IF(N336="základní",J336,0)</f>
        <v>0</v>
      </c>
      <c r="BF336" s="241">
        <f>IF(N336="snížená",J336,0)</f>
        <v>0</v>
      </c>
      <c r="BG336" s="241">
        <f>IF(N336="zákl. přenesená",J336,0)</f>
        <v>0</v>
      </c>
      <c r="BH336" s="241">
        <f>IF(N336="sníž. přenesená",J336,0)</f>
        <v>0</v>
      </c>
      <c r="BI336" s="241">
        <f>IF(N336="nulová",J336,0)</f>
        <v>0</v>
      </c>
      <c r="BJ336" s="18" t="s">
        <v>87</v>
      </c>
      <c r="BK336" s="241">
        <f>ROUND(I336*H336,2)</f>
        <v>0</v>
      </c>
      <c r="BL336" s="18" t="s">
        <v>300</v>
      </c>
      <c r="BM336" s="240" t="s">
        <v>5694</v>
      </c>
    </row>
    <row r="337" s="2" customFormat="1">
      <c r="A337" s="40"/>
      <c r="B337" s="41"/>
      <c r="C337" s="42"/>
      <c r="D337" s="242" t="s">
        <v>237</v>
      </c>
      <c r="E337" s="42"/>
      <c r="F337" s="243" t="s">
        <v>5695</v>
      </c>
      <c r="G337" s="42"/>
      <c r="H337" s="42"/>
      <c r="I337" s="244"/>
      <c r="J337" s="42"/>
      <c r="K337" s="42"/>
      <c r="L337" s="46"/>
      <c r="M337" s="245"/>
      <c r="N337" s="246"/>
      <c r="O337" s="93"/>
      <c r="P337" s="93"/>
      <c r="Q337" s="93"/>
      <c r="R337" s="93"/>
      <c r="S337" s="93"/>
      <c r="T337" s="94"/>
      <c r="U337" s="40"/>
      <c r="V337" s="40"/>
      <c r="W337" s="40"/>
      <c r="X337" s="40"/>
      <c r="Y337" s="40"/>
      <c r="Z337" s="40"/>
      <c r="AA337" s="40"/>
      <c r="AB337" s="40"/>
      <c r="AC337" s="40"/>
      <c r="AD337" s="40"/>
      <c r="AE337" s="40"/>
      <c r="AT337" s="18" t="s">
        <v>237</v>
      </c>
      <c r="AU337" s="18" t="s">
        <v>91</v>
      </c>
    </row>
    <row r="338" s="13" customFormat="1">
      <c r="A338" s="13"/>
      <c r="B338" s="252"/>
      <c r="C338" s="253"/>
      <c r="D338" s="242" t="s">
        <v>369</v>
      </c>
      <c r="E338" s="254" t="s">
        <v>1</v>
      </c>
      <c r="F338" s="255" t="s">
        <v>5696</v>
      </c>
      <c r="G338" s="253"/>
      <c r="H338" s="256">
        <v>71.5</v>
      </c>
      <c r="I338" s="257"/>
      <c r="J338" s="253"/>
      <c r="K338" s="253"/>
      <c r="L338" s="258"/>
      <c r="M338" s="259"/>
      <c r="N338" s="260"/>
      <c r="O338" s="260"/>
      <c r="P338" s="260"/>
      <c r="Q338" s="260"/>
      <c r="R338" s="260"/>
      <c r="S338" s="260"/>
      <c r="T338" s="261"/>
      <c r="U338" s="13"/>
      <c r="V338" s="13"/>
      <c r="W338" s="13"/>
      <c r="X338" s="13"/>
      <c r="Y338" s="13"/>
      <c r="Z338" s="13"/>
      <c r="AA338" s="13"/>
      <c r="AB338" s="13"/>
      <c r="AC338" s="13"/>
      <c r="AD338" s="13"/>
      <c r="AE338" s="13"/>
      <c r="AT338" s="262" t="s">
        <v>369</v>
      </c>
      <c r="AU338" s="262" t="s">
        <v>91</v>
      </c>
      <c r="AV338" s="13" t="s">
        <v>91</v>
      </c>
      <c r="AW338" s="13" t="s">
        <v>38</v>
      </c>
      <c r="AX338" s="13" t="s">
        <v>83</v>
      </c>
      <c r="AY338" s="262" t="s">
        <v>227</v>
      </c>
    </row>
    <row r="339" s="14" customFormat="1">
      <c r="A339" s="14"/>
      <c r="B339" s="263"/>
      <c r="C339" s="264"/>
      <c r="D339" s="242" t="s">
        <v>369</v>
      </c>
      <c r="E339" s="265" t="s">
        <v>1</v>
      </c>
      <c r="F339" s="266" t="s">
        <v>371</v>
      </c>
      <c r="G339" s="264"/>
      <c r="H339" s="267">
        <v>71.5</v>
      </c>
      <c r="I339" s="268"/>
      <c r="J339" s="264"/>
      <c r="K339" s="264"/>
      <c r="L339" s="269"/>
      <c r="M339" s="270"/>
      <c r="N339" s="271"/>
      <c r="O339" s="271"/>
      <c r="P339" s="271"/>
      <c r="Q339" s="271"/>
      <c r="R339" s="271"/>
      <c r="S339" s="271"/>
      <c r="T339" s="272"/>
      <c r="U339" s="14"/>
      <c r="V339" s="14"/>
      <c r="W339" s="14"/>
      <c r="X339" s="14"/>
      <c r="Y339" s="14"/>
      <c r="Z339" s="14"/>
      <c r="AA339" s="14"/>
      <c r="AB339" s="14"/>
      <c r="AC339" s="14"/>
      <c r="AD339" s="14"/>
      <c r="AE339" s="14"/>
      <c r="AT339" s="273" t="s">
        <v>369</v>
      </c>
      <c r="AU339" s="273" t="s">
        <v>91</v>
      </c>
      <c r="AV339" s="14" t="s">
        <v>115</v>
      </c>
      <c r="AW339" s="14" t="s">
        <v>38</v>
      </c>
      <c r="AX339" s="14" t="s">
        <v>87</v>
      </c>
      <c r="AY339" s="273" t="s">
        <v>227</v>
      </c>
    </row>
    <row r="340" s="2" customFormat="1" ht="21.75" customHeight="1">
      <c r="A340" s="40"/>
      <c r="B340" s="41"/>
      <c r="C340" s="229" t="s">
        <v>714</v>
      </c>
      <c r="D340" s="229" t="s">
        <v>230</v>
      </c>
      <c r="E340" s="230" t="s">
        <v>5697</v>
      </c>
      <c r="F340" s="231" t="s">
        <v>5698</v>
      </c>
      <c r="G340" s="232" t="s">
        <v>459</v>
      </c>
      <c r="H340" s="233">
        <v>1</v>
      </c>
      <c r="I340" s="234"/>
      <c r="J340" s="235">
        <f>ROUND(I340*H340,2)</f>
        <v>0</v>
      </c>
      <c r="K340" s="231" t="s">
        <v>251</v>
      </c>
      <c r="L340" s="46"/>
      <c r="M340" s="236" t="s">
        <v>1</v>
      </c>
      <c r="N340" s="237" t="s">
        <v>48</v>
      </c>
      <c r="O340" s="93"/>
      <c r="P340" s="238">
        <f>O340*H340</f>
        <v>0</v>
      </c>
      <c r="Q340" s="238">
        <v>0</v>
      </c>
      <c r="R340" s="238">
        <f>Q340*H340</f>
        <v>0</v>
      </c>
      <c r="S340" s="238">
        <v>0</v>
      </c>
      <c r="T340" s="239">
        <f>S340*H340</f>
        <v>0</v>
      </c>
      <c r="U340" s="40"/>
      <c r="V340" s="40"/>
      <c r="W340" s="40"/>
      <c r="X340" s="40"/>
      <c r="Y340" s="40"/>
      <c r="Z340" s="40"/>
      <c r="AA340" s="40"/>
      <c r="AB340" s="40"/>
      <c r="AC340" s="40"/>
      <c r="AD340" s="40"/>
      <c r="AE340" s="40"/>
      <c r="AR340" s="240" t="s">
        <v>300</v>
      </c>
      <c r="AT340" s="240" t="s">
        <v>230</v>
      </c>
      <c r="AU340" s="240" t="s">
        <v>91</v>
      </c>
      <c r="AY340" s="18" t="s">
        <v>227</v>
      </c>
      <c r="BE340" s="241">
        <f>IF(N340="základní",J340,0)</f>
        <v>0</v>
      </c>
      <c r="BF340" s="241">
        <f>IF(N340="snížená",J340,0)</f>
        <v>0</v>
      </c>
      <c r="BG340" s="241">
        <f>IF(N340="zákl. přenesená",J340,0)</f>
        <v>0</v>
      </c>
      <c r="BH340" s="241">
        <f>IF(N340="sníž. přenesená",J340,0)</f>
        <v>0</v>
      </c>
      <c r="BI340" s="241">
        <f>IF(N340="nulová",J340,0)</f>
        <v>0</v>
      </c>
      <c r="BJ340" s="18" t="s">
        <v>87</v>
      </c>
      <c r="BK340" s="241">
        <f>ROUND(I340*H340,2)</f>
        <v>0</v>
      </c>
      <c r="BL340" s="18" t="s">
        <v>300</v>
      </c>
      <c r="BM340" s="240" t="s">
        <v>5699</v>
      </c>
    </row>
    <row r="341" s="2" customFormat="1">
      <c r="A341" s="40"/>
      <c r="B341" s="41"/>
      <c r="C341" s="42"/>
      <c r="D341" s="242" t="s">
        <v>237</v>
      </c>
      <c r="E341" s="42"/>
      <c r="F341" s="243" t="s">
        <v>5700</v>
      </c>
      <c r="G341" s="42"/>
      <c r="H341" s="42"/>
      <c r="I341" s="244"/>
      <c r="J341" s="42"/>
      <c r="K341" s="42"/>
      <c r="L341" s="46"/>
      <c r="M341" s="245"/>
      <c r="N341" s="246"/>
      <c r="O341" s="93"/>
      <c r="P341" s="93"/>
      <c r="Q341" s="93"/>
      <c r="R341" s="93"/>
      <c r="S341" s="93"/>
      <c r="T341" s="94"/>
      <c r="U341" s="40"/>
      <c r="V341" s="40"/>
      <c r="W341" s="40"/>
      <c r="X341" s="40"/>
      <c r="Y341" s="40"/>
      <c r="Z341" s="40"/>
      <c r="AA341" s="40"/>
      <c r="AB341" s="40"/>
      <c r="AC341" s="40"/>
      <c r="AD341" s="40"/>
      <c r="AE341" s="40"/>
      <c r="AT341" s="18" t="s">
        <v>237</v>
      </c>
      <c r="AU341" s="18" t="s">
        <v>91</v>
      </c>
    </row>
    <row r="342" s="13" customFormat="1">
      <c r="A342" s="13"/>
      <c r="B342" s="252"/>
      <c r="C342" s="253"/>
      <c r="D342" s="242" t="s">
        <v>369</v>
      </c>
      <c r="E342" s="254" t="s">
        <v>1</v>
      </c>
      <c r="F342" s="255" t="s">
        <v>5701</v>
      </c>
      <c r="G342" s="253"/>
      <c r="H342" s="256">
        <v>1</v>
      </c>
      <c r="I342" s="257"/>
      <c r="J342" s="253"/>
      <c r="K342" s="253"/>
      <c r="L342" s="258"/>
      <c r="M342" s="259"/>
      <c r="N342" s="260"/>
      <c r="O342" s="260"/>
      <c r="P342" s="260"/>
      <c r="Q342" s="260"/>
      <c r="R342" s="260"/>
      <c r="S342" s="260"/>
      <c r="T342" s="261"/>
      <c r="U342" s="13"/>
      <c r="V342" s="13"/>
      <c r="W342" s="13"/>
      <c r="X342" s="13"/>
      <c r="Y342" s="13"/>
      <c r="Z342" s="13"/>
      <c r="AA342" s="13"/>
      <c r="AB342" s="13"/>
      <c r="AC342" s="13"/>
      <c r="AD342" s="13"/>
      <c r="AE342" s="13"/>
      <c r="AT342" s="262" t="s">
        <v>369</v>
      </c>
      <c r="AU342" s="262" t="s">
        <v>91</v>
      </c>
      <c r="AV342" s="13" t="s">
        <v>91</v>
      </c>
      <c r="AW342" s="13" t="s">
        <v>38</v>
      </c>
      <c r="AX342" s="13" t="s">
        <v>83</v>
      </c>
      <c r="AY342" s="262" t="s">
        <v>227</v>
      </c>
    </row>
    <row r="343" s="14" customFormat="1">
      <c r="A343" s="14"/>
      <c r="B343" s="263"/>
      <c r="C343" s="264"/>
      <c r="D343" s="242" t="s">
        <v>369</v>
      </c>
      <c r="E343" s="265" t="s">
        <v>1</v>
      </c>
      <c r="F343" s="266" t="s">
        <v>371</v>
      </c>
      <c r="G343" s="264"/>
      <c r="H343" s="267">
        <v>1</v>
      </c>
      <c r="I343" s="268"/>
      <c r="J343" s="264"/>
      <c r="K343" s="264"/>
      <c r="L343" s="269"/>
      <c r="M343" s="270"/>
      <c r="N343" s="271"/>
      <c r="O343" s="271"/>
      <c r="P343" s="271"/>
      <c r="Q343" s="271"/>
      <c r="R343" s="271"/>
      <c r="S343" s="271"/>
      <c r="T343" s="272"/>
      <c r="U343" s="14"/>
      <c r="V343" s="14"/>
      <c r="W343" s="14"/>
      <c r="X343" s="14"/>
      <c r="Y343" s="14"/>
      <c r="Z343" s="14"/>
      <c r="AA343" s="14"/>
      <c r="AB343" s="14"/>
      <c r="AC343" s="14"/>
      <c r="AD343" s="14"/>
      <c r="AE343" s="14"/>
      <c r="AT343" s="273" t="s">
        <v>369</v>
      </c>
      <c r="AU343" s="273" t="s">
        <v>91</v>
      </c>
      <c r="AV343" s="14" t="s">
        <v>115</v>
      </c>
      <c r="AW343" s="14" t="s">
        <v>38</v>
      </c>
      <c r="AX343" s="14" t="s">
        <v>87</v>
      </c>
      <c r="AY343" s="273" t="s">
        <v>227</v>
      </c>
    </row>
    <row r="344" s="2" customFormat="1" ht="16.5" customHeight="1">
      <c r="A344" s="40"/>
      <c r="B344" s="41"/>
      <c r="C344" s="229" t="s">
        <v>718</v>
      </c>
      <c r="D344" s="229" t="s">
        <v>230</v>
      </c>
      <c r="E344" s="230" t="s">
        <v>5702</v>
      </c>
      <c r="F344" s="231" t="s">
        <v>5703</v>
      </c>
      <c r="G344" s="232" t="s">
        <v>459</v>
      </c>
      <c r="H344" s="233">
        <v>2</v>
      </c>
      <c r="I344" s="234"/>
      <c r="J344" s="235">
        <f>ROUND(I344*H344,2)</f>
        <v>0</v>
      </c>
      <c r="K344" s="231" t="s">
        <v>251</v>
      </c>
      <c r="L344" s="46"/>
      <c r="M344" s="236" t="s">
        <v>1</v>
      </c>
      <c r="N344" s="237" t="s">
        <v>48</v>
      </c>
      <c r="O344" s="93"/>
      <c r="P344" s="238">
        <f>O344*H344</f>
        <v>0</v>
      </c>
      <c r="Q344" s="238">
        <v>0</v>
      </c>
      <c r="R344" s="238">
        <f>Q344*H344</f>
        <v>0</v>
      </c>
      <c r="S344" s="238">
        <v>0</v>
      </c>
      <c r="T344" s="239">
        <f>S344*H344</f>
        <v>0</v>
      </c>
      <c r="U344" s="40"/>
      <c r="V344" s="40"/>
      <c r="W344" s="40"/>
      <c r="X344" s="40"/>
      <c r="Y344" s="40"/>
      <c r="Z344" s="40"/>
      <c r="AA344" s="40"/>
      <c r="AB344" s="40"/>
      <c r="AC344" s="40"/>
      <c r="AD344" s="40"/>
      <c r="AE344" s="40"/>
      <c r="AR344" s="240" t="s">
        <v>300</v>
      </c>
      <c r="AT344" s="240" t="s">
        <v>230</v>
      </c>
      <c r="AU344" s="240" t="s">
        <v>91</v>
      </c>
      <c r="AY344" s="18" t="s">
        <v>227</v>
      </c>
      <c r="BE344" s="241">
        <f>IF(N344="základní",J344,0)</f>
        <v>0</v>
      </c>
      <c r="BF344" s="241">
        <f>IF(N344="snížená",J344,0)</f>
        <v>0</v>
      </c>
      <c r="BG344" s="241">
        <f>IF(N344="zákl. přenesená",J344,0)</f>
        <v>0</v>
      </c>
      <c r="BH344" s="241">
        <f>IF(N344="sníž. přenesená",J344,0)</f>
        <v>0</v>
      </c>
      <c r="BI344" s="241">
        <f>IF(N344="nulová",J344,0)</f>
        <v>0</v>
      </c>
      <c r="BJ344" s="18" t="s">
        <v>87</v>
      </c>
      <c r="BK344" s="241">
        <f>ROUND(I344*H344,2)</f>
        <v>0</v>
      </c>
      <c r="BL344" s="18" t="s">
        <v>300</v>
      </c>
      <c r="BM344" s="240" t="s">
        <v>5704</v>
      </c>
    </row>
    <row r="345" s="2" customFormat="1">
      <c r="A345" s="40"/>
      <c r="B345" s="41"/>
      <c r="C345" s="42"/>
      <c r="D345" s="242" t="s">
        <v>237</v>
      </c>
      <c r="E345" s="42"/>
      <c r="F345" s="243" t="s">
        <v>5705</v>
      </c>
      <c r="G345" s="42"/>
      <c r="H345" s="42"/>
      <c r="I345" s="244"/>
      <c r="J345" s="42"/>
      <c r="K345" s="42"/>
      <c r="L345" s="46"/>
      <c r="M345" s="245"/>
      <c r="N345" s="246"/>
      <c r="O345" s="93"/>
      <c r="P345" s="93"/>
      <c r="Q345" s="93"/>
      <c r="R345" s="93"/>
      <c r="S345" s="93"/>
      <c r="T345" s="94"/>
      <c r="U345" s="40"/>
      <c r="V345" s="40"/>
      <c r="W345" s="40"/>
      <c r="X345" s="40"/>
      <c r="Y345" s="40"/>
      <c r="Z345" s="40"/>
      <c r="AA345" s="40"/>
      <c r="AB345" s="40"/>
      <c r="AC345" s="40"/>
      <c r="AD345" s="40"/>
      <c r="AE345" s="40"/>
      <c r="AT345" s="18" t="s">
        <v>237</v>
      </c>
      <c r="AU345" s="18" t="s">
        <v>91</v>
      </c>
    </row>
    <row r="346" s="13" customFormat="1">
      <c r="A346" s="13"/>
      <c r="B346" s="252"/>
      <c r="C346" s="253"/>
      <c r="D346" s="242" t="s">
        <v>369</v>
      </c>
      <c r="E346" s="254" t="s">
        <v>1</v>
      </c>
      <c r="F346" s="255" t="s">
        <v>5706</v>
      </c>
      <c r="G346" s="253"/>
      <c r="H346" s="256">
        <v>2</v>
      </c>
      <c r="I346" s="257"/>
      <c r="J346" s="253"/>
      <c r="K346" s="253"/>
      <c r="L346" s="258"/>
      <c r="M346" s="259"/>
      <c r="N346" s="260"/>
      <c r="O346" s="260"/>
      <c r="P346" s="260"/>
      <c r="Q346" s="260"/>
      <c r="R346" s="260"/>
      <c r="S346" s="260"/>
      <c r="T346" s="261"/>
      <c r="U346" s="13"/>
      <c r="V346" s="13"/>
      <c r="W346" s="13"/>
      <c r="X346" s="13"/>
      <c r="Y346" s="13"/>
      <c r="Z346" s="13"/>
      <c r="AA346" s="13"/>
      <c r="AB346" s="13"/>
      <c r="AC346" s="13"/>
      <c r="AD346" s="13"/>
      <c r="AE346" s="13"/>
      <c r="AT346" s="262" t="s">
        <v>369</v>
      </c>
      <c r="AU346" s="262" t="s">
        <v>91</v>
      </c>
      <c r="AV346" s="13" t="s">
        <v>91</v>
      </c>
      <c r="AW346" s="13" t="s">
        <v>38</v>
      </c>
      <c r="AX346" s="13" t="s">
        <v>83</v>
      </c>
      <c r="AY346" s="262" t="s">
        <v>227</v>
      </c>
    </row>
    <row r="347" s="14" customFormat="1">
      <c r="A347" s="14"/>
      <c r="B347" s="263"/>
      <c r="C347" s="264"/>
      <c r="D347" s="242" t="s">
        <v>369</v>
      </c>
      <c r="E347" s="265" t="s">
        <v>1</v>
      </c>
      <c r="F347" s="266" t="s">
        <v>371</v>
      </c>
      <c r="G347" s="264"/>
      <c r="H347" s="267">
        <v>2</v>
      </c>
      <c r="I347" s="268"/>
      <c r="J347" s="264"/>
      <c r="K347" s="264"/>
      <c r="L347" s="269"/>
      <c r="M347" s="270"/>
      <c r="N347" s="271"/>
      <c r="O347" s="271"/>
      <c r="P347" s="271"/>
      <c r="Q347" s="271"/>
      <c r="R347" s="271"/>
      <c r="S347" s="271"/>
      <c r="T347" s="272"/>
      <c r="U347" s="14"/>
      <c r="V347" s="14"/>
      <c r="W347" s="14"/>
      <c r="X347" s="14"/>
      <c r="Y347" s="14"/>
      <c r="Z347" s="14"/>
      <c r="AA347" s="14"/>
      <c r="AB347" s="14"/>
      <c r="AC347" s="14"/>
      <c r="AD347" s="14"/>
      <c r="AE347" s="14"/>
      <c r="AT347" s="273" t="s">
        <v>369</v>
      </c>
      <c r="AU347" s="273" t="s">
        <v>91</v>
      </c>
      <c r="AV347" s="14" t="s">
        <v>115</v>
      </c>
      <c r="AW347" s="14" t="s">
        <v>38</v>
      </c>
      <c r="AX347" s="14" t="s">
        <v>87</v>
      </c>
      <c r="AY347" s="273" t="s">
        <v>227</v>
      </c>
    </row>
    <row r="348" s="2" customFormat="1" ht="16.5" customHeight="1">
      <c r="A348" s="40"/>
      <c r="B348" s="41"/>
      <c r="C348" s="229" t="s">
        <v>723</v>
      </c>
      <c r="D348" s="229" t="s">
        <v>230</v>
      </c>
      <c r="E348" s="230" t="s">
        <v>5707</v>
      </c>
      <c r="F348" s="231" t="s">
        <v>5708</v>
      </c>
      <c r="G348" s="232" t="s">
        <v>459</v>
      </c>
      <c r="H348" s="233">
        <v>1</v>
      </c>
      <c r="I348" s="234"/>
      <c r="J348" s="235">
        <f>ROUND(I348*H348,2)</f>
        <v>0</v>
      </c>
      <c r="K348" s="231" t="s">
        <v>251</v>
      </c>
      <c r="L348" s="46"/>
      <c r="M348" s="236" t="s">
        <v>1</v>
      </c>
      <c r="N348" s="237" t="s">
        <v>48</v>
      </c>
      <c r="O348" s="93"/>
      <c r="P348" s="238">
        <f>O348*H348</f>
        <v>0</v>
      </c>
      <c r="Q348" s="238">
        <v>0</v>
      </c>
      <c r="R348" s="238">
        <f>Q348*H348</f>
        <v>0</v>
      </c>
      <c r="S348" s="238">
        <v>0</v>
      </c>
      <c r="T348" s="239">
        <f>S348*H348</f>
        <v>0</v>
      </c>
      <c r="U348" s="40"/>
      <c r="V348" s="40"/>
      <c r="W348" s="40"/>
      <c r="X348" s="40"/>
      <c r="Y348" s="40"/>
      <c r="Z348" s="40"/>
      <c r="AA348" s="40"/>
      <c r="AB348" s="40"/>
      <c r="AC348" s="40"/>
      <c r="AD348" s="40"/>
      <c r="AE348" s="40"/>
      <c r="AR348" s="240" t="s">
        <v>300</v>
      </c>
      <c r="AT348" s="240" t="s">
        <v>230</v>
      </c>
      <c r="AU348" s="240" t="s">
        <v>91</v>
      </c>
      <c r="AY348" s="18" t="s">
        <v>227</v>
      </c>
      <c r="BE348" s="241">
        <f>IF(N348="základní",J348,0)</f>
        <v>0</v>
      </c>
      <c r="BF348" s="241">
        <f>IF(N348="snížená",J348,0)</f>
        <v>0</v>
      </c>
      <c r="BG348" s="241">
        <f>IF(N348="zákl. přenesená",J348,0)</f>
        <v>0</v>
      </c>
      <c r="BH348" s="241">
        <f>IF(N348="sníž. přenesená",J348,0)</f>
        <v>0</v>
      </c>
      <c r="BI348" s="241">
        <f>IF(N348="nulová",J348,0)</f>
        <v>0</v>
      </c>
      <c r="BJ348" s="18" t="s">
        <v>87</v>
      </c>
      <c r="BK348" s="241">
        <f>ROUND(I348*H348,2)</f>
        <v>0</v>
      </c>
      <c r="BL348" s="18" t="s">
        <v>300</v>
      </c>
      <c r="BM348" s="240" t="s">
        <v>5709</v>
      </c>
    </row>
    <row r="349" s="2" customFormat="1">
      <c r="A349" s="40"/>
      <c r="B349" s="41"/>
      <c r="C349" s="42"/>
      <c r="D349" s="242" t="s">
        <v>237</v>
      </c>
      <c r="E349" s="42"/>
      <c r="F349" s="243" t="s">
        <v>5710</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8" t="s">
        <v>237</v>
      </c>
      <c r="AU349" s="18" t="s">
        <v>91</v>
      </c>
    </row>
    <row r="350" s="13" customFormat="1">
      <c r="A350" s="13"/>
      <c r="B350" s="252"/>
      <c r="C350" s="253"/>
      <c r="D350" s="242" t="s">
        <v>369</v>
      </c>
      <c r="E350" s="254" t="s">
        <v>1</v>
      </c>
      <c r="F350" s="255" t="s">
        <v>5711</v>
      </c>
      <c r="G350" s="253"/>
      <c r="H350" s="256">
        <v>1</v>
      </c>
      <c r="I350" s="257"/>
      <c r="J350" s="253"/>
      <c r="K350" s="253"/>
      <c r="L350" s="258"/>
      <c r="M350" s="259"/>
      <c r="N350" s="260"/>
      <c r="O350" s="260"/>
      <c r="P350" s="260"/>
      <c r="Q350" s="260"/>
      <c r="R350" s="260"/>
      <c r="S350" s="260"/>
      <c r="T350" s="261"/>
      <c r="U350" s="13"/>
      <c r="V350" s="13"/>
      <c r="W350" s="13"/>
      <c r="X350" s="13"/>
      <c r="Y350" s="13"/>
      <c r="Z350" s="13"/>
      <c r="AA350" s="13"/>
      <c r="AB350" s="13"/>
      <c r="AC350" s="13"/>
      <c r="AD350" s="13"/>
      <c r="AE350" s="13"/>
      <c r="AT350" s="262" t="s">
        <v>369</v>
      </c>
      <c r="AU350" s="262" t="s">
        <v>91</v>
      </c>
      <c r="AV350" s="13" t="s">
        <v>91</v>
      </c>
      <c r="AW350" s="13" t="s">
        <v>38</v>
      </c>
      <c r="AX350" s="13" t="s">
        <v>83</v>
      </c>
      <c r="AY350" s="262" t="s">
        <v>227</v>
      </c>
    </row>
    <row r="351" s="14" customFormat="1">
      <c r="A351" s="14"/>
      <c r="B351" s="263"/>
      <c r="C351" s="264"/>
      <c r="D351" s="242" t="s">
        <v>369</v>
      </c>
      <c r="E351" s="265" t="s">
        <v>1</v>
      </c>
      <c r="F351" s="266" t="s">
        <v>371</v>
      </c>
      <c r="G351" s="264"/>
      <c r="H351" s="267">
        <v>1</v>
      </c>
      <c r="I351" s="268"/>
      <c r="J351" s="264"/>
      <c r="K351" s="264"/>
      <c r="L351" s="269"/>
      <c r="M351" s="270"/>
      <c r="N351" s="271"/>
      <c r="O351" s="271"/>
      <c r="P351" s="271"/>
      <c r="Q351" s="271"/>
      <c r="R351" s="271"/>
      <c r="S351" s="271"/>
      <c r="T351" s="272"/>
      <c r="U351" s="14"/>
      <c r="V351" s="14"/>
      <c r="W351" s="14"/>
      <c r="X351" s="14"/>
      <c r="Y351" s="14"/>
      <c r="Z351" s="14"/>
      <c r="AA351" s="14"/>
      <c r="AB351" s="14"/>
      <c r="AC351" s="14"/>
      <c r="AD351" s="14"/>
      <c r="AE351" s="14"/>
      <c r="AT351" s="273" t="s">
        <v>369</v>
      </c>
      <c r="AU351" s="273" t="s">
        <v>91</v>
      </c>
      <c r="AV351" s="14" t="s">
        <v>115</v>
      </c>
      <c r="AW351" s="14" t="s">
        <v>38</v>
      </c>
      <c r="AX351" s="14" t="s">
        <v>87</v>
      </c>
      <c r="AY351" s="273" t="s">
        <v>227</v>
      </c>
    </row>
    <row r="352" s="12" customFormat="1" ht="25.92" customHeight="1">
      <c r="A352" s="12"/>
      <c r="B352" s="213"/>
      <c r="C352" s="214"/>
      <c r="D352" s="215" t="s">
        <v>82</v>
      </c>
      <c r="E352" s="216" t="s">
        <v>226</v>
      </c>
      <c r="F352" s="216" t="s">
        <v>226</v>
      </c>
      <c r="G352" s="214"/>
      <c r="H352" s="214"/>
      <c r="I352" s="217"/>
      <c r="J352" s="218">
        <f>BK352</f>
        <v>0</v>
      </c>
      <c r="K352" s="214"/>
      <c r="L352" s="219"/>
      <c r="M352" s="220"/>
      <c r="N352" s="221"/>
      <c r="O352" s="221"/>
      <c r="P352" s="222">
        <f>P353</f>
        <v>0</v>
      </c>
      <c r="Q352" s="221"/>
      <c r="R352" s="222">
        <f>R353</f>
        <v>0</v>
      </c>
      <c r="S352" s="221"/>
      <c r="T352" s="223">
        <f>T353</f>
        <v>0</v>
      </c>
      <c r="U352" s="12"/>
      <c r="V352" s="12"/>
      <c r="W352" s="12"/>
      <c r="X352" s="12"/>
      <c r="Y352" s="12"/>
      <c r="Z352" s="12"/>
      <c r="AA352" s="12"/>
      <c r="AB352" s="12"/>
      <c r="AC352" s="12"/>
      <c r="AD352" s="12"/>
      <c r="AE352" s="12"/>
      <c r="AR352" s="224" t="s">
        <v>121</v>
      </c>
      <c r="AT352" s="225" t="s">
        <v>82</v>
      </c>
      <c r="AU352" s="225" t="s">
        <v>83</v>
      </c>
      <c r="AY352" s="224" t="s">
        <v>227</v>
      </c>
      <c r="BK352" s="226">
        <f>BK353</f>
        <v>0</v>
      </c>
    </row>
    <row r="353" s="12" customFormat="1" ht="22.8" customHeight="1">
      <c r="A353" s="12"/>
      <c r="B353" s="213"/>
      <c r="C353" s="214"/>
      <c r="D353" s="215" t="s">
        <v>82</v>
      </c>
      <c r="E353" s="227" t="s">
        <v>314</v>
      </c>
      <c r="F353" s="227" t="s">
        <v>315</v>
      </c>
      <c r="G353" s="214"/>
      <c r="H353" s="214"/>
      <c r="I353" s="217"/>
      <c r="J353" s="228">
        <f>BK353</f>
        <v>0</v>
      </c>
      <c r="K353" s="214"/>
      <c r="L353" s="219"/>
      <c r="M353" s="220"/>
      <c r="N353" s="221"/>
      <c r="O353" s="221"/>
      <c r="P353" s="222">
        <f>P354</f>
        <v>0</v>
      </c>
      <c r="Q353" s="221"/>
      <c r="R353" s="222">
        <f>R354</f>
        <v>0</v>
      </c>
      <c r="S353" s="221"/>
      <c r="T353" s="223">
        <f>T354</f>
        <v>0</v>
      </c>
      <c r="U353" s="12"/>
      <c r="V353" s="12"/>
      <c r="W353" s="12"/>
      <c r="X353" s="12"/>
      <c r="Y353" s="12"/>
      <c r="Z353" s="12"/>
      <c r="AA353" s="12"/>
      <c r="AB353" s="12"/>
      <c r="AC353" s="12"/>
      <c r="AD353" s="12"/>
      <c r="AE353" s="12"/>
      <c r="AR353" s="224" t="s">
        <v>121</v>
      </c>
      <c r="AT353" s="225" t="s">
        <v>82</v>
      </c>
      <c r="AU353" s="225" t="s">
        <v>87</v>
      </c>
      <c r="AY353" s="224" t="s">
        <v>227</v>
      </c>
      <c r="BK353" s="226">
        <f>BK354</f>
        <v>0</v>
      </c>
    </row>
    <row r="354" s="2" customFormat="1" ht="16.5" customHeight="1">
      <c r="A354" s="40"/>
      <c r="B354" s="41"/>
      <c r="C354" s="229" t="s">
        <v>726</v>
      </c>
      <c r="D354" s="229" t="s">
        <v>230</v>
      </c>
      <c r="E354" s="230" t="s">
        <v>2854</v>
      </c>
      <c r="F354" s="231" t="s">
        <v>2855</v>
      </c>
      <c r="G354" s="232" t="s">
        <v>459</v>
      </c>
      <c r="H354" s="233">
        <v>13</v>
      </c>
      <c r="I354" s="234"/>
      <c r="J354" s="235">
        <f>ROUND(I354*H354,2)</f>
        <v>0</v>
      </c>
      <c r="K354" s="231" t="s">
        <v>234</v>
      </c>
      <c r="L354" s="46"/>
      <c r="M354" s="306" t="s">
        <v>1</v>
      </c>
      <c r="N354" s="307" t="s">
        <v>48</v>
      </c>
      <c r="O354" s="249"/>
      <c r="P354" s="308">
        <f>O354*H354</f>
        <v>0</v>
      </c>
      <c r="Q354" s="308">
        <v>0</v>
      </c>
      <c r="R354" s="308">
        <f>Q354*H354</f>
        <v>0</v>
      </c>
      <c r="S354" s="308">
        <v>0</v>
      </c>
      <c r="T354" s="309">
        <f>S354*H354</f>
        <v>0</v>
      </c>
      <c r="U354" s="40"/>
      <c r="V354" s="40"/>
      <c r="W354" s="40"/>
      <c r="X354" s="40"/>
      <c r="Y354" s="40"/>
      <c r="Z354" s="40"/>
      <c r="AA354" s="40"/>
      <c r="AB354" s="40"/>
      <c r="AC354" s="40"/>
      <c r="AD354" s="40"/>
      <c r="AE354" s="40"/>
      <c r="AR354" s="240" t="s">
        <v>235</v>
      </c>
      <c r="AT354" s="240" t="s">
        <v>230</v>
      </c>
      <c r="AU354" s="240" t="s">
        <v>91</v>
      </c>
      <c r="AY354" s="18" t="s">
        <v>227</v>
      </c>
      <c r="BE354" s="241">
        <f>IF(N354="základní",J354,0)</f>
        <v>0</v>
      </c>
      <c r="BF354" s="241">
        <f>IF(N354="snížená",J354,0)</f>
        <v>0</v>
      </c>
      <c r="BG354" s="241">
        <f>IF(N354="zákl. přenesená",J354,0)</f>
        <v>0</v>
      </c>
      <c r="BH354" s="241">
        <f>IF(N354="sníž. přenesená",J354,0)</f>
        <v>0</v>
      </c>
      <c r="BI354" s="241">
        <f>IF(N354="nulová",J354,0)</f>
        <v>0</v>
      </c>
      <c r="BJ354" s="18" t="s">
        <v>87</v>
      </c>
      <c r="BK354" s="241">
        <f>ROUND(I354*H354,2)</f>
        <v>0</v>
      </c>
      <c r="BL354" s="18" t="s">
        <v>235</v>
      </c>
      <c r="BM354" s="240" t="s">
        <v>5712</v>
      </c>
    </row>
    <row r="355" s="2" customFormat="1" ht="6.96" customHeight="1">
      <c r="A355" s="40"/>
      <c r="B355" s="68"/>
      <c r="C355" s="69"/>
      <c r="D355" s="69"/>
      <c r="E355" s="69"/>
      <c r="F355" s="69"/>
      <c r="G355" s="69"/>
      <c r="H355" s="69"/>
      <c r="I355" s="69"/>
      <c r="J355" s="69"/>
      <c r="K355" s="69"/>
      <c r="L355" s="46"/>
      <c r="M355" s="40"/>
      <c r="O355" s="40"/>
      <c r="P355" s="40"/>
      <c r="Q355" s="40"/>
      <c r="R355" s="40"/>
      <c r="S355" s="40"/>
      <c r="T355" s="40"/>
      <c r="U355" s="40"/>
      <c r="V355" s="40"/>
      <c r="W355" s="40"/>
      <c r="X355" s="40"/>
      <c r="Y355" s="40"/>
      <c r="Z355" s="40"/>
      <c r="AA355" s="40"/>
      <c r="AB355" s="40"/>
      <c r="AC355" s="40"/>
      <c r="AD355" s="40"/>
      <c r="AE355" s="40"/>
    </row>
  </sheetData>
  <sheetProtection sheet="1" autoFilter="0" formatColumns="0" formatRows="0" objects="1" scenarios="1" spinCount="100000" saltValue="bJuB2KMIP9eopDIFtivGjSvAscY7YUxEpAfUuao7azzI9wV4VAbOlkonpQWLPAwPbiXFhXH2BuTdrVspU5zJjw==" hashValue="P/ghre7IjN3EzlrlrJMaR3u9nyXoVx4PDZZhHmLg+8/42QRU4hIQ9kD2o0JgL0h/pR4s1o9u0mvW+UMuB3AGPw==" algorithmName="SHA-512" password="E785"/>
  <autoFilter ref="C130:K354"/>
  <mergeCells count="12">
    <mergeCell ref="E7:H7"/>
    <mergeCell ref="E9:H9"/>
    <mergeCell ref="E11:H11"/>
    <mergeCell ref="E20:H20"/>
    <mergeCell ref="E29:H29"/>
    <mergeCell ref="E85:H85"/>
    <mergeCell ref="E87:H87"/>
    <mergeCell ref="E89:H89"/>
    <mergeCell ref="E119:H119"/>
    <mergeCell ref="E121:H121"/>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161</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5713</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19</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23</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ROUND(J133,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ROUND((SUM(BE133:BE258)),  2)</f>
        <v>0</v>
      </c>
      <c r="G35" s="40"/>
      <c r="H35" s="40"/>
      <c r="I35" s="167">
        <v>0.20999999999999999</v>
      </c>
      <c r="J35" s="166">
        <f>ROUND(((SUM(BE133:BE258))*I35),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ROUND((SUM(BF133:BF258)),  2)</f>
        <v>0</v>
      </c>
      <c r="G36" s="40"/>
      <c r="H36" s="40"/>
      <c r="I36" s="167">
        <v>0.14999999999999999</v>
      </c>
      <c r="J36" s="166">
        <f>ROUND(((SUM(BF133:BF258))*I36),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ROUND((SUM(BG133:BG258)),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ROUND((SUM(BH133:BH258)),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ROUND((SUM(BI133:BI258)),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04 - OPĚRNÁ ZEĎ</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Frýdek Místek</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J133</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J134</f>
        <v>0</v>
      </c>
      <c r="K99" s="192"/>
      <c r="L99" s="196"/>
      <c r="S99" s="9"/>
      <c r="T99" s="9"/>
      <c r="U99" s="9"/>
      <c r="V99" s="9"/>
      <c r="W99" s="9"/>
      <c r="X99" s="9"/>
      <c r="Y99" s="9"/>
      <c r="Z99" s="9"/>
      <c r="AA99" s="9"/>
      <c r="AB99" s="9"/>
      <c r="AC99" s="9"/>
      <c r="AD99" s="9"/>
      <c r="AE99" s="9"/>
    </row>
    <row r="100" s="10" customFormat="1" ht="19.92" customHeight="1">
      <c r="A100" s="10"/>
      <c r="B100" s="197"/>
      <c r="C100" s="135"/>
      <c r="D100" s="198" t="s">
        <v>331</v>
      </c>
      <c r="E100" s="199"/>
      <c r="F100" s="199"/>
      <c r="G100" s="199"/>
      <c r="H100" s="199"/>
      <c r="I100" s="199"/>
      <c r="J100" s="200">
        <f>J135</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332</v>
      </c>
      <c r="E101" s="199"/>
      <c r="F101" s="199"/>
      <c r="G101" s="199"/>
      <c r="H101" s="199"/>
      <c r="I101" s="199"/>
      <c r="J101" s="200">
        <f>J168</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333</v>
      </c>
      <c r="E102" s="199"/>
      <c r="F102" s="199"/>
      <c r="G102" s="199"/>
      <c r="H102" s="199"/>
      <c r="I102" s="199"/>
      <c r="J102" s="200">
        <f>J190</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334</v>
      </c>
      <c r="E103" s="199"/>
      <c r="F103" s="199"/>
      <c r="G103" s="199"/>
      <c r="H103" s="199"/>
      <c r="I103" s="199"/>
      <c r="J103" s="200">
        <f>J222</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337</v>
      </c>
      <c r="E104" s="199"/>
      <c r="F104" s="199"/>
      <c r="G104" s="199"/>
      <c r="H104" s="199"/>
      <c r="I104" s="199"/>
      <c r="J104" s="200">
        <f>J227</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338</v>
      </c>
      <c r="E105" s="199"/>
      <c r="F105" s="199"/>
      <c r="G105" s="199"/>
      <c r="H105" s="199"/>
      <c r="I105" s="199"/>
      <c r="J105" s="200">
        <f>J232</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339</v>
      </c>
      <c r="E106" s="199"/>
      <c r="F106" s="199"/>
      <c r="G106" s="199"/>
      <c r="H106" s="199"/>
      <c r="I106" s="199"/>
      <c r="J106" s="200">
        <f>J239</f>
        <v>0</v>
      </c>
      <c r="K106" s="135"/>
      <c r="L106" s="201"/>
      <c r="S106" s="10"/>
      <c r="T106" s="10"/>
      <c r="U106" s="10"/>
      <c r="V106" s="10"/>
      <c r="W106" s="10"/>
      <c r="X106" s="10"/>
      <c r="Y106" s="10"/>
      <c r="Z106" s="10"/>
      <c r="AA106" s="10"/>
      <c r="AB106" s="10"/>
      <c r="AC106" s="10"/>
      <c r="AD106" s="10"/>
      <c r="AE106" s="10"/>
    </row>
    <row r="107" s="9" customFormat="1" ht="24.96" customHeight="1">
      <c r="A107" s="9"/>
      <c r="B107" s="191"/>
      <c r="C107" s="192"/>
      <c r="D107" s="193" t="s">
        <v>340</v>
      </c>
      <c r="E107" s="194"/>
      <c r="F107" s="194"/>
      <c r="G107" s="194"/>
      <c r="H107" s="194"/>
      <c r="I107" s="194"/>
      <c r="J107" s="195">
        <f>J241</f>
        <v>0</v>
      </c>
      <c r="K107" s="192"/>
      <c r="L107" s="196"/>
      <c r="S107" s="9"/>
      <c r="T107" s="9"/>
      <c r="U107" s="9"/>
      <c r="V107" s="9"/>
      <c r="W107" s="9"/>
      <c r="X107" s="9"/>
      <c r="Y107" s="9"/>
      <c r="Z107" s="9"/>
      <c r="AA107" s="9"/>
      <c r="AB107" s="9"/>
      <c r="AC107" s="9"/>
      <c r="AD107" s="9"/>
      <c r="AE107" s="9"/>
    </row>
    <row r="108" s="10" customFormat="1" ht="19.92" customHeight="1">
      <c r="A108" s="10"/>
      <c r="B108" s="197"/>
      <c r="C108" s="135"/>
      <c r="D108" s="198" t="s">
        <v>345</v>
      </c>
      <c r="E108" s="199"/>
      <c r="F108" s="199"/>
      <c r="G108" s="199"/>
      <c r="H108" s="199"/>
      <c r="I108" s="199"/>
      <c r="J108" s="200">
        <f>J242</f>
        <v>0</v>
      </c>
      <c r="K108" s="135"/>
      <c r="L108" s="201"/>
      <c r="S108" s="10"/>
      <c r="T108" s="10"/>
      <c r="U108" s="10"/>
      <c r="V108" s="10"/>
      <c r="W108" s="10"/>
      <c r="X108" s="10"/>
      <c r="Y108" s="10"/>
      <c r="Z108" s="10"/>
      <c r="AA108" s="10"/>
      <c r="AB108" s="10"/>
      <c r="AC108" s="10"/>
      <c r="AD108" s="10"/>
      <c r="AE108" s="10"/>
    </row>
    <row r="109" s="10" customFormat="1" ht="19.92" customHeight="1">
      <c r="A109" s="10"/>
      <c r="B109" s="197"/>
      <c r="C109" s="135"/>
      <c r="D109" s="198" t="s">
        <v>349</v>
      </c>
      <c r="E109" s="199"/>
      <c r="F109" s="199"/>
      <c r="G109" s="199"/>
      <c r="H109" s="199"/>
      <c r="I109" s="199"/>
      <c r="J109" s="200">
        <f>J248</f>
        <v>0</v>
      </c>
      <c r="K109" s="135"/>
      <c r="L109" s="201"/>
      <c r="S109" s="10"/>
      <c r="T109" s="10"/>
      <c r="U109" s="10"/>
      <c r="V109" s="10"/>
      <c r="W109" s="10"/>
      <c r="X109" s="10"/>
      <c r="Y109" s="10"/>
      <c r="Z109" s="10"/>
      <c r="AA109" s="10"/>
      <c r="AB109" s="10"/>
      <c r="AC109" s="10"/>
      <c r="AD109" s="10"/>
      <c r="AE109" s="10"/>
    </row>
    <row r="110" s="9" customFormat="1" ht="24.96" customHeight="1">
      <c r="A110" s="9"/>
      <c r="B110" s="191"/>
      <c r="C110" s="192"/>
      <c r="D110" s="193" t="s">
        <v>207</v>
      </c>
      <c r="E110" s="194"/>
      <c r="F110" s="194"/>
      <c r="G110" s="194"/>
      <c r="H110" s="194"/>
      <c r="I110" s="194"/>
      <c r="J110" s="195">
        <f>J256</f>
        <v>0</v>
      </c>
      <c r="K110" s="192"/>
      <c r="L110" s="196"/>
      <c r="S110" s="9"/>
      <c r="T110" s="9"/>
      <c r="U110" s="9"/>
      <c r="V110" s="9"/>
      <c r="W110" s="9"/>
      <c r="X110" s="9"/>
      <c r="Y110" s="9"/>
      <c r="Z110" s="9"/>
      <c r="AA110" s="9"/>
      <c r="AB110" s="9"/>
      <c r="AC110" s="9"/>
      <c r="AD110" s="9"/>
      <c r="AE110" s="9"/>
    </row>
    <row r="111" s="10" customFormat="1" ht="19.92" customHeight="1">
      <c r="A111" s="10"/>
      <c r="B111" s="197"/>
      <c r="C111" s="135"/>
      <c r="D111" s="198" t="s">
        <v>211</v>
      </c>
      <c r="E111" s="199"/>
      <c r="F111" s="199"/>
      <c r="G111" s="199"/>
      <c r="H111" s="199"/>
      <c r="I111" s="199"/>
      <c r="J111" s="200">
        <f>J257</f>
        <v>0</v>
      </c>
      <c r="K111" s="135"/>
      <c r="L111" s="201"/>
      <c r="S111" s="10"/>
      <c r="T111" s="10"/>
      <c r="U111" s="10"/>
      <c r="V111" s="10"/>
      <c r="W111" s="10"/>
      <c r="X111" s="10"/>
      <c r="Y111" s="10"/>
      <c r="Z111" s="10"/>
      <c r="AA111" s="10"/>
      <c r="AB111" s="10"/>
      <c r="AC111" s="10"/>
      <c r="AD111" s="10"/>
      <c r="AE111" s="10"/>
    </row>
    <row r="112" s="2" customFormat="1" ht="21.84"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6.96" customHeight="1">
      <c r="A113" s="40"/>
      <c r="B113" s="68"/>
      <c r="C113" s="69"/>
      <c r="D113" s="69"/>
      <c r="E113" s="69"/>
      <c r="F113" s="69"/>
      <c r="G113" s="69"/>
      <c r="H113" s="69"/>
      <c r="I113" s="69"/>
      <c r="J113" s="69"/>
      <c r="K113" s="69"/>
      <c r="L113" s="65"/>
      <c r="S113" s="40"/>
      <c r="T113" s="40"/>
      <c r="U113" s="40"/>
      <c r="V113" s="40"/>
      <c r="W113" s="40"/>
      <c r="X113" s="40"/>
      <c r="Y113" s="40"/>
      <c r="Z113" s="40"/>
      <c r="AA113" s="40"/>
      <c r="AB113" s="40"/>
      <c r="AC113" s="40"/>
      <c r="AD113" s="40"/>
      <c r="AE113" s="40"/>
    </row>
    <row r="117" s="2" customFormat="1" ht="6.96" customHeight="1">
      <c r="A117" s="40"/>
      <c r="B117" s="70"/>
      <c r="C117" s="71"/>
      <c r="D117" s="71"/>
      <c r="E117" s="71"/>
      <c r="F117" s="71"/>
      <c r="G117" s="71"/>
      <c r="H117" s="71"/>
      <c r="I117" s="71"/>
      <c r="J117" s="71"/>
      <c r="K117" s="71"/>
      <c r="L117" s="65"/>
      <c r="S117" s="40"/>
      <c r="T117" s="40"/>
      <c r="U117" s="40"/>
      <c r="V117" s="40"/>
      <c r="W117" s="40"/>
      <c r="X117" s="40"/>
      <c r="Y117" s="40"/>
      <c r="Z117" s="40"/>
      <c r="AA117" s="40"/>
      <c r="AB117" s="40"/>
      <c r="AC117" s="40"/>
      <c r="AD117" s="40"/>
      <c r="AE117" s="40"/>
    </row>
    <row r="118" s="2" customFormat="1" ht="24.96" customHeight="1">
      <c r="A118" s="40"/>
      <c r="B118" s="41"/>
      <c r="C118" s="24" t="s">
        <v>213</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16</v>
      </c>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6.5" customHeight="1">
      <c r="A121" s="40"/>
      <c r="B121" s="41"/>
      <c r="C121" s="42"/>
      <c r="D121" s="42"/>
      <c r="E121" s="186" t="str">
        <f>E7</f>
        <v>PD pro Hasičskou zbrojnici Frýdek</v>
      </c>
      <c r="F121" s="33"/>
      <c r="G121" s="33"/>
      <c r="H121" s="33"/>
      <c r="I121" s="42"/>
      <c r="J121" s="42"/>
      <c r="K121" s="42"/>
      <c r="L121" s="65"/>
      <c r="S121" s="40"/>
      <c r="T121" s="40"/>
      <c r="U121" s="40"/>
      <c r="V121" s="40"/>
      <c r="W121" s="40"/>
      <c r="X121" s="40"/>
      <c r="Y121" s="40"/>
      <c r="Z121" s="40"/>
      <c r="AA121" s="40"/>
      <c r="AB121" s="40"/>
      <c r="AC121" s="40"/>
      <c r="AD121" s="40"/>
      <c r="AE121" s="40"/>
    </row>
    <row r="122" s="1" customFormat="1" ht="12" customHeight="1">
      <c r="B122" s="22"/>
      <c r="C122" s="33" t="s">
        <v>198</v>
      </c>
      <c r="D122" s="23"/>
      <c r="E122" s="23"/>
      <c r="F122" s="23"/>
      <c r="G122" s="23"/>
      <c r="H122" s="23"/>
      <c r="I122" s="23"/>
      <c r="J122" s="23"/>
      <c r="K122" s="23"/>
      <c r="L122" s="21"/>
    </row>
    <row r="123" s="2" customFormat="1" ht="16.5" customHeight="1">
      <c r="A123" s="40"/>
      <c r="B123" s="41"/>
      <c r="C123" s="42"/>
      <c r="D123" s="42"/>
      <c r="E123" s="186" t="s">
        <v>199</v>
      </c>
      <c r="F123" s="42"/>
      <c r="G123" s="42"/>
      <c r="H123" s="42"/>
      <c r="I123" s="42"/>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200</v>
      </c>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E11</f>
        <v>SO 04 - OPĚRNÁ ZEĎ</v>
      </c>
      <c r="F125" s="42"/>
      <c r="G125" s="42"/>
      <c r="H125" s="42"/>
      <c r="I125" s="42"/>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3" t="s">
        <v>22</v>
      </c>
      <c r="D127" s="42"/>
      <c r="E127" s="42"/>
      <c r="F127" s="28" t="str">
        <f>F14</f>
        <v>Frýdek Místek</v>
      </c>
      <c r="G127" s="42"/>
      <c r="H127" s="42"/>
      <c r="I127" s="33" t="s">
        <v>24</v>
      </c>
      <c r="J127" s="81" t="str">
        <f>IF(J14="","",J14)</f>
        <v>26. 7. 2019</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3" t="s">
        <v>30</v>
      </c>
      <c r="D129" s="42"/>
      <c r="E129" s="42"/>
      <c r="F129" s="28" t="str">
        <f>E17</f>
        <v>Statutární město Frýdek - Místek</v>
      </c>
      <c r="G129" s="42"/>
      <c r="H129" s="42"/>
      <c r="I129" s="33" t="s">
        <v>36</v>
      </c>
      <c r="J129" s="38" t="str">
        <f>E23</f>
        <v>PPS Kania s.r.o.</v>
      </c>
      <c r="K129" s="42"/>
      <c r="L129" s="65"/>
      <c r="S129" s="40"/>
      <c r="T129" s="40"/>
      <c r="U129" s="40"/>
      <c r="V129" s="40"/>
      <c r="W129" s="40"/>
      <c r="X129" s="40"/>
      <c r="Y129" s="40"/>
      <c r="Z129" s="40"/>
      <c r="AA129" s="40"/>
      <c r="AB129" s="40"/>
      <c r="AC129" s="40"/>
      <c r="AD129" s="40"/>
      <c r="AE129" s="40"/>
    </row>
    <row r="130" s="2" customFormat="1" ht="15.15" customHeight="1">
      <c r="A130" s="40"/>
      <c r="B130" s="41"/>
      <c r="C130" s="33" t="s">
        <v>34</v>
      </c>
      <c r="D130" s="42"/>
      <c r="E130" s="42"/>
      <c r="F130" s="28" t="str">
        <f>IF(E20="","",E20)</f>
        <v>Vyplň údaj</v>
      </c>
      <c r="G130" s="42"/>
      <c r="H130" s="42"/>
      <c r="I130" s="33" t="s">
        <v>39</v>
      </c>
      <c r="J130" s="38" t="str">
        <f>E26</f>
        <v xml:space="preserve"> </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11" customFormat="1" ht="29.28" customHeight="1">
      <c r="A132" s="202"/>
      <c r="B132" s="203"/>
      <c r="C132" s="204" t="s">
        <v>214</v>
      </c>
      <c r="D132" s="205" t="s">
        <v>68</v>
      </c>
      <c r="E132" s="205" t="s">
        <v>64</v>
      </c>
      <c r="F132" s="205" t="s">
        <v>65</v>
      </c>
      <c r="G132" s="205" t="s">
        <v>215</v>
      </c>
      <c r="H132" s="205" t="s">
        <v>216</v>
      </c>
      <c r="I132" s="205" t="s">
        <v>217</v>
      </c>
      <c r="J132" s="205" t="s">
        <v>204</v>
      </c>
      <c r="K132" s="206" t="s">
        <v>218</v>
      </c>
      <c r="L132" s="207"/>
      <c r="M132" s="102" t="s">
        <v>1</v>
      </c>
      <c r="N132" s="103" t="s">
        <v>47</v>
      </c>
      <c r="O132" s="103" t="s">
        <v>219</v>
      </c>
      <c r="P132" s="103" t="s">
        <v>220</v>
      </c>
      <c r="Q132" s="103" t="s">
        <v>221</v>
      </c>
      <c r="R132" s="103" t="s">
        <v>222</v>
      </c>
      <c r="S132" s="103" t="s">
        <v>223</v>
      </c>
      <c r="T132" s="104" t="s">
        <v>224</v>
      </c>
      <c r="U132" s="202"/>
      <c r="V132" s="202"/>
      <c r="W132" s="202"/>
      <c r="X132" s="202"/>
      <c r="Y132" s="202"/>
      <c r="Z132" s="202"/>
      <c r="AA132" s="202"/>
      <c r="AB132" s="202"/>
      <c r="AC132" s="202"/>
      <c r="AD132" s="202"/>
      <c r="AE132" s="202"/>
    </row>
    <row r="133" s="2" customFormat="1" ht="22.8" customHeight="1">
      <c r="A133" s="40"/>
      <c r="B133" s="41"/>
      <c r="C133" s="109" t="s">
        <v>225</v>
      </c>
      <c r="D133" s="42"/>
      <c r="E133" s="42"/>
      <c r="F133" s="42"/>
      <c r="G133" s="42"/>
      <c r="H133" s="42"/>
      <c r="I133" s="42"/>
      <c r="J133" s="208">
        <f>BK133</f>
        <v>0</v>
      </c>
      <c r="K133" s="42"/>
      <c r="L133" s="46"/>
      <c r="M133" s="105"/>
      <c r="N133" s="209"/>
      <c r="O133" s="106"/>
      <c r="P133" s="210">
        <f>P134+P241+P256</f>
        <v>0</v>
      </c>
      <c r="Q133" s="106"/>
      <c r="R133" s="210">
        <f>R134+R241+R256</f>
        <v>498.96065937999998</v>
      </c>
      <c r="S133" s="106"/>
      <c r="T133" s="211">
        <f>T134+T241+T256</f>
        <v>60.240000000000002</v>
      </c>
      <c r="U133" s="40"/>
      <c r="V133" s="40"/>
      <c r="W133" s="40"/>
      <c r="X133" s="40"/>
      <c r="Y133" s="40"/>
      <c r="Z133" s="40"/>
      <c r="AA133" s="40"/>
      <c r="AB133" s="40"/>
      <c r="AC133" s="40"/>
      <c r="AD133" s="40"/>
      <c r="AE133" s="40"/>
      <c r="AT133" s="18" t="s">
        <v>82</v>
      </c>
      <c r="AU133" s="18" t="s">
        <v>206</v>
      </c>
      <c r="BK133" s="212">
        <f>BK134+BK241+BK256</f>
        <v>0</v>
      </c>
    </row>
    <row r="134" s="12" customFormat="1" ht="25.92" customHeight="1">
      <c r="A134" s="12"/>
      <c r="B134" s="213"/>
      <c r="C134" s="214"/>
      <c r="D134" s="215" t="s">
        <v>82</v>
      </c>
      <c r="E134" s="216" t="s">
        <v>362</v>
      </c>
      <c r="F134" s="216" t="s">
        <v>363</v>
      </c>
      <c r="G134" s="214"/>
      <c r="H134" s="214"/>
      <c r="I134" s="217"/>
      <c r="J134" s="218">
        <f>BK134</f>
        <v>0</v>
      </c>
      <c r="K134" s="214"/>
      <c r="L134" s="219"/>
      <c r="M134" s="220"/>
      <c r="N134" s="221"/>
      <c r="O134" s="221"/>
      <c r="P134" s="222">
        <f>P135+P168+P190+P222+P227+P232+P239</f>
        <v>0</v>
      </c>
      <c r="Q134" s="221"/>
      <c r="R134" s="222">
        <f>R135+R168+R190+R222+R227+R232+R239</f>
        <v>494.38365937999998</v>
      </c>
      <c r="S134" s="221"/>
      <c r="T134" s="223">
        <f>T135+T168+T190+T222+T227+T232+T239</f>
        <v>60.240000000000002</v>
      </c>
      <c r="U134" s="12"/>
      <c r="V134" s="12"/>
      <c r="W134" s="12"/>
      <c r="X134" s="12"/>
      <c r="Y134" s="12"/>
      <c r="Z134" s="12"/>
      <c r="AA134" s="12"/>
      <c r="AB134" s="12"/>
      <c r="AC134" s="12"/>
      <c r="AD134" s="12"/>
      <c r="AE134" s="12"/>
      <c r="AR134" s="224" t="s">
        <v>87</v>
      </c>
      <c r="AT134" s="225" t="s">
        <v>82</v>
      </c>
      <c r="AU134" s="225" t="s">
        <v>83</v>
      </c>
      <c r="AY134" s="224" t="s">
        <v>227</v>
      </c>
      <c r="BK134" s="226">
        <f>BK135+BK168+BK190+BK222+BK227+BK232+BK239</f>
        <v>0</v>
      </c>
    </row>
    <row r="135" s="12" customFormat="1" ht="22.8" customHeight="1">
      <c r="A135" s="12"/>
      <c r="B135" s="213"/>
      <c r="C135" s="214"/>
      <c r="D135" s="215" t="s">
        <v>82</v>
      </c>
      <c r="E135" s="227" t="s">
        <v>87</v>
      </c>
      <c r="F135" s="227" t="s">
        <v>364</v>
      </c>
      <c r="G135" s="214"/>
      <c r="H135" s="214"/>
      <c r="I135" s="217"/>
      <c r="J135" s="228">
        <f>BK135</f>
        <v>0</v>
      </c>
      <c r="K135" s="214"/>
      <c r="L135" s="219"/>
      <c r="M135" s="220"/>
      <c r="N135" s="221"/>
      <c r="O135" s="221"/>
      <c r="P135" s="222">
        <f>SUM(P136:P167)</f>
        <v>0</v>
      </c>
      <c r="Q135" s="221"/>
      <c r="R135" s="222">
        <f>SUM(R136:R167)</f>
        <v>98.280000000000001</v>
      </c>
      <c r="S135" s="221"/>
      <c r="T135" s="223">
        <f>SUM(T136:T167)</f>
        <v>0</v>
      </c>
      <c r="U135" s="12"/>
      <c r="V135" s="12"/>
      <c r="W135" s="12"/>
      <c r="X135" s="12"/>
      <c r="Y135" s="12"/>
      <c r="Z135" s="12"/>
      <c r="AA135" s="12"/>
      <c r="AB135" s="12"/>
      <c r="AC135" s="12"/>
      <c r="AD135" s="12"/>
      <c r="AE135" s="12"/>
      <c r="AR135" s="224" t="s">
        <v>87</v>
      </c>
      <c r="AT135" s="225" t="s">
        <v>82</v>
      </c>
      <c r="AU135" s="225" t="s">
        <v>87</v>
      </c>
      <c r="AY135" s="224" t="s">
        <v>227</v>
      </c>
      <c r="BK135" s="226">
        <f>SUM(BK136:BK167)</f>
        <v>0</v>
      </c>
    </row>
    <row r="136" s="2" customFormat="1" ht="16.5" customHeight="1">
      <c r="A136" s="40"/>
      <c r="B136" s="41"/>
      <c r="C136" s="229" t="s">
        <v>87</v>
      </c>
      <c r="D136" s="229" t="s">
        <v>230</v>
      </c>
      <c r="E136" s="230" t="s">
        <v>5714</v>
      </c>
      <c r="F136" s="231" t="s">
        <v>5715</v>
      </c>
      <c r="G136" s="232" t="s">
        <v>374</v>
      </c>
      <c r="H136" s="233">
        <v>240</v>
      </c>
      <c r="I136" s="234"/>
      <c r="J136" s="235">
        <f>ROUND(I136*H136,2)</f>
        <v>0</v>
      </c>
      <c r="K136" s="231" t="s">
        <v>234</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91</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5716</v>
      </c>
    </row>
    <row r="137" s="13" customFormat="1">
      <c r="A137" s="13"/>
      <c r="B137" s="252"/>
      <c r="C137" s="253"/>
      <c r="D137" s="242" t="s">
        <v>369</v>
      </c>
      <c r="E137" s="254" t="s">
        <v>1</v>
      </c>
      <c r="F137" s="255" t="s">
        <v>5717</v>
      </c>
      <c r="G137" s="253"/>
      <c r="H137" s="256">
        <v>240</v>
      </c>
      <c r="I137" s="257"/>
      <c r="J137" s="253"/>
      <c r="K137" s="253"/>
      <c r="L137" s="258"/>
      <c r="M137" s="259"/>
      <c r="N137" s="260"/>
      <c r="O137" s="260"/>
      <c r="P137" s="260"/>
      <c r="Q137" s="260"/>
      <c r="R137" s="260"/>
      <c r="S137" s="260"/>
      <c r="T137" s="261"/>
      <c r="U137" s="13"/>
      <c r="V137" s="13"/>
      <c r="W137" s="13"/>
      <c r="X137" s="13"/>
      <c r="Y137" s="13"/>
      <c r="Z137" s="13"/>
      <c r="AA137" s="13"/>
      <c r="AB137" s="13"/>
      <c r="AC137" s="13"/>
      <c r="AD137" s="13"/>
      <c r="AE137" s="13"/>
      <c r="AT137" s="262" t="s">
        <v>369</v>
      </c>
      <c r="AU137" s="262" t="s">
        <v>91</v>
      </c>
      <c r="AV137" s="13" t="s">
        <v>91</v>
      </c>
      <c r="AW137" s="13" t="s">
        <v>38</v>
      </c>
      <c r="AX137" s="13" t="s">
        <v>83</v>
      </c>
      <c r="AY137" s="262" t="s">
        <v>227</v>
      </c>
    </row>
    <row r="138" s="15" customFormat="1">
      <c r="A138" s="15"/>
      <c r="B138" s="274"/>
      <c r="C138" s="275"/>
      <c r="D138" s="242" t="s">
        <v>369</v>
      </c>
      <c r="E138" s="276" t="s">
        <v>1</v>
      </c>
      <c r="F138" s="277" t="s">
        <v>5718</v>
      </c>
      <c r="G138" s="275"/>
      <c r="H138" s="276" t="s">
        <v>1</v>
      </c>
      <c r="I138" s="278"/>
      <c r="J138" s="275"/>
      <c r="K138" s="275"/>
      <c r="L138" s="279"/>
      <c r="M138" s="280"/>
      <c r="N138" s="281"/>
      <c r="O138" s="281"/>
      <c r="P138" s="281"/>
      <c r="Q138" s="281"/>
      <c r="R138" s="281"/>
      <c r="S138" s="281"/>
      <c r="T138" s="282"/>
      <c r="U138" s="15"/>
      <c r="V138" s="15"/>
      <c r="W138" s="15"/>
      <c r="X138" s="15"/>
      <c r="Y138" s="15"/>
      <c r="Z138" s="15"/>
      <c r="AA138" s="15"/>
      <c r="AB138" s="15"/>
      <c r="AC138" s="15"/>
      <c r="AD138" s="15"/>
      <c r="AE138" s="15"/>
      <c r="AT138" s="283" t="s">
        <v>369</v>
      </c>
      <c r="AU138" s="283" t="s">
        <v>91</v>
      </c>
      <c r="AV138" s="15" t="s">
        <v>87</v>
      </c>
      <c r="AW138" s="15" t="s">
        <v>38</v>
      </c>
      <c r="AX138" s="15" t="s">
        <v>83</v>
      </c>
      <c r="AY138" s="283" t="s">
        <v>227</v>
      </c>
    </row>
    <row r="139" s="14" customFormat="1">
      <c r="A139" s="14"/>
      <c r="B139" s="263"/>
      <c r="C139" s="264"/>
      <c r="D139" s="242" t="s">
        <v>369</v>
      </c>
      <c r="E139" s="265" t="s">
        <v>1</v>
      </c>
      <c r="F139" s="266" t="s">
        <v>371</v>
      </c>
      <c r="G139" s="264"/>
      <c r="H139" s="267">
        <v>240</v>
      </c>
      <c r="I139" s="268"/>
      <c r="J139" s="264"/>
      <c r="K139" s="264"/>
      <c r="L139" s="269"/>
      <c r="M139" s="270"/>
      <c r="N139" s="271"/>
      <c r="O139" s="271"/>
      <c r="P139" s="271"/>
      <c r="Q139" s="271"/>
      <c r="R139" s="271"/>
      <c r="S139" s="271"/>
      <c r="T139" s="272"/>
      <c r="U139" s="14"/>
      <c r="V139" s="14"/>
      <c r="W139" s="14"/>
      <c r="X139" s="14"/>
      <c r="Y139" s="14"/>
      <c r="Z139" s="14"/>
      <c r="AA139" s="14"/>
      <c r="AB139" s="14"/>
      <c r="AC139" s="14"/>
      <c r="AD139" s="14"/>
      <c r="AE139" s="14"/>
      <c r="AT139" s="273" t="s">
        <v>369</v>
      </c>
      <c r="AU139" s="273" t="s">
        <v>91</v>
      </c>
      <c r="AV139" s="14" t="s">
        <v>115</v>
      </c>
      <c r="AW139" s="14" t="s">
        <v>38</v>
      </c>
      <c r="AX139" s="14" t="s">
        <v>87</v>
      </c>
      <c r="AY139" s="273" t="s">
        <v>227</v>
      </c>
    </row>
    <row r="140" s="2" customFormat="1" ht="16.5" customHeight="1">
      <c r="A140" s="40"/>
      <c r="B140" s="41"/>
      <c r="C140" s="229" t="s">
        <v>91</v>
      </c>
      <c r="D140" s="229" t="s">
        <v>230</v>
      </c>
      <c r="E140" s="230" t="s">
        <v>384</v>
      </c>
      <c r="F140" s="231" t="s">
        <v>385</v>
      </c>
      <c r="G140" s="232" t="s">
        <v>374</v>
      </c>
      <c r="H140" s="233">
        <v>312</v>
      </c>
      <c r="I140" s="234"/>
      <c r="J140" s="235">
        <f>ROUND(I140*H140,2)</f>
        <v>0</v>
      </c>
      <c r="K140" s="231" t="s">
        <v>234</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91</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5719</v>
      </c>
    </row>
    <row r="141" s="2" customFormat="1">
      <c r="A141" s="40"/>
      <c r="B141" s="41"/>
      <c r="C141" s="42"/>
      <c r="D141" s="242" t="s">
        <v>237</v>
      </c>
      <c r="E141" s="42"/>
      <c r="F141" s="243" t="s">
        <v>387</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8" t="s">
        <v>237</v>
      </c>
      <c r="AU141" s="18" t="s">
        <v>91</v>
      </c>
    </row>
    <row r="142" s="13" customFormat="1">
      <c r="A142" s="13"/>
      <c r="B142" s="252"/>
      <c r="C142" s="253"/>
      <c r="D142" s="242" t="s">
        <v>369</v>
      </c>
      <c r="E142" s="253"/>
      <c r="F142" s="255" t="s">
        <v>5720</v>
      </c>
      <c r="G142" s="253"/>
      <c r="H142" s="256">
        <v>312</v>
      </c>
      <c r="I142" s="257"/>
      <c r="J142" s="253"/>
      <c r="K142" s="253"/>
      <c r="L142" s="258"/>
      <c r="M142" s="259"/>
      <c r="N142" s="260"/>
      <c r="O142" s="260"/>
      <c r="P142" s="260"/>
      <c r="Q142" s="260"/>
      <c r="R142" s="260"/>
      <c r="S142" s="260"/>
      <c r="T142" s="261"/>
      <c r="U142" s="13"/>
      <c r="V142" s="13"/>
      <c r="W142" s="13"/>
      <c r="X142" s="13"/>
      <c r="Y142" s="13"/>
      <c r="Z142" s="13"/>
      <c r="AA142" s="13"/>
      <c r="AB142" s="13"/>
      <c r="AC142" s="13"/>
      <c r="AD142" s="13"/>
      <c r="AE142" s="13"/>
      <c r="AT142" s="262" t="s">
        <v>369</v>
      </c>
      <c r="AU142" s="262" t="s">
        <v>91</v>
      </c>
      <c r="AV142" s="13" t="s">
        <v>91</v>
      </c>
      <c r="AW142" s="13" t="s">
        <v>4</v>
      </c>
      <c r="AX142" s="13" t="s">
        <v>87</v>
      </c>
      <c r="AY142" s="262" t="s">
        <v>227</v>
      </c>
    </row>
    <row r="143" s="2" customFormat="1" ht="16.5" customHeight="1">
      <c r="A143" s="40"/>
      <c r="B143" s="41"/>
      <c r="C143" s="229" t="s">
        <v>102</v>
      </c>
      <c r="D143" s="229" t="s">
        <v>230</v>
      </c>
      <c r="E143" s="230" t="s">
        <v>389</v>
      </c>
      <c r="F143" s="231" t="s">
        <v>390</v>
      </c>
      <c r="G143" s="232" t="s">
        <v>374</v>
      </c>
      <c r="H143" s="233">
        <v>94.123000000000005</v>
      </c>
      <c r="I143" s="234"/>
      <c r="J143" s="235">
        <f>ROUND(I143*H143,2)</f>
        <v>0</v>
      </c>
      <c r="K143" s="231" t="s">
        <v>234</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91</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5721</v>
      </c>
    </row>
    <row r="144" s="13" customFormat="1">
      <c r="A144" s="13"/>
      <c r="B144" s="252"/>
      <c r="C144" s="253"/>
      <c r="D144" s="242" t="s">
        <v>369</v>
      </c>
      <c r="E144" s="254" t="s">
        <v>1</v>
      </c>
      <c r="F144" s="255" t="s">
        <v>5722</v>
      </c>
      <c r="G144" s="253"/>
      <c r="H144" s="256">
        <v>84</v>
      </c>
      <c r="I144" s="257"/>
      <c r="J144" s="253"/>
      <c r="K144" s="253"/>
      <c r="L144" s="258"/>
      <c r="M144" s="259"/>
      <c r="N144" s="260"/>
      <c r="O144" s="260"/>
      <c r="P144" s="260"/>
      <c r="Q144" s="260"/>
      <c r="R144" s="260"/>
      <c r="S144" s="260"/>
      <c r="T144" s="261"/>
      <c r="U144" s="13"/>
      <c r="V144" s="13"/>
      <c r="W144" s="13"/>
      <c r="X144" s="13"/>
      <c r="Y144" s="13"/>
      <c r="Z144" s="13"/>
      <c r="AA144" s="13"/>
      <c r="AB144" s="13"/>
      <c r="AC144" s="13"/>
      <c r="AD144" s="13"/>
      <c r="AE144" s="13"/>
      <c r="AT144" s="262" t="s">
        <v>369</v>
      </c>
      <c r="AU144" s="262" t="s">
        <v>91</v>
      </c>
      <c r="AV144" s="13" t="s">
        <v>91</v>
      </c>
      <c r="AW144" s="13" t="s">
        <v>38</v>
      </c>
      <c r="AX144" s="13" t="s">
        <v>83</v>
      </c>
      <c r="AY144" s="262" t="s">
        <v>227</v>
      </c>
    </row>
    <row r="145" s="13" customFormat="1">
      <c r="A145" s="13"/>
      <c r="B145" s="252"/>
      <c r="C145" s="253"/>
      <c r="D145" s="242" t="s">
        <v>369</v>
      </c>
      <c r="E145" s="254" t="s">
        <v>1</v>
      </c>
      <c r="F145" s="255" t="s">
        <v>5723</v>
      </c>
      <c r="G145" s="253"/>
      <c r="H145" s="256">
        <v>10.122999999999999</v>
      </c>
      <c r="I145" s="257"/>
      <c r="J145" s="253"/>
      <c r="K145" s="253"/>
      <c r="L145" s="258"/>
      <c r="M145" s="259"/>
      <c r="N145" s="260"/>
      <c r="O145" s="260"/>
      <c r="P145" s="260"/>
      <c r="Q145" s="260"/>
      <c r="R145" s="260"/>
      <c r="S145" s="260"/>
      <c r="T145" s="261"/>
      <c r="U145" s="13"/>
      <c r="V145" s="13"/>
      <c r="W145" s="13"/>
      <c r="X145" s="13"/>
      <c r="Y145" s="13"/>
      <c r="Z145" s="13"/>
      <c r="AA145" s="13"/>
      <c r="AB145" s="13"/>
      <c r="AC145" s="13"/>
      <c r="AD145" s="13"/>
      <c r="AE145" s="13"/>
      <c r="AT145" s="262" t="s">
        <v>369</v>
      </c>
      <c r="AU145" s="262" t="s">
        <v>91</v>
      </c>
      <c r="AV145" s="13" t="s">
        <v>91</v>
      </c>
      <c r="AW145" s="13" t="s">
        <v>38</v>
      </c>
      <c r="AX145" s="13" t="s">
        <v>83</v>
      </c>
      <c r="AY145" s="262" t="s">
        <v>227</v>
      </c>
    </row>
    <row r="146" s="15" customFormat="1">
      <c r="A146" s="15"/>
      <c r="B146" s="274"/>
      <c r="C146" s="275"/>
      <c r="D146" s="242" t="s">
        <v>369</v>
      </c>
      <c r="E146" s="276" t="s">
        <v>1</v>
      </c>
      <c r="F146" s="277" t="s">
        <v>5718</v>
      </c>
      <c r="G146" s="275"/>
      <c r="H146" s="276" t="s">
        <v>1</v>
      </c>
      <c r="I146" s="278"/>
      <c r="J146" s="275"/>
      <c r="K146" s="275"/>
      <c r="L146" s="279"/>
      <c r="M146" s="280"/>
      <c r="N146" s="281"/>
      <c r="O146" s="281"/>
      <c r="P146" s="281"/>
      <c r="Q146" s="281"/>
      <c r="R146" s="281"/>
      <c r="S146" s="281"/>
      <c r="T146" s="282"/>
      <c r="U146" s="15"/>
      <c r="V146" s="15"/>
      <c r="W146" s="15"/>
      <c r="X146" s="15"/>
      <c r="Y146" s="15"/>
      <c r="Z146" s="15"/>
      <c r="AA146" s="15"/>
      <c r="AB146" s="15"/>
      <c r="AC146" s="15"/>
      <c r="AD146" s="15"/>
      <c r="AE146" s="15"/>
      <c r="AT146" s="283" t="s">
        <v>369</v>
      </c>
      <c r="AU146" s="283" t="s">
        <v>91</v>
      </c>
      <c r="AV146" s="15" t="s">
        <v>87</v>
      </c>
      <c r="AW146" s="15" t="s">
        <v>38</v>
      </c>
      <c r="AX146" s="15" t="s">
        <v>83</v>
      </c>
      <c r="AY146" s="283" t="s">
        <v>227</v>
      </c>
    </row>
    <row r="147" s="14" customFormat="1">
      <c r="A147" s="14"/>
      <c r="B147" s="263"/>
      <c r="C147" s="264"/>
      <c r="D147" s="242" t="s">
        <v>369</v>
      </c>
      <c r="E147" s="265" t="s">
        <v>1</v>
      </c>
      <c r="F147" s="266" t="s">
        <v>371</v>
      </c>
      <c r="G147" s="264"/>
      <c r="H147" s="267">
        <v>94.123000000000005</v>
      </c>
      <c r="I147" s="268"/>
      <c r="J147" s="264"/>
      <c r="K147" s="264"/>
      <c r="L147" s="269"/>
      <c r="M147" s="270"/>
      <c r="N147" s="271"/>
      <c r="O147" s="271"/>
      <c r="P147" s="271"/>
      <c r="Q147" s="271"/>
      <c r="R147" s="271"/>
      <c r="S147" s="271"/>
      <c r="T147" s="272"/>
      <c r="U147" s="14"/>
      <c r="V147" s="14"/>
      <c r="W147" s="14"/>
      <c r="X147" s="14"/>
      <c r="Y147" s="14"/>
      <c r="Z147" s="14"/>
      <c r="AA147" s="14"/>
      <c r="AB147" s="14"/>
      <c r="AC147" s="14"/>
      <c r="AD147" s="14"/>
      <c r="AE147" s="14"/>
      <c r="AT147" s="273" t="s">
        <v>369</v>
      </c>
      <c r="AU147" s="273" t="s">
        <v>91</v>
      </c>
      <c r="AV147" s="14" t="s">
        <v>115</v>
      </c>
      <c r="AW147" s="14" t="s">
        <v>38</v>
      </c>
      <c r="AX147" s="14" t="s">
        <v>87</v>
      </c>
      <c r="AY147" s="273" t="s">
        <v>227</v>
      </c>
    </row>
    <row r="148" s="2" customFormat="1" ht="21.75" customHeight="1">
      <c r="A148" s="40"/>
      <c r="B148" s="41"/>
      <c r="C148" s="229" t="s">
        <v>115</v>
      </c>
      <c r="D148" s="229" t="s">
        <v>230</v>
      </c>
      <c r="E148" s="230" t="s">
        <v>5522</v>
      </c>
      <c r="F148" s="231" t="s">
        <v>5523</v>
      </c>
      <c r="G148" s="232" t="s">
        <v>374</v>
      </c>
      <c r="H148" s="233">
        <v>941.23000000000002</v>
      </c>
      <c r="I148" s="234"/>
      <c r="J148" s="235">
        <f>ROUND(I148*H148,2)</f>
        <v>0</v>
      </c>
      <c r="K148" s="231" t="s">
        <v>234</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5724</v>
      </c>
    </row>
    <row r="149" s="13" customFormat="1">
      <c r="A149" s="13"/>
      <c r="B149" s="252"/>
      <c r="C149" s="253"/>
      <c r="D149" s="242" t="s">
        <v>369</v>
      </c>
      <c r="E149" s="253"/>
      <c r="F149" s="255" t="s">
        <v>5725</v>
      </c>
      <c r="G149" s="253"/>
      <c r="H149" s="256">
        <v>941.23000000000002</v>
      </c>
      <c r="I149" s="257"/>
      <c r="J149" s="253"/>
      <c r="K149" s="253"/>
      <c r="L149" s="258"/>
      <c r="M149" s="259"/>
      <c r="N149" s="260"/>
      <c r="O149" s="260"/>
      <c r="P149" s="260"/>
      <c r="Q149" s="260"/>
      <c r="R149" s="260"/>
      <c r="S149" s="260"/>
      <c r="T149" s="261"/>
      <c r="U149" s="13"/>
      <c r="V149" s="13"/>
      <c r="W149" s="13"/>
      <c r="X149" s="13"/>
      <c r="Y149" s="13"/>
      <c r="Z149" s="13"/>
      <c r="AA149" s="13"/>
      <c r="AB149" s="13"/>
      <c r="AC149" s="13"/>
      <c r="AD149" s="13"/>
      <c r="AE149" s="13"/>
      <c r="AT149" s="262" t="s">
        <v>369</v>
      </c>
      <c r="AU149" s="262" t="s">
        <v>91</v>
      </c>
      <c r="AV149" s="13" t="s">
        <v>91</v>
      </c>
      <c r="AW149" s="13" t="s">
        <v>4</v>
      </c>
      <c r="AX149" s="13" t="s">
        <v>87</v>
      </c>
      <c r="AY149" s="262" t="s">
        <v>227</v>
      </c>
    </row>
    <row r="150" s="2" customFormat="1" ht="16.5" customHeight="1">
      <c r="A150" s="40"/>
      <c r="B150" s="41"/>
      <c r="C150" s="229" t="s">
        <v>121</v>
      </c>
      <c r="D150" s="229" t="s">
        <v>230</v>
      </c>
      <c r="E150" s="230" t="s">
        <v>393</v>
      </c>
      <c r="F150" s="231" t="s">
        <v>394</v>
      </c>
      <c r="G150" s="232" t="s">
        <v>374</v>
      </c>
      <c r="H150" s="233">
        <v>94.123000000000005</v>
      </c>
      <c r="I150" s="234"/>
      <c r="J150" s="235">
        <f>ROUND(I150*H150,2)</f>
        <v>0</v>
      </c>
      <c r="K150" s="231" t="s">
        <v>234</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5726</v>
      </c>
    </row>
    <row r="151" s="2" customFormat="1" ht="16.5" customHeight="1">
      <c r="A151" s="40"/>
      <c r="B151" s="41"/>
      <c r="C151" s="229" t="s">
        <v>257</v>
      </c>
      <c r="D151" s="229" t="s">
        <v>230</v>
      </c>
      <c r="E151" s="230" t="s">
        <v>396</v>
      </c>
      <c r="F151" s="231" t="s">
        <v>5527</v>
      </c>
      <c r="G151" s="232" t="s">
        <v>398</v>
      </c>
      <c r="H151" s="233">
        <v>169.42099999999999</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91</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5727</v>
      </c>
    </row>
    <row r="152" s="13" customFormat="1">
      <c r="A152" s="13"/>
      <c r="B152" s="252"/>
      <c r="C152" s="253"/>
      <c r="D152" s="242" t="s">
        <v>369</v>
      </c>
      <c r="E152" s="253"/>
      <c r="F152" s="255" t="s">
        <v>5728</v>
      </c>
      <c r="G152" s="253"/>
      <c r="H152" s="256">
        <v>169.42099999999999</v>
      </c>
      <c r="I152" s="257"/>
      <c r="J152" s="253"/>
      <c r="K152" s="253"/>
      <c r="L152" s="258"/>
      <c r="M152" s="259"/>
      <c r="N152" s="260"/>
      <c r="O152" s="260"/>
      <c r="P152" s="260"/>
      <c r="Q152" s="260"/>
      <c r="R152" s="260"/>
      <c r="S152" s="260"/>
      <c r="T152" s="261"/>
      <c r="U152" s="13"/>
      <c r="V152" s="13"/>
      <c r="W152" s="13"/>
      <c r="X152" s="13"/>
      <c r="Y152" s="13"/>
      <c r="Z152" s="13"/>
      <c r="AA152" s="13"/>
      <c r="AB152" s="13"/>
      <c r="AC152" s="13"/>
      <c r="AD152" s="13"/>
      <c r="AE152" s="13"/>
      <c r="AT152" s="262" t="s">
        <v>369</v>
      </c>
      <c r="AU152" s="262" t="s">
        <v>91</v>
      </c>
      <c r="AV152" s="13" t="s">
        <v>91</v>
      </c>
      <c r="AW152" s="13" t="s">
        <v>4</v>
      </c>
      <c r="AX152" s="13" t="s">
        <v>87</v>
      </c>
      <c r="AY152" s="262" t="s">
        <v>227</v>
      </c>
    </row>
    <row r="153" s="2" customFormat="1" ht="16.5" customHeight="1">
      <c r="A153" s="40"/>
      <c r="B153" s="41"/>
      <c r="C153" s="229" t="s">
        <v>262</v>
      </c>
      <c r="D153" s="229" t="s">
        <v>230</v>
      </c>
      <c r="E153" s="230" t="s">
        <v>401</v>
      </c>
      <c r="F153" s="231" t="s">
        <v>402</v>
      </c>
      <c r="G153" s="232" t="s">
        <v>374</v>
      </c>
      <c r="H153" s="233">
        <v>156</v>
      </c>
      <c r="I153" s="234"/>
      <c r="J153" s="235">
        <f>ROUND(I153*H153,2)</f>
        <v>0</v>
      </c>
      <c r="K153" s="231" t="s">
        <v>234</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5729</v>
      </c>
    </row>
    <row r="154" s="13" customFormat="1">
      <c r="A154" s="13"/>
      <c r="B154" s="252"/>
      <c r="C154" s="253"/>
      <c r="D154" s="242" t="s">
        <v>369</v>
      </c>
      <c r="E154" s="254" t="s">
        <v>1</v>
      </c>
      <c r="F154" s="255" t="s">
        <v>5730</v>
      </c>
      <c r="G154" s="253"/>
      <c r="H154" s="256">
        <v>156</v>
      </c>
      <c r="I154" s="257"/>
      <c r="J154" s="253"/>
      <c r="K154" s="253"/>
      <c r="L154" s="258"/>
      <c r="M154" s="259"/>
      <c r="N154" s="260"/>
      <c r="O154" s="260"/>
      <c r="P154" s="260"/>
      <c r="Q154" s="260"/>
      <c r="R154" s="260"/>
      <c r="S154" s="260"/>
      <c r="T154" s="261"/>
      <c r="U154" s="13"/>
      <c r="V154" s="13"/>
      <c r="W154" s="13"/>
      <c r="X154" s="13"/>
      <c r="Y154" s="13"/>
      <c r="Z154" s="13"/>
      <c r="AA154" s="13"/>
      <c r="AB154" s="13"/>
      <c r="AC154" s="13"/>
      <c r="AD154" s="13"/>
      <c r="AE154" s="13"/>
      <c r="AT154" s="262" t="s">
        <v>369</v>
      </c>
      <c r="AU154" s="262" t="s">
        <v>91</v>
      </c>
      <c r="AV154" s="13" t="s">
        <v>91</v>
      </c>
      <c r="AW154" s="13" t="s">
        <v>38</v>
      </c>
      <c r="AX154" s="13" t="s">
        <v>83</v>
      </c>
      <c r="AY154" s="262" t="s">
        <v>227</v>
      </c>
    </row>
    <row r="155" s="15" customFormat="1">
      <c r="A155" s="15"/>
      <c r="B155" s="274"/>
      <c r="C155" s="275"/>
      <c r="D155" s="242" t="s">
        <v>369</v>
      </c>
      <c r="E155" s="276" t="s">
        <v>1</v>
      </c>
      <c r="F155" s="277" t="s">
        <v>5718</v>
      </c>
      <c r="G155" s="275"/>
      <c r="H155" s="276" t="s">
        <v>1</v>
      </c>
      <c r="I155" s="278"/>
      <c r="J155" s="275"/>
      <c r="K155" s="275"/>
      <c r="L155" s="279"/>
      <c r="M155" s="280"/>
      <c r="N155" s="281"/>
      <c r="O155" s="281"/>
      <c r="P155" s="281"/>
      <c r="Q155" s="281"/>
      <c r="R155" s="281"/>
      <c r="S155" s="281"/>
      <c r="T155" s="282"/>
      <c r="U155" s="15"/>
      <c r="V155" s="15"/>
      <c r="W155" s="15"/>
      <c r="X155" s="15"/>
      <c r="Y155" s="15"/>
      <c r="Z155" s="15"/>
      <c r="AA155" s="15"/>
      <c r="AB155" s="15"/>
      <c r="AC155" s="15"/>
      <c r="AD155" s="15"/>
      <c r="AE155" s="15"/>
      <c r="AT155" s="283" t="s">
        <v>369</v>
      </c>
      <c r="AU155" s="283" t="s">
        <v>91</v>
      </c>
      <c r="AV155" s="15" t="s">
        <v>87</v>
      </c>
      <c r="AW155" s="15" t="s">
        <v>38</v>
      </c>
      <c r="AX155" s="15" t="s">
        <v>83</v>
      </c>
      <c r="AY155" s="283" t="s">
        <v>227</v>
      </c>
    </row>
    <row r="156" s="14" customFormat="1">
      <c r="A156" s="14"/>
      <c r="B156" s="263"/>
      <c r="C156" s="264"/>
      <c r="D156" s="242" t="s">
        <v>369</v>
      </c>
      <c r="E156" s="265" t="s">
        <v>1</v>
      </c>
      <c r="F156" s="266" t="s">
        <v>371</v>
      </c>
      <c r="G156" s="264"/>
      <c r="H156" s="267">
        <v>156</v>
      </c>
      <c r="I156" s="268"/>
      <c r="J156" s="264"/>
      <c r="K156" s="264"/>
      <c r="L156" s="269"/>
      <c r="M156" s="270"/>
      <c r="N156" s="271"/>
      <c r="O156" s="271"/>
      <c r="P156" s="271"/>
      <c r="Q156" s="271"/>
      <c r="R156" s="271"/>
      <c r="S156" s="271"/>
      <c r="T156" s="272"/>
      <c r="U156" s="14"/>
      <c r="V156" s="14"/>
      <c r="W156" s="14"/>
      <c r="X156" s="14"/>
      <c r="Y156" s="14"/>
      <c r="Z156" s="14"/>
      <c r="AA156" s="14"/>
      <c r="AB156" s="14"/>
      <c r="AC156" s="14"/>
      <c r="AD156" s="14"/>
      <c r="AE156" s="14"/>
      <c r="AT156" s="273" t="s">
        <v>369</v>
      </c>
      <c r="AU156" s="273" t="s">
        <v>91</v>
      </c>
      <c r="AV156" s="14" t="s">
        <v>115</v>
      </c>
      <c r="AW156" s="14" t="s">
        <v>38</v>
      </c>
      <c r="AX156" s="14" t="s">
        <v>87</v>
      </c>
      <c r="AY156" s="273" t="s">
        <v>227</v>
      </c>
    </row>
    <row r="157" s="2" customFormat="1" ht="16.5" customHeight="1">
      <c r="A157" s="40"/>
      <c r="B157" s="41"/>
      <c r="C157" s="229" t="s">
        <v>266</v>
      </c>
      <c r="D157" s="229" t="s">
        <v>230</v>
      </c>
      <c r="E157" s="230" t="s">
        <v>401</v>
      </c>
      <c r="F157" s="231" t="s">
        <v>402</v>
      </c>
      <c r="G157" s="232" t="s">
        <v>374</v>
      </c>
      <c r="H157" s="233">
        <v>54.600000000000001</v>
      </c>
      <c r="I157" s="234"/>
      <c r="J157" s="235">
        <f>ROUND(I157*H157,2)</f>
        <v>0</v>
      </c>
      <c r="K157" s="231" t="s">
        <v>234</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91</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5731</v>
      </c>
    </row>
    <row r="158" s="13" customFormat="1">
      <c r="A158" s="13"/>
      <c r="B158" s="252"/>
      <c r="C158" s="253"/>
      <c r="D158" s="242" t="s">
        <v>369</v>
      </c>
      <c r="E158" s="254" t="s">
        <v>1</v>
      </c>
      <c r="F158" s="255" t="s">
        <v>5732</v>
      </c>
      <c r="G158" s="253"/>
      <c r="H158" s="256">
        <v>54.600000000000001</v>
      </c>
      <c r="I158" s="257"/>
      <c r="J158" s="253"/>
      <c r="K158" s="253"/>
      <c r="L158" s="258"/>
      <c r="M158" s="259"/>
      <c r="N158" s="260"/>
      <c r="O158" s="260"/>
      <c r="P158" s="260"/>
      <c r="Q158" s="260"/>
      <c r="R158" s="260"/>
      <c r="S158" s="260"/>
      <c r="T158" s="261"/>
      <c r="U158" s="13"/>
      <c r="V158" s="13"/>
      <c r="W158" s="13"/>
      <c r="X158" s="13"/>
      <c r="Y158" s="13"/>
      <c r="Z158" s="13"/>
      <c r="AA158" s="13"/>
      <c r="AB158" s="13"/>
      <c r="AC158" s="13"/>
      <c r="AD158" s="13"/>
      <c r="AE158" s="13"/>
      <c r="AT158" s="262" t="s">
        <v>369</v>
      </c>
      <c r="AU158" s="262" t="s">
        <v>91</v>
      </c>
      <c r="AV158" s="13" t="s">
        <v>91</v>
      </c>
      <c r="AW158" s="13" t="s">
        <v>38</v>
      </c>
      <c r="AX158" s="13" t="s">
        <v>83</v>
      </c>
      <c r="AY158" s="262" t="s">
        <v>227</v>
      </c>
    </row>
    <row r="159" s="15" customFormat="1">
      <c r="A159" s="15"/>
      <c r="B159" s="274"/>
      <c r="C159" s="275"/>
      <c r="D159" s="242" t="s">
        <v>369</v>
      </c>
      <c r="E159" s="276" t="s">
        <v>1</v>
      </c>
      <c r="F159" s="277" t="s">
        <v>5718</v>
      </c>
      <c r="G159" s="275"/>
      <c r="H159" s="276" t="s">
        <v>1</v>
      </c>
      <c r="I159" s="278"/>
      <c r="J159" s="275"/>
      <c r="K159" s="275"/>
      <c r="L159" s="279"/>
      <c r="M159" s="280"/>
      <c r="N159" s="281"/>
      <c r="O159" s="281"/>
      <c r="P159" s="281"/>
      <c r="Q159" s="281"/>
      <c r="R159" s="281"/>
      <c r="S159" s="281"/>
      <c r="T159" s="282"/>
      <c r="U159" s="15"/>
      <c r="V159" s="15"/>
      <c r="W159" s="15"/>
      <c r="X159" s="15"/>
      <c r="Y159" s="15"/>
      <c r="Z159" s="15"/>
      <c r="AA159" s="15"/>
      <c r="AB159" s="15"/>
      <c r="AC159" s="15"/>
      <c r="AD159" s="15"/>
      <c r="AE159" s="15"/>
      <c r="AT159" s="283" t="s">
        <v>369</v>
      </c>
      <c r="AU159" s="283" t="s">
        <v>91</v>
      </c>
      <c r="AV159" s="15" t="s">
        <v>87</v>
      </c>
      <c r="AW159" s="15" t="s">
        <v>38</v>
      </c>
      <c r="AX159" s="15" t="s">
        <v>83</v>
      </c>
      <c r="AY159" s="283" t="s">
        <v>227</v>
      </c>
    </row>
    <row r="160" s="14" customFormat="1">
      <c r="A160" s="14"/>
      <c r="B160" s="263"/>
      <c r="C160" s="264"/>
      <c r="D160" s="242" t="s">
        <v>369</v>
      </c>
      <c r="E160" s="265" t="s">
        <v>1</v>
      </c>
      <c r="F160" s="266" t="s">
        <v>371</v>
      </c>
      <c r="G160" s="264"/>
      <c r="H160" s="267">
        <v>54.600000000000001</v>
      </c>
      <c r="I160" s="268"/>
      <c r="J160" s="264"/>
      <c r="K160" s="264"/>
      <c r="L160" s="269"/>
      <c r="M160" s="270"/>
      <c r="N160" s="271"/>
      <c r="O160" s="271"/>
      <c r="P160" s="271"/>
      <c r="Q160" s="271"/>
      <c r="R160" s="271"/>
      <c r="S160" s="271"/>
      <c r="T160" s="272"/>
      <c r="U160" s="14"/>
      <c r="V160" s="14"/>
      <c r="W160" s="14"/>
      <c r="X160" s="14"/>
      <c r="Y160" s="14"/>
      <c r="Z160" s="14"/>
      <c r="AA160" s="14"/>
      <c r="AB160" s="14"/>
      <c r="AC160" s="14"/>
      <c r="AD160" s="14"/>
      <c r="AE160" s="14"/>
      <c r="AT160" s="273" t="s">
        <v>369</v>
      </c>
      <c r="AU160" s="273" t="s">
        <v>91</v>
      </c>
      <c r="AV160" s="14" t="s">
        <v>115</v>
      </c>
      <c r="AW160" s="14" t="s">
        <v>38</v>
      </c>
      <c r="AX160" s="14" t="s">
        <v>87</v>
      </c>
      <c r="AY160" s="273" t="s">
        <v>227</v>
      </c>
    </row>
    <row r="161" s="2" customFormat="1" ht="16.5" customHeight="1">
      <c r="A161" s="40"/>
      <c r="B161" s="41"/>
      <c r="C161" s="284" t="s">
        <v>270</v>
      </c>
      <c r="D161" s="284" t="s">
        <v>407</v>
      </c>
      <c r="E161" s="285" t="s">
        <v>5733</v>
      </c>
      <c r="F161" s="286" t="s">
        <v>5734</v>
      </c>
      <c r="G161" s="287" t="s">
        <v>398</v>
      </c>
      <c r="H161" s="288">
        <v>98.280000000000001</v>
      </c>
      <c r="I161" s="289"/>
      <c r="J161" s="290">
        <f>ROUND(I161*H161,2)</f>
        <v>0</v>
      </c>
      <c r="K161" s="286" t="s">
        <v>234</v>
      </c>
      <c r="L161" s="291"/>
      <c r="M161" s="292" t="s">
        <v>1</v>
      </c>
      <c r="N161" s="293" t="s">
        <v>48</v>
      </c>
      <c r="O161" s="93"/>
      <c r="P161" s="238">
        <f>O161*H161</f>
        <v>0</v>
      </c>
      <c r="Q161" s="238">
        <v>1</v>
      </c>
      <c r="R161" s="238">
        <f>Q161*H161</f>
        <v>98.280000000000001</v>
      </c>
      <c r="S161" s="238">
        <v>0</v>
      </c>
      <c r="T161" s="239">
        <f>S161*H161</f>
        <v>0</v>
      </c>
      <c r="U161" s="40"/>
      <c r="V161" s="40"/>
      <c r="W161" s="40"/>
      <c r="X161" s="40"/>
      <c r="Y161" s="40"/>
      <c r="Z161" s="40"/>
      <c r="AA161" s="40"/>
      <c r="AB161" s="40"/>
      <c r="AC161" s="40"/>
      <c r="AD161" s="40"/>
      <c r="AE161" s="40"/>
      <c r="AR161" s="240" t="s">
        <v>266</v>
      </c>
      <c r="AT161" s="240" t="s">
        <v>407</v>
      </c>
      <c r="AU161" s="240" t="s">
        <v>91</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5735</v>
      </c>
    </row>
    <row r="162" s="13" customFormat="1">
      <c r="A162" s="13"/>
      <c r="B162" s="252"/>
      <c r="C162" s="253"/>
      <c r="D162" s="242" t="s">
        <v>369</v>
      </c>
      <c r="E162" s="253"/>
      <c r="F162" s="255" t="s">
        <v>5736</v>
      </c>
      <c r="G162" s="253"/>
      <c r="H162" s="256">
        <v>98.280000000000001</v>
      </c>
      <c r="I162" s="257"/>
      <c r="J162" s="253"/>
      <c r="K162" s="253"/>
      <c r="L162" s="258"/>
      <c r="M162" s="259"/>
      <c r="N162" s="260"/>
      <c r="O162" s="260"/>
      <c r="P162" s="260"/>
      <c r="Q162" s="260"/>
      <c r="R162" s="260"/>
      <c r="S162" s="260"/>
      <c r="T162" s="261"/>
      <c r="U162" s="13"/>
      <c r="V162" s="13"/>
      <c r="W162" s="13"/>
      <c r="X162" s="13"/>
      <c r="Y162" s="13"/>
      <c r="Z162" s="13"/>
      <c r="AA162" s="13"/>
      <c r="AB162" s="13"/>
      <c r="AC162" s="13"/>
      <c r="AD162" s="13"/>
      <c r="AE162" s="13"/>
      <c r="AT162" s="262" t="s">
        <v>369</v>
      </c>
      <c r="AU162" s="262" t="s">
        <v>91</v>
      </c>
      <c r="AV162" s="13" t="s">
        <v>91</v>
      </c>
      <c r="AW162" s="13" t="s">
        <v>4</v>
      </c>
      <c r="AX162" s="13" t="s">
        <v>87</v>
      </c>
      <c r="AY162" s="262" t="s">
        <v>227</v>
      </c>
    </row>
    <row r="163" s="2" customFormat="1" ht="16.5" customHeight="1">
      <c r="A163" s="40"/>
      <c r="B163" s="41"/>
      <c r="C163" s="229" t="s">
        <v>274</v>
      </c>
      <c r="D163" s="229" t="s">
        <v>230</v>
      </c>
      <c r="E163" s="230" t="s">
        <v>5536</v>
      </c>
      <c r="F163" s="231" t="s">
        <v>5537</v>
      </c>
      <c r="G163" s="232" t="s">
        <v>415</v>
      </c>
      <c r="H163" s="233">
        <v>134.63999999999999</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91</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5737</v>
      </c>
    </row>
    <row r="164" s="13" customFormat="1">
      <c r="A164" s="13"/>
      <c r="B164" s="252"/>
      <c r="C164" s="253"/>
      <c r="D164" s="242" t="s">
        <v>369</v>
      </c>
      <c r="E164" s="254" t="s">
        <v>1</v>
      </c>
      <c r="F164" s="255" t="s">
        <v>5738</v>
      </c>
      <c r="G164" s="253"/>
      <c r="H164" s="256">
        <v>134.63999999999999</v>
      </c>
      <c r="I164" s="257"/>
      <c r="J164" s="253"/>
      <c r="K164" s="253"/>
      <c r="L164" s="258"/>
      <c r="M164" s="259"/>
      <c r="N164" s="260"/>
      <c r="O164" s="260"/>
      <c r="P164" s="260"/>
      <c r="Q164" s="260"/>
      <c r="R164" s="260"/>
      <c r="S164" s="260"/>
      <c r="T164" s="261"/>
      <c r="U164" s="13"/>
      <c r="V164" s="13"/>
      <c r="W164" s="13"/>
      <c r="X164" s="13"/>
      <c r="Y164" s="13"/>
      <c r="Z164" s="13"/>
      <c r="AA164" s="13"/>
      <c r="AB164" s="13"/>
      <c r="AC164" s="13"/>
      <c r="AD164" s="13"/>
      <c r="AE164" s="13"/>
      <c r="AT164" s="262" t="s">
        <v>369</v>
      </c>
      <c r="AU164" s="262" t="s">
        <v>91</v>
      </c>
      <c r="AV164" s="13" t="s">
        <v>91</v>
      </c>
      <c r="AW164" s="13" t="s">
        <v>38</v>
      </c>
      <c r="AX164" s="13" t="s">
        <v>83</v>
      </c>
      <c r="AY164" s="262" t="s">
        <v>227</v>
      </c>
    </row>
    <row r="165" s="15" customFormat="1">
      <c r="A165" s="15"/>
      <c r="B165" s="274"/>
      <c r="C165" s="275"/>
      <c r="D165" s="242" t="s">
        <v>369</v>
      </c>
      <c r="E165" s="276" t="s">
        <v>1</v>
      </c>
      <c r="F165" s="277" t="s">
        <v>5718</v>
      </c>
      <c r="G165" s="275"/>
      <c r="H165" s="276" t="s">
        <v>1</v>
      </c>
      <c r="I165" s="278"/>
      <c r="J165" s="275"/>
      <c r="K165" s="275"/>
      <c r="L165" s="279"/>
      <c r="M165" s="280"/>
      <c r="N165" s="281"/>
      <c r="O165" s="281"/>
      <c r="P165" s="281"/>
      <c r="Q165" s="281"/>
      <c r="R165" s="281"/>
      <c r="S165" s="281"/>
      <c r="T165" s="282"/>
      <c r="U165" s="15"/>
      <c r="V165" s="15"/>
      <c r="W165" s="15"/>
      <c r="X165" s="15"/>
      <c r="Y165" s="15"/>
      <c r="Z165" s="15"/>
      <c r="AA165" s="15"/>
      <c r="AB165" s="15"/>
      <c r="AC165" s="15"/>
      <c r="AD165" s="15"/>
      <c r="AE165" s="15"/>
      <c r="AT165" s="283" t="s">
        <v>369</v>
      </c>
      <c r="AU165" s="283" t="s">
        <v>91</v>
      </c>
      <c r="AV165" s="15" t="s">
        <v>87</v>
      </c>
      <c r="AW165" s="15" t="s">
        <v>38</v>
      </c>
      <c r="AX165" s="15" t="s">
        <v>83</v>
      </c>
      <c r="AY165" s="283" t="s">
        <v>227</v>
      </c>
    </row>
    <row r="166" s="14" customFormat="1">
      <c r="A166" s="14"/>
      <c r="B166" s="263"/>
      <c r="C166" s="264"/>
      <c r="D166" s="242" t="s">
        <v>369</v>
      </c>
      <c r="E166" s="265" t="s">
        <v>1</v>
      </c>
      <c r="F166" s="266" t="s">
        <v>371</v>
      </c>
      <c r="G166" s="264"/>
      <c r="H166" s="267">
        <v>134.63999999999999</v>
      </c>
      <c r="I166" s="268"/>
      <c r="J166" s="264"/>
      <c r="K166" s="264"/>
      <c r="L166" s="269"/>
      <c r="M166" s="270"/>
      <c r="N166" s="271"/>
      <c r="O166" s="271"/>
      <c r="P166" s="271"/>
      <c r="Q166" s="271"/>
      <c r="R166" s="271"/>
      <c r="S166" s="271"/>
      <c r="T166" s="272"/>
      <c r="U166" s="14"/>
      <c r="V166" s="14"/>
      <c r="W166" s="14"/>
      <c r="X166" s="14"/>
      <c r="Y166" s="14"/>
      <c r="Z166" s="14"/>
      <c r="AA166" s="14"/>
      <c r="AB166" s="14"/>
      <c r="AC166" s="14"/>
      <c r="AD166" s="14"/>
      <c r="AE166" s="14"/>
      <c r="AT166" s="273" t="s">
        <v>369</v>
      </c>
      <c r="AU166" s="273" t="s">
        <v>91</v>
      </c>
      <c r="AV166" s="14" t="s">
        <v>115</v>
      </c>
      <c r="AW166" s="14" t="s">
        <v>38</v>
      </c>
      <c r="AX166" s="14" t="s">
        <v>87</v>
      </c>
      <c r="AY166" s="273" t="s">
        <v>227</v>
      </c>
    </row>
    <row r="167" s="2" customFormat="1" ht="16.5" customHeight="1">
      <c r="A167" s="40"/>
      <c r="B167" s="41"/>
      <c r="C167" s="229" t="s">
        <v>278</v>
      </c>
      <c r="D167" s="229" t="s">
        <v>230</v>
      </c>
      <c r="E167" s="230" t="s">
        <v>419</v>
      </c>
      <c r="F167" s="231" t="s">
        <v>420</v>
      </c>
      <c r="G167" s="232" t="s">
        <v>374</v>
      </c>
      <c r="H167" s="233">
        <v>156</v>
      </c>
      <c r="I167" s="234"/>
      <c r="J167" s="235">
        <f>ROUND(I167*H167,2)</f>
        <v>0</v>
      </c>
      <c r="K167" s="231" t="s">
        <v>234</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421</v>
      </c>
      <c r="AT167" s="240" t="s">
        <v>230</v>
      </c>
      <c r="AU167" s="240" t="s">
        <v>91</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421</v>
      </c>
      <c r="BM167" s="240" t="s">
        <v>5739</v>
      </c>
    </row>
    <row r="168" s="12" customFormat="1" ht="22.8" customHeight="1">
      <c r="A168" s="12"/>
      <c r="B168" s="213"/>
      <c r="C168" s="214"/>
      <c r="D168" s="215" t="s">
        <v>82</v>
      </c>
      <c r="E168" s="227" t="s">
        <v>91</v>
      </c>
      <c r="F168" s="227" t="s">
        <v>425</v>
      </c>
      <c r="G168" s="214"/>
      <c r="H168" s="214"/>
      <c r="I168" s="217"/>
      <c r="J168" s="228">
        <f>BK168</f>
        <v>0</v>
      </c>
      <c r="K168" s="214"/>
      <c r="L168" s="219"/>
      <c r="M168" s="220"/>
      <c r="N168" s="221"/>
      <c r="O168" s="221"/>
      <c r="P168" s="222">
        <f>SUM(P169:P189)</f>
        <v>0</v>
      </c>
      <c r="Q168" s="221"/>
      <c r="R168" s="222">
        <f>SUM(R169:R189)</f>
        <v>62.275168000000001</v>
      </c>
      <c r="S168" s="221"/>
      <c r="T168" s="223">
        <f>SUM(T169:T189)</f>
        <v>0</v>
      </c>
      <c r="U168" s="12"/>
      <c r="V168" s="12"/>
      <c r="W168" s="12"/>
      <c r="X168" s="12"/>
      <c r="Y168" s="12"/>
      <c r="Z168" s="12"/>
      <c r="AA168" s="12"/>
      <c r="AB168" s="12"/>
      <c r="AC168" s="12"/>
      <c r="AD168" s="12"/>
      <c r="AE168" s="12"/>
      <c r="AR168" s="224" t="s">
        <v>87</v>
      </c>
      <c r="AT168" s="225" t="s">
        <v>82</v>
      </c>
      <c r="AU168" s="225" t="s">
        <v>87</v>
      </c>
      <c r="AY168" s="224" t="s">
        <v>227</v>
      </c>
      <c r="BK168" s="226">
        <f>SUM(BK169:BK189)</f>
        <v>0</v>
      </c>
    </row>
    <row r="169" s="2" customFormat="1" ht="16.5" customHeight="1">
      <c r="A169" s="40"/>
      <c r="B169" s="41"/>
      <c r="C169" s="229" t="s">
        <v>282</v>
      </c>
      <c r="D169" s="229" t="s">
        <v>230</v>
      </c>
      <c r="E169" s="230" t="s">
        <v>426</v>
      </c>
      <c r="F169" s="231" t="s">
        <v>427</v>
      </c>
      <c r="G169" s="232" t="s">
        <v>374</v>
      </c>
      <c r="H169" s="233">
        <v>13.464</v>
      </c>
      <c r="I169" s="234"/>
      <c r="J169" s="235">
        <f>ROUND(I169*H169,2)</f>
        <v>0</v>
      </c>
      <c r="K169" s="231" t="s">
        <v>234</v>
      </c>
      <c r="L169" s="46"/>
      <c r="M169" s="236" t="s">
        <v>1</v>
      </c>
      <c r="N169" s="237" t="s">
        <v>48</v>
      </c>
      <c r="O169" s="93"/>
      <c r="P169" s="238">
        <f>O169*H169</f>
        <v>0</v>
      </c>
      <c r="Q169" s="238">
        <v>2.1600000000000001</v>
      </c>
      <c r="R169" s="238">
        <f>Q169*H169</f>
        <v>29.082240000000002</v>
      </c>
      <c r="S169" s="238">
        <v>0</v>
      </c>
      <c r="T169" s="239">
        <f>S169*H169</f>
        <v>0</v>
      </c>
      <c r="U169" s="40"/>
      <c r="V169" s="40"/>
      <c r="W169" s="40"/>
      <c r="X169" s="40"/>
      <c r="Y169" s="40"/>
      <c r="Z169" s="40"/>
      <c r="AA169" s="40"/>
      <c r="AB169" s="40"/>
      <c r="AC169" s="40"/>
      <c r="AD169" s="40"/>
      <c r="AE169" s="40"/>
      <c r="AR169" s="240" t="s">
        <v>115</v>
      </c>
      <c r="AT169" s="240" t="s">
        <v>230</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5740</v>
      </c>
    </row>
    <row r="170" s="13" customFormat="1">
      <c r="A170" s="13"/>
      <c r="B170" s="252"/>
      <c r="C170" s="253"/>
      <c r="D170" s="242" t="s">
        <v>369</v>
      </c>
      <c r="E170" s="254" t="s">
        <v>1</v>
      </c>
      <c r="F170" s="255" t="s">
        <v>5741</v>
      </c>
      <c r="G170" s="253"/>
      <c r="H170" s="256">
        <v>13.464</v>
      </c>
      <c r="I170" s="257"/>
      <c r="J170" s="253"/>
      <c r="K170" s="253"/>
      <c r="L170" s="258"/>
      <c r="M170" s="259"/>
      <c r="N170" s="260"/>
      <c r="O170" s="260"/>
      <c r="P170" s="260"/>
      <c r="Q170" s="260"/>
      <c r="R170" s="260"/>
      <c r="S170" s="260"/>
      <c r="T170" s="261"/>
      <c r="U170" s="13"/>
      <c r="V170" s="13"/>
      <c r="W170" s="13"/>
      <c r="X170" s="13"/>
      <c r="Y170" s="13"/>
      <c r="Z170" s="13"/>
      <c r="AA170" s="13"/>
      <c r="AB170" s="13"/>
      <c r="AC170" s="13"/>
      <c r="AD170" s="13"/>
      <c r="AE170" s="13"/>
      <c r="AT170" s="262" t="s">
        <v>369</v>
      </c>
      <c r="AU170" s="262" t="s">
        <v>91</v>
      </c>
      <c r="AV170" s="13" t="s">
        <v>91</v>
      </c>
      <c r="AW170" s="13" t="s">
        <v>38</v>
      </c>
      <c r="AX170" s="13" t="s">
        <v>83</v>
      </c>
      <c r="AY170" s="262" t="s">
        <v>227</v>
      </c>
    </row>
    <row r="171" s="15" customFormat="1">
      <c r="A171" s="15"/>
      <c r="B171" s="274"/>
      <c r="C171" s="275"/>
      <c r="D171" s="242" t="s">
        <v>369</v>
      </c>
      <c r="E171" s="276" t="s">
        <v>1</v>
      </c>
      <c r="F171" s="277" t="s">
        <v>5718</v>
      </c>
      <c r="G171" s="275"/>
      <c r="H171" s="276" t="s">
        <v>1</v>
      </c>
      <c r="I171" s="278"/>
      <c r="J171" s="275"/>
      <c r="K171" s="275"/>
      <c r="L171" s="279"/>
      <c r="M171" s="280"/>
      <c r="N171" s="281"/>
      <c r="O171" s="281"/>
      <c r="P171" s="281"/>
      <c r="Q171" s="281"/>
      <c r="R171" s="281"/>
      <c r="S171" s="281"/>
      <c r="T171" s="282"/>
      <c r="U171" s="15"/>
      <c r="V171" s="15"/>
      <c r="W171" s="15"/>
      <c r="X171" s="15"/>
      <c r="Y171" s="15"/>
      <c r="Z171" s="15"/>
      <c r="AA171" s="15"/>
      <c r="AB171" s="15"/>
      <c r="AC171" s="15"/>
      <c r="AD171" s="15"/>
      <c r="AE171" s="15"/>
      <c r="AT171" s="283" t="s">
        <v>369</v>
      </c>
      <c r="AU171" s="283" t="s">
        <v>91</v>
      </c>
      <c r="AV171" s="15" t="s">
        <v>87</v>
      </c>
      <c r="AW171" s="15" t="s">
        <v>38</v>
      </c>
      <c r="AX171" s="15" t="s">
        <v>83</v>
      </c>
      <c r="AY171" s="283" t="s">
        <v>227</v>
      </c>
    </row>
    <row r="172" s="14" customFormat="1">
      <c r="A172" s="14"/>
      <c r="B172" s="263"/>
      <c r="C172" s="264"/>
      <c r="D172" s="242" t="s">
        <v>369</v>
      </c>
      <c r="E172" s="265" t="s">
        <v>1</v>
      </c>
      <c r="F172" s="266" t="s">
        <v>371</v>
      </c>
      <c r="G172" s="264"/>
      <c r="H172" s="267">
        <v>13.464</v>
      </c>
      <c r="I172" s="268"/>
      <c r="J172" s="264"/>
      <c r="K172" s="264"/>
      <c r="L172" s="269"/>
      <c r="M172" s="270"/>
      <c r="N172" s="271"/>
      <c r="O172" s="271"/>
      <c r="P172" s="271"/>
      <c r="Q172" s="271"/>
      <c r="R172" s="271"/>
      <c r="S172" s="271"/>
      <c r="T172" s="272"/>
      <c r="U172" s="14"/>
      <c r="V172" s="14"/>
      <c r="W172" s="14"/>
      <c r="X172" s="14"/>
      <c r="Y172" s="14"/>
      <c r="Z172" s="14"/>
      <c r="AA172" s="14"/>
      <c r="AB172" s="14"/>
      <c r="AC172" s="14"/>
      <c r="AD172" s="14"/>
      <c r="AE172" s="14"/>
      <c r="AT172" s="273" t="s">
        <v>369</v>
      </c>
      <c r="AU172" s="273" t="s">
        <v>91</v>
      </c>
      <c r="AV172" s="14" t="s">
        <v>115</v>
      </c>
      <c r="AW172" s="14" t="s">
        <v>38</v>
      </c>
      <c r="AX172" s="14" t="s">
        <v>87</v>
      </c>
      <c r="AY172" s="273" t="s">
        <v>227</v>
      </c>
    </row>
    <row r="173" s="2" customFormat="1" ht="16.5" customHeight="1">
      <c r="A173" s="40"/>
      <c r="B173" s="41"/>
      <c r="C173" s="229" t="s">
        <v>289</v>
      </c>
      <c r="D173" s="229" t="s">
        <v>230</v>
      </c>
      <c r="E173" s="230" t="s">
        <v>5742</v>
      </c>
      <c r="F173" s="231" t="s">
        <v>5743</v>
      </c>
      <c r="G173" s="232" t="s">
        <v>544</v>
      </c>
      <c r="H173" s="233">
        <v>80.599999999999994</v>
      </c>
      <c r="I173" s="234"/>
      <c r="J173" s="235">
        <f>ROUND(I173*H173,2)</f>
        <v>0</v>
      </c>
      <c r="K173" s="231" t="s">
        <v>234</v>
      </c>
      <c r="L173" s="46"/>
      <c r="M173" s="236" t="s">
        <v>1</v>
      </c>
      <c r="N173" s="237" t="s">
        <v>48</v>
      </c>
      <c r="O173" s="93"/>
      <c r="P173" s="238">
        <f>O173*H173</f>
        <v>0</v>
      </c>
      <c r="Q173" s="238">
        <v>3.0000000000000001E-05</v>
      </c>
      <c r="R173" s="238">
        <f>Q173*H173</f>
        <v>0.002418</v>
      </c>
      <c r="S173" s="238">
        <v>0</v>
      </c>
      <c r="T173" s="239">
        <f>S173*H173</f>
        <v>0</v>
      </c>
      <c r="U173" s="40"/>
      <c r="V173" s="40"/>
      <c r="W173" s="40"/>
      <c r="X173" s="40"/>
      <c r="Y173" s="40"/>
      <c r="Z173" s="40"/>
      <c r="AA173" s="40"/>
      <c r="AB173" s="40"/>
      <c r="AC173" s="40"/>
      <c r="AD173" s="40"/>
      <c r="AE173" s="40"/>
      <c r="AR173" s="240" t="s">
        <v>115</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5744</v>
      </c>
    </row>
    <row r="174" s="13" customFormat="1">
      <c r="A174" s="13"/>
      <c r="B174" s="252"/>
      <c r="C174" s="253"/>
      <c r="D174" s="242" t="s">
        <v>369</v>
      </c>
      <c r="E174" s="254" t="s">
        <v>1</v>
      </c>
      <c r="F174" s="255" t="s">
        <v>5745</v>
      </c>
      <c r="G174" s="253"/>
      <c r="H174" s="256">
        <v>80.599999999999994</v>
      </c>
      <c r="I174" s="257"/>
      <c r="J174" s="253"/>
      <c r="K174" s="253"/>
      <c r="L174" s="258"/>
      <c r="M174" s="259"/>
      <c r="N174" s="260"/>
      <c r="O174" s="260"/>
      <c r="P174" s="260"/>
      <c r="Q174" s="260"/>
      <c r="R174" s="260"/>
      <c r="S174" s="260"/>
      <c r="T174" s="261"/>
      <c r="U174" s="13"/>
      <c r="V174" s="13"/>
      <c r="W174" s="13"/>
      <c r="X174" s="13"/>
      <c r="Y174" s="13"/>
      <c r="Z174" s="13"/>
      <c r="AA174" s="13"/>
      <c r="AB174" s="13"/>
      <c r="AC174" s="13"/>
      <c r="AD174" s="13"/>
      <c r="AE174" s="13"/>
      <c r="AT174" s="262" t="s">
        <v>369</v>
      </c>
      <c r="AU174" s="262" t="s">
        <v>91</v>
      </c>
      <c r="AV174" s="13" t="s">
        <v>91</v>
      </c>
      <c r="AW174" s="13" t="s">
        <v>38</v>
      </c>
      <c r="AX174" s="13" t="s">
        <v>83</v>
      </c>
      <c r="AY174" s="262" t="s">
        <v>227</v>
      </c>
    </row>
    <row r="175" s="14" customFormat="1">
      <c r="A175" s="14"/>
      <c r="B175" s="263"/>
      <c r="C175" s="264"/>
      <c r="D175" s="242" t="s">
        <v>369</v>
      </c>
      <c r="E175" s="265" t="s">
        <v>1</v>
      </c>
      <c r="F175" s="266" t="s">
        <v>371</v>
      </c>
      <c r="G175" s="264"/>
      <c r="H175" s="267">
        <v>80.599999999999994</v>
      </c>
      <c r="I175" s="268"/>
      <c r="J175" s="264"/>
      <c r="K175" s="264"/>
      <c r="L175" s="269"/>
      <c r="M175" s="270"/>
      <c r="N175" s="271"/>
      <c r="O175" s="271"/>
      <c r="P175" s="271"/>
      <c r="Q175" s="271"/>
      <c r="R175" s="271"/>
      <c r="S175" s="271"/>
      <c r="T175" s="272"/>
      <c r="U175" s="14"/>
      <c r="V175" s="14"/>
      <c r="W175" s="14"/>
      <c r="X175" s="14"/>
      <c r="Y175" s="14"/>
      <c r="Z175" s="14"/>
      <c r="AA175" s="14"/>
      <c r="AB175" s="14"/>
      <c r="AC175" s="14"/>
      <c r="AD175" s="14"/>
      <c r="AE175" s="14"/>
      <c r="AT175" s="273" t="s">
        <v>369</v>
      </c>
      <c r="AU175" s="273" t="s">
        <v>91</v>
      </c>
      <c r="AV175" s="14" t="s">
        <v>115</v>
      </c>
      <c r="AW175" s="14" t="s">
        <v>38</v>
      </c>
      <c r="AX175" s="14" t="s">
        <v>87</v>
      </c>
      <c r="AY175" s="273" t="s">
        <v>227</v>
      </c>
    </row>
    <row r="176" s="2" customFormat="1" ht="16.5" customHeight="1">
      <c r="A176" s="40"/>
      <c r="B176" s="41"/>
      <c r="C176" s="229" t="s">
        <v>293</v>
      </c>
      <c r="D176" s="229" t="s">
        <v>230</v>
      </c>
      <c r="E176" s="230" t="s">
        <v>5746</v>
      </c>
      <c r="F176" s="231" t="s">
        <v>5747</v>
      </c>
      <c r="G176" s="232" t="s">
        <v>544</v>
      </c>
      <c r="H176" s="233">
        <v>29.120000000000001</v>
      </c>
      <c r="I176" s="234"/>
      <c r="J176" s="235">
        <f>ROUND(I176*H176,2)</f>
        <v>0</v>
      </c>
      <c r="K176" s="231" t="s">
        <v>234</v>
      </c>
      <c r="L176" s="46"/>
      <c r="M176" s="236" t="s">
        <v>1</v>
      </c>
      <c r="N176" s="237" t="s">
        <v>48</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115</v>
      </c>
      <c r="AT176" s="240" t="s">
        <v>230</v>
      </c>
      <c r="AU176" s="240" t="s">
        <v>91</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115</v>
      </c>
      <c r="BM176" s="240" t="s">
        <v>5748</v>
      </c>
    </row>
    <row r="177" s="13" customFormat="1">
      <c r="A177" s="13"/>
      <c r="B177" s="252"/>
      <c r="C177" s="253"/>
      <c r="D177" s="242" t="s">
        <v>369</v>
      </c>
      <c r="E177" s="254" t="s">
        <v>1</v>
      </c>
      <c r="F177" s="255" t="s">
        <v>5749</v>
      </c>
      <c r="G177" s="253"/>
      <c r="H177" s="256">
        <v>29.120000000000001</v>
      </c>
      <c r="I177" s="257"/>
      <c r="J177" s="253"/>
      <c r="K177" s="253"/>
      <c r="L177" s="258"/>
      <c r="M177" s="259"/>
      <c r="N177" s="260"/>
      <c r="O177" s="260"/>
      <c r="P177" s="260"/>
      <c r="Q177" s="260"/>
      <c r="R177" s="260"/>
      <c r="S177" s="260"/>
      <c r="T177" s="261"/>
      <c r="U177" s="13"/>
      <c r="V177" s="13"/>
      <c r="W177" s="13"/>
      <c r="X177" s="13"/>
      <c r="Y177" s="13"/>
      <c r="Z177" s="13"/>
      <c r="AA177" s="13"/>
      <c r="AB177" s="13"/>
      <c r="AC177" s="13"/>
      <c r="AD177" s="13"/>
      <c r="AE177" s="13"/>
      <c r="AT177" s="262" t="s">
        <v>369</v>
      </c>
      <c r="AU177" s="262" t="s">
        <v>91</v>
      </c>
      <c r="AV177" s="13" t="s">
        <v>91</v>
      </c>
      <c r="AW177" s="13" t="s">
        <v>38</v>
      </c>
      <c r="AX177" s="13" t="s">
        <v>83</v>
      </c>
      <c r="AY177" s="262" t="s">
        <v>227</v>
      </c>
    </row>
    <row r="178" s="14" customFormat="1">
      <c r="A178" s="14"/>
      <c r="B178" s="263"/>
      <c r="C178" s="264"/>
      <c r="D178" s="242" t="s">
        <v>369</v>
      </c>
      <c r="E178" s="265" t="s">
        <v>1</v>
      </c>
      <c r="F178" s="266" t="s">
        <v>371</v>
      </c>
      <c r="G178" s="264"/>
      <c r="H178" s="267">
        <v>29.120000000000001</v>
      </c>
      <c r="I178" s="268"/>
      <c r="J178" s="264"/>
      <c r="K178" s="264"/>
      <c r="L178" s="269"/>
      <c r="M178" s="270"/>
      <c r="N178" s="271"/>
      <c r="O178" s="271"/>
      <c r="P178" s="271"/>
      <c r="Q178" s="271"/>
      <c r="R178" s="271"/>
      <c r="S178" s="271"/>
      <c r="T178" s="272"/>
      <c r="U178" s="14"/>
      <c r="V178" s="14"/>
      <c r="W178" s="14"/>
      <c r="X178" s="14"/>
      <c r="Y178" s="14"/>
      <c r="Z178" s="14"/>
      <c r="AA178" s="14"/>
      <c r="AB178" s="14"/>
      <c r="AC178" s="14"/>
      <c r="AD178" s="14"/>
      <c r="AE178" s="14"/>
      <c r="AT178" s="273" t="s">
        <v>369</v>
      </c>
      <c r="AU178" s="273" t="s">
        <v>91</v>
      </c>
      <c r="AV178" s="14" t="s">
        <v>115</v>
      </c>
      <c r="AW178" s="14" t="s">
        <v>38</v>
      </c>
      <c r="AX178" s="14" t="s">
        <v>87</v>
      </c>
      <c r="AY178" s="273" t="s">
        <v>227</v>
      </c>
    </row>
    <row r="179" s="2" customFormat="1" ht="16.5" customHeight="1">
      <c r="A179" s="40"/>
      <c r="B179" s="41"/>
      <c r="C179" s="284" t="s">
        <v>8</v>
      </c>
      <c r="D179" s="284" t="s">
        <v>407</v>
      </c>
      <c r="E179" s="285" t="s">
        <v>5750</v>
      </c>
      <c r="F179" s="286" t="s">
        <v>5751</v>
      </c>
      <c r="G179" s="287" t="s">
        <v>374</v>
      </c>
      <c r="H179" s="288">
        <v>3.657</v>
      </c>
      <c r="I179" s="289"/>
      <c r="J179" s="290">
        <f>ROUND(I179*H179,2)</f>
        <v>0</v>
      </c>
      <c r="K179" s="286" t="s">
        <v>234</v>
      </c>
      <c r="L179" s="291"/>
      <c r="M179" s="292" t="s">
        <v>1</v>
      </c>
      <c r="N179" s="293" t="s">
        <v>48</v>
      </c>
      <c r="O179" s="93"/>
      <c r="P179" s="238">
        <f>O179*H179</f>
        <v>0</v>
      </c>
      <c r="Q179" s="238">
        <v>2.234</v>
      </c>
      <c r="R179" s="238">
        <f>Q179*H179</f>
        <v>8.1697380000000006</v>
      </c>
      <c r="S179" s="238">
        <v>0</v>
      </c>
      <c r="T179" s="239">
        <f>S179*H179</f>
        <v>0</v>
      </c>
      <c r="U179" s="40"/>
      <c r="V179" s="40"/>
      <c r="W179" s="40"/>
      <c r="X179" s="40"/>
      <c r="Y179" s="40"/>
      <c r="Z179" s="40"/>
      <c r="AA179" s="40"/>
      <c r="AB179" s="40"/>
      <c r="AC179" s="40"/>
      <c r="AD179" s="40"/>
      <c r="AE179" s="40"/>
      <c r="AR179" s="240" t="s">
        <v>266</v>
      </c>
      <c r="AT179" s="240" t="s">
        <v>407</v>
      </c>
      <c r="AU179" s="240" t="s">
        <v>91</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115</v>
      </c>
      <c r="BM179" s="240" t="s">
        <v>5752</v>
      </c>
    </row>
    <row r="180" s="13" customFormat="1">
      <c r="A180" s="13"/>
      <c r="B180" s="252"/>
      <c r="C180" s="253"/>
      <c r="D180" s="242" t="s">
        <v>369</v>
      </c>
      <c r="E180" s="254" t="s">
        <v>1</v>
      </c>
      <c r="F180" s="255" t="s">
        <v>5753</v>
      </c>
      <c r="G180" s="253"/>
      <c r="H180" s="256">
        <v>3.657</v>
      </c>
      <c r="I180" s="257"/>
      <c r="J180" s="253"/>
      <c r="K180" s="253"/>
      <c r="L180" s="258"/>
      <c r="M180" s="259"/>
      <c r="N180" s="260"/>
      <c r="O180" s="260"/>
      <c r="P180" s="260"/>
      <c r="Q180" s="260"/>
      <c r="R180" s="260"/>
      <c r="S180" s="260"/>
      <c r="T180" s="261"/>
      <c r="U180" s="13"/>
      <c r="V180" s="13"/>
      <c r="W180" s="13"/>
      <c r="X180" s="13"/>
      <c r="Y180" s="13"/>
      <c r="Z180" s="13"/>
      <c r="AA180" s="13"/>
      <c r="AB180" s="13"/>
      <c r="AC180" s="13"/>
      <c r="AD180" s="13"/>
      <c r="AE180" s="13"/>
      <c r="AT180" s="262" t="s">
        <v>369</v>
      </c>
      <c r="AU180" s="262" t="s">
        <v>91</v>
      </c>
      <c r="AV180" s="13" t="s">
        <v>91</v>
      </c>
      <c r="AW180" s="13" t="s">
        <v>38</v>
      </c>
      <c r="AX180" s="13" t="s">
        <v>83</v>
      </c>
      <c r="AY180" s="262" t="s">
        <v>227</v>
      </c>
    </row>
    <row r="181" s="14" customFormat="1">
      <c r="A181" s="14"/>
      <c r="B181" s="263"/>
      <c r="C181" s="264"/>
      <c r="D181" s="242" t="s">
        <v>369</v>
      </c>
      <c r="E181" s="265" t="s">
        <v>1</v>
      </c>
      <c r="F181" s="266" t="s">
        <v>371</v>
      </c>
      <c r="G181" s="264"/>
      <c r="H181" s="267">
        <v>3.657</v>
      </c>
      <c r="I181" s="268"/>
      <c r="J181" s="264"/>
      <c r="K181" s="264"/>
      <c r="L181" s="269"/>
      <c r="M181" s="270"/>
      <c r="N181" s="271"/>
      <c r="O181" s="271"/>
      <c r="P181" s="271"/>
      <c r="Q181" s="271"/>
      <c r="R181" s="271"/>
      <c r="S181" s="271"/>
      <c r="T181" s="272"/>
      <c r="U181" s="14"/>
      <c r="V181" s="14"/>
      <c r="W181" s="14"/>
      <c r="X181" s="14"/>
      <c r="Y181" s="14"/>
      <c r="Z181" s="14"/>
      <c r="AA181" s="14"/>
      <c r="AB181" s="14"/>
      <c r="AC181" s="14"/>
      <c r="AD181" s="14"/>
      <c r="AE181" s="14"/>
      <c r="AT181" s="273" t="s">
        <v>369</v>
      </c>
      <c r="AU181" s="273" t="s">
        <v>91</v>
      </c>
      <c r="AV181" s="14" t="s">
        <v>115</v>
      </c>
      <c r="AW181" s="14" t="s">
        <v>38</v>
      </c>
      <c r="AX181" s="14" t="s">
        <v>87</v>
      </c>
      <c r="AY181" s="273" t="s">
        <v>227</v>
      </c>
    </row>
    <row r="182" s="2" customFormat="1" ht="16.5" customHeight="1">
      <c r="A182" s="40"/>
      <c r="B182" s="41"/>
      <c r="C182" s="229" t="s">
        <v>300</v>
      </c>
      <c r="D182" s="229" t="s">
        <v>230</v>
      </c>
      <c r="E182" s="230" t="s">
        <v>452</v>
      </c>
      <c r="F182" s="231" t="s">
        <v>5754</v>
      </c>
      <c r="G182" s="232" t="s">
        <v>374</v>
      </c>
      <c r="H182" s="233">
        <v>10</v>
      </c>
      <c r="I182" s="234"/>
      <c r="J182" s="235">
        <f>ROUND(I182*H182,2)</f>
        <v>0</v>
      </c>
      <c r="K182" s="231" t="s">
        <v>234</v>
      </c>
      <c r="L182" s="46"/>
      <c r="M182" s="236" t="s">
        <v>1</v>
      </c>
      <c r="N182" s="237" t="s">
        <v>48</v>
      </c>
      <c r="O182" s="93"/>
      <c r="P182" s="238">
        <f>O182*H182</f>
        <v>0</v>
      </c>
      <c r="Q182" s="238">
        <v>2.45329</v>
      </c>
      <c r="R182" s="238">
        <f>Q182*H182</f>
        <v>24.532899999999998</v>
      </c>
      <c r="S182" s="238">
        <v>0</v>
      </c>
      <c r="T182" s="239">
        <f>S182*H182</f>
        <v>0</v>
      </c>
      <c r="U182" s="40"/>
      <c r="V182" s="40"/>
      <c r="W182" s="40"/>
      <c r="X182" s="40"/>
      <c r="Y182" s="40"/>
      <c r="Z182" s="40"/>
      <c r="AA182" s="40"/>
      <c r="AB182" s="40"/>
      <c r="AC182" s="40"/>
      <c r="AD182" s="40"/>
      <c r="AE182" s="40"/>
      <c r="AR182" s="240" t="s">
        <v>115</v>
      </c>
      <c r="AT182" s="240" t="s">
        <v>230</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5755</v>
      </c>
    </row>
    <row r="183" s="13" customFormat="1">
      <c r="A183" s="13"/>
      <c r="B183" s="252"/>
      <c r="C183" s="253"/>
      <c r="D183" s="242" t="s">
        <v>369</v>
      </c>
      <c r="E183" s="254" t="s">
        <v>1</v>
      </c>
      <c r="F183" s="255" t="s">
        <v>5756</v>
      </c>
      <c r="G183" s="253"/>
      <c r="H183" s="256">
        <v>10</v>
      </c>
      <c r="I183" s="257"/>
      <c r="J183" s="253"/>
      <c r="K183" s="253"/>
      <c r="L183" s="258"/>
      <c r="M183" s="259"/>
      <c r="N183" s="260"/>
      <c r="O183" s="260"/>
      <c r="P183" s="260"/>
      <c r="Q183" s="260"/>
      <c r="R183" s="260"/>
      <c r="S183" s="260"/>
      <c r="T183" s="261"/>
      <c r="U183" s="13"/>
      <c r="V183" s="13"/>
      <c r="W183" s="13"/>
      <c r="X183" s="13"/>
      <c r="Y183" s="13"/>
      <c r="Z183" s="13"/>
      <c r="AA183" s="13"/>
      <c r="AB183" s="13"/>
      <c r="AC183" s="13"/>
      <c r="AD183" s="13"/>
      <c r="AE183" s="13"/>
      <c r="AT183" s="262" t="s">
        <v>369</v>
      </c>
      <c r="AU183" s="262" t="s">
        <v>91</v>
      </c>
      <c r="AV183" s="13" t="s">
        <v>91</v>
      </c>
      <c r="AW183" s="13" t="s">
        <v>38</v>
      </c>
      <c r="AX183" s="13" t="s">
        <v>83</v>
      </c>
      <c r="AY183" s="262" t="s">
        <v>227</v>
      </c>
    </row>
    <row r="184" s="15" customFormat="1">
      <c r="A184" s="15"/>
      <c r="B184" s="274"/>
      <c r="C184" s="275"/>
      <c r="D184" s="242" t="s">
        <v>369</v>
      </c>
      <c r="E184" s="276" t="s">
        <v>1</v>
      </c>
      <c r="F184" s="277" t="s">
        <v>5718</v>
      </c>
      <c r="G184" s="275"/>
      <c r="H184" s="276" t="s">
        <v>1</v>
      </c>
      <c r="I184" s="278"/>
      <c r="J184" s="275"/>
      <c r="K184" s="275"/>
      <c r="L184" s="279"/>
      <c r="M184" s="280"/>
      <c r="N184" s="281"/>
      <c r="O184" s="281"/>
      <c r="P184" s="281"/>
      <c r="Q184" s="281"/>
      <c r="R184" s="281"/>
      <c r="S184" s="281"/>
      <c r="T184" s="282"/>
      <c r="U184" s="15"/>
      <c r="V184" s="15"/>
      <c r="W184" s="15"/>
      <c r="X184" s="15"/>
      <c r="Y184" s="15"/>
      <c r="Z184" s="15"/>
      <c r="AA184" s="15"/>
      <c r="AB184" s="15"/>
      <c r="AC184" s="15"/>
      <c r="AD184" s="15"/>
      <c r="AE184" s="15"/>
      <c r="AT184" s="283" t="s">
        <v>369</v>
      </c>
      <c r="AU184" s="283" t="s">
        <v>91</v>
      </c>
      <c r="AV184" s="15" t="s">
        <v>87</v>
      </c>
      <c r="AW184" s="15" t="s">
        <v>38</v>
      </c>
      <c r="AX184" s="15" t="s">
        <v>83</v>
      </c>
      <c r="AY184" s="283" t="s">
        <v>227</v>
      </c>
    </row>
    <row r="185" s="14" customFormat="1">
      <c r="A185" s="14"/>
      <c r="B185" s="263"/>
      <c r="C185" s="264"/>
      <c r="D185" s="242" t="s">
        <v>369</v>
      </c>
      <c r="E185" s="265" t="s">
        <v>1</v>
      </c>
      <c r="F185" s="266" t="s">
        <v>371</v>
      </c>
      <c r="G185" s="264"/>
      <c r="H185" s="267">
        <v>10</v>
      </c>
      <c r="I185" s="268"/>
      <c r="J185" s="264"/>
      <c r="K185" s="264"/>
      <c r="L185" s="269"/>
      <c r="M185" s="270"/>
      <c r="N185" s="271"/>
      <c r="O185" s="271"/>
      <c r="P185" s="271"/>
      <c r="Q185" s="271"/>
      <c r="R185" s="271"/>
      <c r="S185" s="271"/>
      <c r="T185" s="272"/>
      <c r="U185" s="14"/>
      <c r="V185" s="14"/>
      <c r="W185" s="14"/>
      <c r="X185" s="14"/>
      <c r="Y185" s="14"/>
      <c r="Z185" s="14"/>
      <c r="AA185" s="14"/>
      <c r="AB185" s="14"/>
      <c r="AC185" s="14"/>
      <c r="AD185" s="14"/>
      <c r="AE185" s="14"/>
      <c r="AT185" s="273" t="s">
        <v>369</v>
      </c>
      <c r="AU185" s="273" t="s">
        <v>91</v>
      </c>
      <c r="AV185" s="14" t="s">
        <v>115</v>
      </c>
      <c r="AW185" s="14" t="s">
        <v>38</v>
      </c>
      <c r="AX185" s="14" t="s">
        <v>87</v>
      </c>
      <c r="AY185" s="273" t="s">
        <v>227</v>
      </c>
    </row>
    <row r="186" s="2" customFormat="1" ht="16.5" customHeight="1">
      <c r="A186" s="40"/>
      <c r="B186" s="41"/>
      <c r="C186" s="229" t="s">
        <v>304</v>
      </c>
      <c r="D186" s="229" t="s">
        <v>230</v>
      </c>
      <c r="E186" s="230" t="s">
        <v>5757</v>
      </c>
      <c r="F186" s="231" t="s">
        <v>5758</v>
      </c>
      <c r="G186" s="232" t="s">
        <v>544</v>
      </c>
      <c r="H186" s="233">
        <v>44.799999999999997</v>
      </c>
      <c r="I186" s="234"/>
      <c r="J186" s="235">
        <f>ROUND(I186*H186,2)</f>
        <v>0</v>
      </c>
      <c r="K186" s="231" t="s">
        <v>251</v>
      </c>
      <c r="L186" s="46"/>
      <c r="M186" s="236" t="s">
        <v>1</v>
      </c>
      <c r="N186" s="237" t="s">
        <v>48</v>
      </c>
      <c r="O186" s="93"/>
      <c r="P186" s="238">
        <f>O186*H186</f>
        <v>0</v>
      </c>
      <c r="Q186" s="238">
        <v>0.01089</v>
      </c>
      <c r="R186" s="238">
        <f>Q186*H186</f>
        <v>0.48787199999999997</v>
      </c>
      <c r="S186" s="238">
        <v>0</v>
      </c>
      <c r="T186" s="239">
        <f>S186*H186</f>
        <v>0</v>
      </c>
      <c r="U186" s="40"/>
      <c r="V186" s="40"/>
      <c r="W186" s="40"/>
      <c r="X186" s="40"/>
      <c r="Y186" s="40"/>
      <c r="Z186" s="40"/>
      <c r="AA186" s="40"/>
      <c r="AB186" s="40"/>
      <c r="AC186" s="40"/>
      <c r="AD186" s="40"/>
      <c r="AE186" s="40"/>
      <c r="AR186" s="240" t="s">
        <v>115</v>
      </c>
      <c r="AT186" s="240" t="s">
        <v>230</v>
      </c>
      <c r="AU186" s="240" t="s">
        <v>91</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115</v>
      </c>
      <c r="BM186" s="240" t="s">
        <v>5759</v>
      </c>
    </row>
    <row r="187" s="2" customFormat="1">
      <c r="A187" s="40"/>
      <c r="B187" s="41"/>
      <c r="C187" s="42"/>
      <c r="D187" s="242" t="s">
        <v>237</v>
      </c>
      <c r="E187" s="42"/>
      <c r="F187" s="243" t="s">
        <v>5760</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8" t="s">
        <v>237</v>
      </c>
      <c r="AU187" s="18" t="s">
        <v>91</v>
      </c>
    </row>
    <row r="188" s="13" customFormat="1">
      <c r="A188" s="13"/>
      <c r="B188" s="252"/>
      <c r="C188" s="253"/>
      <c r="D188" s="242" t="s">
        <v>369</v>
      </c>
      <c r="E188" s="254" t="s">
        <v>1</v>
      </c>
      <c r="F188" s="255" t="s">
        <v>5761</v>
      </c>
      <c r="G188" s="253"/>
      <c r="H188" s="256">
        <v>44.799999999999997</v>
      </c>
      <c r="I188" s="257"/>
      <c r="J188" s="253"/>
      <c r="K188" s="253"/>
      <c r="L188" s="258"/>
      <c r="M188" s="259"/>
      <c r="N188" s="260"/>
      <c r="O188" s="260"/>
      <c r="P188" s="260"/>
      <c r="Q188" s="260"/>
      <c r="R188" s="260"/>
      <c r="S188" s="260"/>
      <c r="T188" s="261"/>
      <c r="U188" s="13"/>
      <c r="V188" s="13"/>
      <c r="W188" s="13"/>
      <c r="X188" s="13"/>
      <c r="Y188" s="13"/>
      <c r="Z188" s="13"/>
      <c r="AA188" s="13"/>
      <c r="AB188" s="13"/>
      <c r="AC188" s="13"/>
      <c r="AD188" s="13"/>
      <c r="AE188" s="13"/>
      <c r="AT188" s="262" t="s">
        <v>369</v>
      </c>
      <c r="AU188" s="262" t="s">
        <v>91</v>
      </c>
      <c r="AV188" s="13" t="s">
        <v>91</v>
      </c>
      <c r="AW188" s="13" t="s">
        <v>38</v>
      </c>
      <c r="AX188" s="13" t="s">
        <v>83</v>
      </c>
      <c r="AY188" s="262" t="s">
        <v>227</v>
      </c>
    </row>
    <row r="189" s="14" customFormat="1">
      <c r="A189" s="14"/>
      <c r="B189" s="263"/>
      <c r="C189" s="264"/>
      <c r="D189" s="242" t="s">
        <v>369</v>
      </c>
      <c r="E189" s="265" t="s">
        <v>1</v>
      </c>
      <c r="F189" s="266" t="s">
        <v>371</v>
      </c>
      <c r="G189" s="264"/>
      <c r="H189" s="267">
        <v>44.799999999999997</v>
      </c>
      <c r="I189" s="268"/>
      <c r="J189" s="264"/>
      <c r="K189" s="264"/>
      <c r="L189" s="269"/>
      <c r="M189" s="270"/>
      <c r="N189" s="271"/>
      <c r="O189" s="271"/>
      <c r="P189" s="271"/>
      <c r="Q189" s="271"/>
      <c r="R189" s="271"/>
      <c r="S189" s="271"/>
      <c r="T189" s="272"/>
      <c r="U189" s="14"/>
      <c r="V189" s="14"/>
      <c r="W189" s="14"/>
      <c r="X189" s="14"/>
      <c r="Y189" s="14"/>
      <c r="Z189" s="14"/>
      <c r="AA189" s="14"/>
      <c r="AB189" s="14"/>
      <c r="AC189" s="14"/>
      <c r="AD189" s="14"/>
      <c r="AE189" s="14"/>
      <c r="AT189" s="273" t="s">
        <v>369</v>
      </c>
      <c r="AU189" s="273" t="s">
        <v>91</v>
      </c>
      <c r="AV189" s="14" t="s">
        <v>115</v>
      </c>
      <c r="AW189" s="14" t="s">
        <v>38</v>
      </c>
      <c r="AX189" s="14" t="s">
        <v>87</v>
      </c>
      <c r="AY189" s="273" t="s">
        <v>227</v>
      </c>
    </row>
    <row r="190" s="12" customFormat="1" ht="22.8" customHeight="1">
      <c r="A190" s="12"/>
      <c r="B190" s="213"/>
      <c r="C190" s="214"/>
      <c r="D190" s="215" t="s">
        <v>82</v>
      </c>
      <c r="E190" s="227" t="s">
        <v>102</v>
      </c>
      <c r="F190" s="227" t="s">
        <v>463</v>
      </c>
      <c r="G190" s="214"/>
      <c r="H190" s="214"/>
      <c r="I190" s="217"/>
      <c r="J190" s="228">
        <f>BK190</f>
        <v>0</v>
      </c>
      <c r="K190" s="214"/>
      <c r="L190" s="219"/>
      <c r="M190" s="220"/>
      <c r="N190" s="221"/>
      <c r="O190" s="221"/>
      <c r="P190" s="222">
        <f>SUM(P191:P221)</f>
        <v>0</v>
      </c>
      <c r="Q190" s="221"/>
      <c r="R190" s="222">
        <f>SUM(R191:R221)</f>
        <v>308.24913537999993</v>
      </c>
      <c r="S190" s="221"/>
      <c r="T190" s="223">
        <f>SUM(T191:T221)</f>
        <v>0</v>
      </c>
      <c r="U190" s="12"/>
      <c r="V190" s="12"/>
      <c r="W190" s="12"/>
      <c r="X190" s="12"/>
      <c r="Y190" s="12"/>
      <c r="Z190" s="12"/>
      <c r="AA190" s="12"/>
      <c r="AB190" s="12"/>
      <c r="AC190" s="12"/>
      <c r="AD190" s="12"/>
      <c r="AE190" s="12"/>
      <c r="AR190" s="224" t="s">
        <v>87</v>
      </c>
      <c r="AT190" s="225" t="s">
        <v>82</v>
      </c>
      <c r="AU190" s="225" t="s">
        <v>87</v>
      </c>
      <c r="AY190" s="224" t="s">
        <v>227</v>
      </c>
      <c r="BK190" s="226">
        <f>SUM(BK191:BK221)</f>
        <v>0</v>
      </c>
    </row>
    <row r="191" s="2" customFormat="1" ht="16.5" customHeight="1">
      <c r="A191" s="40"/>
      <c r="B191" s="41"/>
      <c r="C191" s="229" t="s">
        <v>309</v>
      </c>
      <c r="D191" s="229" t="s">
        <v>230</v>
      </c>
      <c r="E191" s="230" t="s">
        <v>5762</v>
      </c>
      <c r="F191" s="231" t="s">
        <v>5763</v>
      </c>
      <c r="G191" s="232" t="s">
        <v>374</v>
      </c>
      <c r="H191" s="233">
        <v>116.91</v>
      </c>
      <c r="I191" s="234"/>
      <c r="J191" s="235">
        <f>ROUND(I191*H191,2)</f>
        <v>0</v>
      </c>
      <c r="K191" s="231" t="s">
        <v>234</v>
      </c>
      <c r="L191" s="46"/>
      <c r="M191" s="236" t="s">
        <v>1</v>
      </c>
      <c r="N191" s="237" t="s">
        <v>48</v>
      </c>
      <c r="O191" s="93"/>
      <c r="P191" s="238">
        <f>O191*H191</f>
        <v>0</v>
      </c>
      <c r="Q191" s="238">
        <v>2.5143</v>
      </c>
      <c r="R191" s="238">
        <f>Q191*H191</f>
        <v>293.94681299999996</v>
      </c>
      <c r="S191" s="238">
        <v>0</v>
      </c>
      <c r="T191" s="239">
        <f>S191*H191</f>
        <v>0</v>
      </c>
      <c r="U191" s="40"/>
      <c r="V191" s="40"/>
      <c r="W191" s="40"/>
      <c r="X191" s="40"/>
      <c r="Y191" s="40"/>
      <c r="Z191" s="40"/>
      <c r="AA191" s="40"/>
      <c r="AB191" s="40"/>
      <c r="AC191" s="40"/>
      <c r="AD191" s="40"/>
      <c r="AE191" s="40"/>
      <c r="AR191" s="240" t="s">
        <v>115</v>
      </c>
      <c r="AT191" s="240" t="s">
        <v>230</v>
      </c>
      <c r="AU191" s="240" t="s">
        <v>91</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115</v>
      </c>
      <c r="BM191" s="240" t="s">
        <v>5764</v>
      </c>
    </row>
    <row r="192" s="15" customFormat="1">
      <c r="A192" s="15"/>
      <c r="B192" s="274"/>
      <c r="C192" s="275"/>
      <c r="D192" s="242" t="s">
        <v>369</v>
      </c>
      <c r="E192" s="276" t="s">
        <v>1</v>
      </c>
      <c r="F192" s="277" t="s">
        <v>5765</v>
      </c>
      <c r="G192" s="275"/>
      <c r="H192" s="276" t="s">
        <v>1</v>
      </c>
      <c r="I192" s="278"/>
      <c r="J192" s="275"/>
      <c r="K192" s="275"/>
      <c r="L192" s="279"/>
      <c r="M192" s="280"/>
      <c r="N192" s="281"/>
      <c r="O192" s="281"/>
      <c r="P192" s="281"/>
      <c r="Q192" s="281"/>
      <c r="R192" s="281"/>
      <c r="S192" s="281"/>
      <c r="T192" s="282"/>
      <c r="U192" s="15"/>
      <c r="V192" s="15"/>
      <c r="W192" s="15"/>
      <c r="X192" s="15"/>
      <c r="Y192" s="15"/>
      <c r="Z192" s="15"/>
      <c r="AA192" s="15"/>
      <c r="AB192" s="15"/>
      <c r="AC192" s="15"/>
      <c r="AD192" s="15"/>
      <c r="AE192" s="15"/>
      <c r="AT192" s="283" t="s">
        <v>369</v>
      </c>
      <c r="AU192" s="283" t="s">
        <v>91</v>
      </c>
      <c r="AV192" s="15" t="s">
        <v>87</v>
      </c>
      <c r="AW192" s="15" t="s">
        <v>38</v>
      </c>
      <c r="AX192" s="15" t="s">
        <v>83</v>
      </c>
      <c r="AY192" s="283" t="s">
        <v>227</v>
      </c>
    </row>
    <row r="193" s="13" customFormat="1">
      <c r="A193" s="13"/>
      <c r="B193" s="252"/>
      <c r="C193" s="253"/>
      <c r="D193" s="242" t="s">
        <v>369</v>
      </c>
      <c r="E193" s="254" t="s">
        <v>1</v>
      </c>
      <c r="F193" s="255" t="s">
        <v>5766</v>
      </c>
      <c r="G193" s="253"/>
      <c r="H193" s="256">
        <v>31.73</v>
      </c>
      <c r="I193" s="257"/>
      <c r="J193" s="253"/>
      <c r="K193" s="253"/>
      <c r="L193" s="258"/>
      <c r="M193" s="259"/>
      <c r="N193" s="260"/>
      <c r="O193" s="260"/>
      <c r="P193" s="260"/>
      <c r="Q193" s="260"/>
      <c r="R193" s="260"/>
      <c r="S193" s="260"/>
      <c r="T193" s="261"/>
      <c r="U193" s="13"/>
      <c r="V193" s="13"/>
      <c r="W193" s="13"/>
      <c r="X193" s="13"/>
      <c r="Y193" s="13"/>
      <c r="Z193" s="13"/>
      <c r="AA193" s="13"/>
      <c r="AB193" s="13"/>
      <c r="AC193" s="13"/>
      <c r="AD193" s="13"/>
      <c r="AE193" s="13"/>
      <c r="AT193" s="262" t="s">
        <v>369</v>
      </c>
      <c r="AU193" s="262" t="s">
        <v>91</v>
      </c>
      <c r="AV193" s="13" t="s">
        <v>91</v>
      </c>
      <c r="AW193" s="13" t="s">
        <v>38</v>
      </c>
      <c r="AX193" s="13" t="s">
        <v>83</v>
      </c>
      <c r="AY193" s="262" t="s">
        <v>227</v>
      </c>
    </row>
    <row r="194" s="13" customFormat="1">
      <c r="A194" s="13"/>
      <c r="B194" s="252"/>
      <c r="C194" s="253"/>
      <c r="D194" s="242" t="s">
        <v>369</v>
      </c>
      <c r="E194" s="254" t="s">
        <v>1</v>
      </c>
      <c r="F194" s="255" t="s">
        <v>5767</v>
      </c>
      <c r="G194" s="253"/>
      <c r="H194" s="256">
        <v>3.9500000000000002</v>
      </c>
      <c r="I194" s="257"/>
      <c r="J194" s="253"/>
      <c r="K194" s="253"/>
      <c r="L194" s="258"/>
      <c r="M194" s="259"/>
      <c r="N194" s="260"/>
      <c r="O194" s="260"/>
      <c r="P194" s="260"/>
      <c r="Q194" s="260"/>
      <c r="R194" s="260"/>
      <c r="S194" s="260"/>
      <c r="T194" s="261"/>
      <c r="U194" s="13"/>
      <c r="V194" s="13"/>
      <c r="W194" s="13"/>
      <c r="X194" s="13"/>
      <c r="Y194" s="13"/>
      <c r="Z194" s="13"/>
      <c r="AA194" s="13"/>
      <c r="AB194" s="13"/>
      <c r="AC194" s="13"/>
      <c r="AD194" s="13"/>
      <c r="AE194" s="13"/>
      <c r="AT194" s="262" t="s">
        <v>369</v>
      </c>
      <c r="AU194" s="262" t="s">
        <v>91</v>
      </c>
      <c r="AV194" s="13" t="s">
        <v>91</v>
      </c>
      <c r="AW194" s="13" t="s">
        <v>38</v>
      </c>
      <c r="AX194" s="13" t="s">
        <v>83</v>
      </c>
      <c r="AY194" s="262" t="s">
        <v>227</v>
      </c>
    </row>
    <row r="195" s="13" customFormat="1">
      <c r="A195" s="13"/>
      <c r="B195" s="252"/>
      <c r="C195" s="253"/>
      <c r="D195" s="242" t="s">
        <v>369</v>
      </c>
      <c r="E195" s="254" t="s">
        <v>1</v>
      </c>
      <c r="F195" s="255" t="s">
        <v>5768</v>
      </c>
      <c r="G195" s="253"/>
      <c r="H195" s="256">
        <v>9.9499999999999993</v>
      </c>
      <c r="I195" s="257"/>
      <c r="J195" s="253"/>
      <c r="K195" s="253"/>
      <c r="L195" s="258"/>
      <c r="M195" s="259"/>
      <c r="N195" s="260"/>
      <c r="O195" s="260"/>
      <c r="P195" s="260"/>
      <c r="Q195" s="260"/>
      <c r="R195" s="260"/>
      <c r="S195" s="260"/>
      <c r="T195" s="261"/>
      <c r="U195" s="13"/>
      <c r="V195" s="13"/>
      <c r="W195" s="13"/>
      <c r="X195" s="13"/>
      <c r="Y195" s="13"/>
      <c r="Z195" s="13"/>
      <c r="AA195" s="13"/>
      <c r="AB195" s="13"/>
      <c r="AC195" s="13"/>
      <c r="AD195" s="13"/>
      <c r="AE195" s="13"/>
      <c r="AT195" s="262" t="s">
        <v>369</v>
      </c>
      <c r="AU195" s="262" t="s">
        <v>91</v>
      </c>
      <c r="AV195" s="13" t="s">
        <v>91</v>
      </c>
      <c r="AW195" s="13" t="s">
        <v>38</v>
      </c>
      <c r="AX195" s="13" t="s">
        <v>83</v>
      </c>
      <c r="AY195" s="262" t="s">
        <v>227</v>
      </c>
    </row>
    <row r="196" s="13" customFormat="1">
      <c r="A196" s="13"/>
      <c r="B196" s="252"/>
      <c r="C196" s="253"/>
      <c r="D196" s="242" t="s">
        <v>369</v>
      </c>
      <c r="E196" s="254" t="s">
        <v>1</v>
      </c>
      <c r="F196" s="255" t="s">
        <v>5769</v>
      </c>
      <c r="G196" s="253"/>
      <c r="H196" s="256">
        <v>33</v>
      </c>
      <c r="I196" s="257"/>
      <c r="J196" s="253"/>
      <c r="K196" s="253"/>
      <c r="L196" s="258"/>
      <c r="M196" s="259"/>
      <c r="N196" s="260"/>
      <c r="O196" s="260"/>
      <c r="P196" s="260"/>
      <c r="Q196" s="260"/>
      <c r="R196" s="260"/>
      <c r="S196" s="260"/>
      <c r="T196" s="261"/>
      <c r="U196" s="13"/>
      <c r="V196" s="13"/>
      <c r="W196" s="13"/>
      <c r="X196" s="13"/>
      <c r="Y196" s="13"/>
      <c r="Z196" s="13"/>
      <c r="AA196" s="13"/>
      <c r="AB196" s="13"/>
      <c r="AC196" s="13"/>
      <c r="AD196" s="13"/>
      <c r="AE196" s="13"/>
      <c r="AT196" s="262" t="s">
        <v>369</v>
      </c>
      <c r="AU196" s="262" t="s">
        <v>91</v>
      </c>
      <c r="AV196" s="13" t="s">
        <v>91</v>
      </c>
      <c r="AW196" s="13" t="s">
        <v>38</v>
      </c>
      <c r="AX196" s="13" t="s">
        <v>83</v>
      </c>
      <c r="AY196" s="262" t="s">
        <v>227</v>
      </c>
    </row>
    <row r="197" s="13" customFormat="1">
      <c r="A197" s="13"/>
      <c r="B197" s="252"/>
      <c r="C197" s="253"/>
      <c r="D197" s="242" t="s">
        <v>369</v>
      </c>
      <c r="E197" s="254" t="s">
        <v>1</v>
      </c>
      <c r="F197" s="255" t="s">
        <v>5770</v>
      </c>
      <c r="G197" s="253"/>
      <c r="H197" s="256">
        <v>13.550000000000001</v>
      </c>
      <c r="I197" s="257"/>
      <c r="J197" s="253"/>
      <c r="K197" s="253"/>
      <c r="L197" s="258"/>
      <c r="M197" s="259"/>
      <c r="N197" s="260"/>
      <c r="O197" s="260"/>
      <c r="P197" s="260"/>
      <c r="Q197" s="260"/>
      <c r="R197" s="260"/>
      <c r="S197" s="260"/>
      <c r="T197" s="261"/>
      <c r="U197" s="13"/>
      <c r="V197" s="13"/>
      <c r="W197" s="13"/>
      <c r="X197" s="13"/>
      <c r="Y197" s="13"/>
      <c r="Z197" s="13"/>
      <c r="AA197" s="13"/>
      <c r="AB197" s="13"/>
      <c r="AC197" s="13"/>
      <c r="AD197" s="13"/>
      <c r="AE197" s="13"/>
      <c r="AT197" s="262" t="s">
        <v>369</v>
      </c>
      <c r="AU197" s="262" t="s">
        <v>91</v>
      </c>
      <c r="AV197" s="13" t="s">
        <v>91</v>
      </c>
      <c r="AW197" s="13" t="s">
        <v>38</v>
      </c>
      <c r="AX197" s="13" t="s">
        <v>83</v>
      </c>
      <c r="AY197" s="262" t="s">
        <v>227</v>
      </c>
    </row>
    <row r="198" s="13" customFormat="1">
      <c r="A198" s="13"/>
      <c r="B198" s="252"/>
      <c r="C198" s="253"/>
      <c r="D198" s="242" t="s">
        <v>369</v>
      </c>
      <c r="E198" s="254" t="s">
        <v>1</v>
      </c>
      <c r="F198" s="255" t="s">
        <v>5771</v>
      </c>
      <c r="G198" s="253"/>
      <c r="H198" s="256">
        <v>24.73</v>
      </c>
      <c r="I198" s="257"/>
      <c r="J198" s="253"/>
      <c r="K198" s="253"/>
      <c r="L198" s="258"/>
      <c r="M198" s="259"/>
      <c r="N198" s="260"/>
      <c r="O198" s="260"/>
      <c r="P198" s="260"/>
      <c r="Q198" s="260"/>
      <c r="R198" s="260"/>
      <c r="S198" s="260"/>
      <c r="T198" s="261"/>
      <c r="U198" s="13"/>
      <c r="V198" s="13"/>
      <c r="W198" s="13"/>
      <c r="X198" s="13"/>
      <c r="Y198" s="13"/>
      <c r="Z198" s="13"/>
      <c r="AA198" s="13"/>
      <c r="AB198" s="13"/>
      <c r="AC198" s="13"/>
      <c r="AD198" s="13"/>
      <c r="AE198" s="13"/>
      <c r="AT198" s="262" t="s">
        <v>369</v>
      </c>
      <c r="AU198" s="262" t="s">
        <v>91</v>
      </c>
      <c r="AV198" s="13" t="s">
        <v>91</v>
      </c>
      <c r="AW198" s="13" t="s">
        <v>38</v>
      </c>
      <c r="AX198" s="13" t="s">
        <v>83</v>
      </c>
      <c r="AY198" s="262" t="s">
        <v>227</v>
      </c>
    </row>
    <row r="199" s="14" customFormat="1">
      <c r="A199" s="14"/>
      <c r="B199" s="263"/>
      <c r="C199" s="264"/>
      <c r="D199" s="242" t="s">
        <v>369</v>
      </c>
      <c r="E199" s="265" t="s">
        <v>1</v>
      </c>
      <c r="F199" s="266" t="s">
        <v>371</v>
      </c>
      <c r="G199" s="264"/>
      <c r="H199" s="267">
        <v>116.91</v>
      </c>
      <c r="I199" s="268"/>
      <c r="J199" s="264"/>
      <c r="K199" s="264"/>
      <c r="L199" s="269"/>
      <c r="M199" s="270"/>
      <c r="N199" s="271"/>
      <c r="O199" s="271"/>
      <c r="P199" s="271"/>
      <c r="Q199" s="271"/>
      <c r="R199" s="271"/>
      <c r="S199" s="271"/>
      <c r="T199" s="272"/>
      <c r="U199" s="14"/>
      <c r="V199" s="14"/>
      <c r="W199" s="14"/>
      <c r="X199" s="14"/>
      <c r="Y199" s="14"/>
      <c r="Z199" s="14"/>
      <c r="AA199" s="14"/>
      <c r="AB199" s="14"/>
      <c r="AC199" s="14"/>
      <c r="AD199" s="14"/>
      <c r="AE199" s="14"/>
      <c r="AT199" s="273" t="s">
        <v>369</v>
      </c>
      <c r="AU199" s="273" t="s">
        <v>91</v>
      </c>
      <c r="AV199" s="14" t="s">
        <v>115</v>
      </c>
      <c r="AW199" s="14" t="s">
        <v>38</v>
      </c>
      <c r="AX199" s="14" t="s">
        <v>87</v>
      </c>
      <c r="AY199" s="273" t="s">
        <v>227</v>
      </c>
    </row>
    <row r="200" s="2" customFormat="1" ht="16.5" customHeight="1">
      <c r="A200" s="40"/>
      <c r="B200" s="41"/>
      <c r="C200" s="229" t="s">
        <v>316</v>
      </c>
      <c r="D200" s="229" t="s">
        <v>230</v>
      </c>
      <c r="E200" s="230" t="s">
        <v>2941</v>
      </c>
      <c r="F200" s="231" t="s">
        <v>5772</v>
      </c>
      <c r="G200" s="232" t="s">
        <v>415</v>
      </c>
      <c r="H200" s="233">
        <v>845.97299999999996</v>
      </c>
      <c r="I200" s="234"/>
      <c r="J200" s="235">
        <f>ROUND(I200*H200,2)</f>
        <v>0</v>
      </c>
      <c r="K200" s="231" t="s">
        <v>234</v>
      </c>
      <c r="L200" s="46"/>
      <c r="M200" s="236" t="s">
        <v>1</v>
      </c>
      <c r="N200" s="237" t="s">
        <v>48</v>
      </c>
      <c r="O200" s="93"/>
      <c r="P200" s="238">
        <f>O200*H200</f>
        <v>0</v>
      </c>
      <c r="Q200" s="238">
        <v>0.00247</v>
      </c>
      <c r="R200" s="238">
        <f>Q200*H200</f>
        <v>2.0895533099999999</v>
      </c>
      <c r="S200" s="238">
        <v>0</v>
      </c>
      <c r="T200" s="239">
        <f>S200*H200</f>
        <v>0</v>
      </c>
      <c r="U200" s="40"/>
      <c r="V200" s="40"/>
      <c r="W200" s="40"/>
      <c r="X200" s="40"/>
      <c r="Y200" s="40"/>
      <c r="Z200" s="40"/>
      <c r="AA200" s="40"/>
      <c r="AB200" s="40"/>
      <c r="AC200" s="40"/>
      <c r="AD200" s="40"/>
      <c r="AE200" s="40"/>
      <c r="AR200" s="240" t="s">
        <v>115</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115</v>
      </c>
      <c r="BM200" s="240" t="s">
        <v>5773</v>
      </c>
    </row>
    <row r="201" s="15" customFormat="1">
      <c r="A201" s="15"/>
      <c r="B201" s="274"/>
      <c r="C201" s="275"/>
      <c r="D201" s="242" t="s">
        <v>369</v>
      </c>
      <c r="E201" s="276" t="s">
        <v>1</v>
      </c>
      <c r="F201" s="277" t="s">
        <v>5765</v>
      </c>
      <c r="G201" s="275"/>
      <c r="H201" s="276" t="s">
        <v>1</v>
      </c>
      <c r="I201" s="278"/>
      <c r="J201" s="275"/>
      <c r="K201" s="275"/>
      <c r="L201" s="279"/>
      <c r="M201" s="280"/>
      <c r="N201" s="281"/>
      <c r="O201" s="281"/>
      <c r="P201" s="281"/>
      <c r="Q201" s="281"/>
      <c r="R201" s="281"/>
      <c r="S201" s="281"/>
      <c r="T201" s="282"/>
      <c r="U201" s="15"/>
      <c r="V201" s="15"/>
      <c r="W201" s="15"/>
      <c r="X201" s="15"/>
      <c r="Y201" s="15"/>
      <c r="Z201" s="15"/>
      <c r="AA201" s="15"/>
      <c r="AB201" s="15"/>
      <c r="AC201" s="15"/>
      <c r="AD201" s="15"/>
      <c r="AE201" s="15"/>
      <c r="AT201" s="283" t="s">
        <v>369</v>
      </c>
      <c r="AU201" s="283" t="s">
        <v>91</v>
      </c>
      <c r="AV201" s="15" t="s">
        <v>87</v>
      </c>
      <c r="AW201" s="15" t="s">
        <v>38</v>
      </c>
      <c r="AX201" s="15" t="s">
        <v>83</v>
      </c>
      <c r="AY201" s="283" t="s">
        <v>227</v>
      </c>
    </row>
    <row r="202" s="15" customFormat="1">
      <c r="A202" s="15"/>
      <c r="B202" s="274"/>
      <c r="C202" s="275"/>
      <c r="D202" s="242" t="s">
        <v>369</v>
      </c>
      <c r="E202" s="276" t="s">
        <v>1</v>
      </c>
      <c r="F202" s="277" t="s">
        <v>5718</v>
      </c>
      <c r="G202" s="275"/>
      <c r="H202" s="276" t="s">
        <v>1</v>
      </c>
      <c r="I202" s="278"/>
      <c r="J202" s="275"/>
      <c r="K202" s="275"/>
      <c r="L202" s="279"/>
      <c r="M202" s="280"/>
      <c r="N202" s="281"/>
      <c r="O202" s="281"/>
      <c r="P202" s="281"/>
      <c r="Q202" s="281"/>
      <c r="R202" s="281"/>
      <c r="S202" s="281"/>
      <c r="T202" s="282"/>
      <c r="U202" s="15"/>
      <c r="V202" s="15"/>
      <c r="W202" s="15"/>
      <c r="X202" s="15"/>
      <c r="Y202" s="15"/>
      <c r="Z202" s="15"/>
      <c r="AA202" s="15"/>
      <c r="AB202" s="15"/>
      <c r="AC202" s="15"/>
      <c r="AD202" s="15"/>
      <c r="AE202" s="15"/>
      <c r="AT202" s="283" t="s">
        <v>369</v>
      </c>
      <c r="AU202" s="283" t="s">
        <v>91</v>
      </c>
      <c r="AV202" s="15" t="s">
        <v>87</v>
      </c>
      <c r="AW202" s="15" t="s">
        <v>38</v>
      </c>
      <c r="AX202" s="15" t="s">
        <v>83</v>
      </c>
      <c r="AY202" s="283" t="s">
        <v>227</v>
      </c>
    </row>
    <row r="203" s="13" customFormat="1">
      <c r="A203" s="13"/>
      <c r="B203" s="252"/>
      <c r="C203" s="253"/>
      <c r="D203" s="242" t="s">
        <v>369</v>
      </c>
      <c r="E203" s="254" t="s">
        <v>1</v>
      </c>
      <c r="F203" s="255" t="s">
        <v>5774</v>
      </c>
      <c r="G203" s="253"/>
      <c r="H203" s="256">
        <v>211.53299999999999</v>
      </c>
      <c r="I203" s="257"/>
      <c r="J203" s="253"/>
      <c r="K203" s="253"/>
      <c r="L203" s="258"/>
      <c r="M203" s="259"/>
      <c r="N203" s="260"/>
      <c r="O203" s="260"/>
      <c r="P203" s="260"/>
      <c r="Q203" s="260"/>
      <c r="R203" s="260"/>
      <c r="S203" s="260"/>
      <c r="T203" s="261"/>
      <c r="U203" s="13"/>
      <c r="V203" s="13"/>
      <c r="W203" s="13"/>
      <c r="X203" s="13"/>
      <c r="Y203" s="13"/>
      <c r="Z203" s="13"/>
      <c r="AA203" s="13"/>
      <c r="AB203" s="13"/>
      <c r="AC203" s="13"/>
      <c r="AD203" s="13"/>
      <c r="AE203" s="13"/>
      <c r="AT203" s="262" t="s">
        <v>369</v>
      </c>
      <c r="AU203" s="262" t="s">
        <v>91</v>
      </c>
      <c r="AV203" s="13" t="s">
        <v>91</v>
      </c>
      <c r="AW203" s="13" t="s">
        <v>38</v>
      </c>
      <c r="AX203" s="13" t="s">
        <v>83</v>
      </c>
      <c r="AY203" s="262" t="s">
        <v>227</v>
      </c>
    </row>
    <row r="204" s="13" customFormat="1">
      <c r="A204" s="13"/>
      <c r="B204" s="252"/>
      <c r="C204" s="253"/>
      <c r="D204" s="242" t="s">
        <v>369</v>
      </c>
      <c r="E204" s="254" t="s">
        <v>1</v>
      </c>
      <c r="F204" s="255" t="s">
        <v>5775</v>
      </c>
      <c r="G204" s="253"/>
      <c r="H204" s="256">
        <v>26.332999999999998</v>
      </c>
      <c r="I204" s="257"/>
      <c r="J204" s="253"/>
      <c r="K204" s="253"/>
      <c r="L204" s="258"/>
      <c r="M204" s="259"/>
      <c r="N204" s="260"/>
      <c r="O204" s="260"/>
      <c r="P204" s="260"/>
      <c r="Q204" s="260"/>
      <c r="R204" s="260"/>
      <c r="S204" s="260"/>
      <c r="T204" s="261"/>
      <c r="U204" s="13"/>
      <c r="V204" s="13"/>
      <c r="W204" s="13"/>
      <c r="X204" s="13"/>
      <c r="Y204" s="13"/>
      <c r="Z204" s="13"/>
      <c r="AA204" s="13"/>
      <c r="AB204" s="13"/>
      <c r="AC204" s="13"/>
      <c r="AD204" s="13"/>
      <c r="AE204" s="13"/>
      <c r="AT204" s="262" t="s">
        <v>369</v>
      </c>
      <c r="AU204" s="262" t="s">
        <v>91</v>
      </c>
      <c r="AV204" s="13" t="s">
        <v>91</v>
      </c>
      <c r="AW204" s="13" t="s">
        <v>38</v>
      </c>
      <c r="AX204" s="13" t="s">
        <v>83</v>
      </c>
      <c r="AY204" s="262" t="s">
        <v>227</v>
      </c>
    </row>
    <row r="205" s="13" customFormat="1">
      <c r="A205" s="13"/>
      <c r="B205" s="252"/>
      <c r="C205" s="253"/>
      <c r="D205" s="242" t="s">
        <v>369</v>
      </c>
      <c r="E205" s="254" t="s">
        <v>1</v>
      </c>
      <c r="F205" s="255" t="s">
        <v>5776</v>
      </c>
      <c r="G205" s="253"/>
      <c r="H205" s="256">
        <v>66.332999999999998</v>
      </c>
      <c r="I205" s="257"/>
      <c r="J205" s="253"/>
      <c r="K205" s="253"/>
      <c r="L205" s="258"/>
      <c r="M205" s="259"/>
      <c r="N205" s="260"/>
      <c r="O205" s="260"/>
      <c r="P205" s="260"/>
      <c r="Q205" s="260"/>
      <c r="R205" s="260"/>
      <c r="S205" s="260"/>
      <c r="T205" s="261"/>
      <c r="U205" s="13"/>
      <c r="V205" s="13"/>
      <c r="W205" s="13"/>
      <c r="X205" s="13"/>
      <c r="Y205" s="13"/>
      <c r="Z205" s="13"/>
      <c r="AA205" s="13"/>
      <c r="AB205" s="13"/>
      <c r="AC205" s="13"/>
      <c r="AD205" s="13"/>
      <c r="AE205" s="13"/>
      <c r="AT205" s="262" t="s">
        <v>369</v>
      </c>
      <c r="AU205" s="262" t="s">
        <v>91</v>
      </c>
      <c r="AV205" s="13" t="s">
        <v>91</v>
      </c>
      <c r="AW205" s="13" t="s">
        <v>38</v>
      </c>
      <c r="AX205" s="13" t="s">
        <v>83</v>
      </c>
      <c r="AY205" s="262" t="s">
        <v>227</v>
      </c>
    </row>
    <row r="206" s="13" customFormat="1">
      <c r="A206" s="13"/>
      <c r="B206" s="252"/>
      <c r="C206" s="253"/>
      <c r="D206" s="242" t="s">
        <v>369</v>
      </c>
      <c r="E206" s="254" t="s">
        <v>1</v>
      </c>
      <c r="F206" s="255" t="s">
        <v>5777</v>
      </c>
      <c r="G206" s="253"/>
      <c r="H206" s="256">
        <v>220</v>
      </c>
      <c r="I206" s="257"/>
      <c r="J206" s="253"/>
      <c r="K206" s="253"/>
      <c r="L206" s="258"/>
      <c r="M206" s="259"/>
      <c r="N206" s="260"/>
      <c r="O206" s="260"/>
      <c r="P206" s="260"/>
      <c r="Q206" s="260"/>
      <c r="R206" s="260"/>
      <c r="S206" s="260"/>
      <c r="T206" s="261"/>
      <c r="U206" s="13"/>
      <c r="V206" s="13"/>
      <c r="W206" s="13"/>
      <c r="X206" s="13"/>
      <c r="Y206" s="13"/>
      <c r="Z206" s="13"/>
      <c r="AA206" s="13"/>
      <c r="AB206" s="13"/>
      <c r="AC206" s="13"/>
      <c r="AD206" s="13"/>
      <c r="AE206" s="13"/>
      <c r="AT206" s="262" t="s">
        <v>369</v>
      </c>
      <c r="AU206" s="262" t="s">
        <v>91</v>
      </c>
      <c r="AV206" s="13" t="s">
        <v>91</v>
      </c>
      <c r="AW206" s="13" t="s">
        <v>38</v>
      </c>
      <c r="AX206" s="13" t="s">
        <v>83</v>
      </c>
      <c r="AY206" s="262" t="s">
        <v>227</v>
      </c>
    </row>
    <row r="207" s="13" customFormat="1">
      <c r="A207" s="13"/>
      <c r="B207" s="252"/>
      <c r="C207" s="253"/>
      <c r="D207" s="242" t="s">
        <v>369</v>
      </c>
      <c r="E207" s="254" t="s">
        <v>1</v>
      </c>
      <c r="F207" s="255" t="s">
        <v>5778</v>
      </c>
      <c r="G207" s="253"/>
      <c r="H207" s="256">
        <v>80</v>
      </c>
      <c r="I207" s="257"/>
      <c r="J207" s="253"/>
      <c r="K207" s="253"/>
      <c r="L207" s="258"/>
      <c r="M207" s="259"/>
      <c r="N207" s="260"/>
      <c r="O207" s="260"/>
      <c r="P207" s="260"/>
      <c r="Q207" s="260"/>
      <c r="R207" s="260"/>
      <c r="S207" s="260"/>
      <c r="T207" s="261"/>
      <c r="U207" s="13"/>
      <c r="V207" s="13"/>
      <c r="W207" s="13"/>
      <c r="X207" s="13"/>
      <c r="Y207" s="13"/>
      <c r="Z207" s="13"/>
      <c r="AA207" s="13"/>
      <c r="AB207" s="13"/>
      <c r="AC207" s="13"/>
      <c r="AD207" s="13"/>
      <c r="AE207" s="13"/>
      <c r="AT207" s="262" t="s">
        <v>369</v>
      </c>
      <c r="AU207" s="262" t="s">
        <v>91</v>
      </c>
      <c r="AV207" s="13" t="s">
        <v>91</v>
      </c>
      <c r="AW207" s="13" t="s">
        <v>38</v>
      </c>
      <c r="AX207" s="13" t="s">
        <v>83</v>
      </c>
      <c r="AY207" s="262" t="s">
        <v>227</v>
      </c>
    </row>
    <row r="208" s="13" customFormat="1">
      <c r="A208" s="13"/>
      <c r="B208" s="252"/>
      <c r="C208" s="253"/>
      <c r="D208" s="242" t="s">
        <v>369</v>
      </c>
      <c r="E208" s="254" t="s">
        <v>1</v>
      </c>
      <c r="F208" s="255" t="s">
        <v>5779</v>
      </c>
      <c r="G208" s="253"/>
      <c r="H208" s="256">
        <v>164.86699999999999</v>
      </c>
      <c r="I208" s="257"/>
      <c r="J208" s="253"/>
      <c r="K208" s="253"/>
      <c r="L208" s="258"/>
      <c r="M208" s="259"/>
      <c r="N208" s="260"/>
      <c r="O208" s="260"/>
      <c r="P208" s="260"/>
      <c r="Q208" s="260"/>
      <c r="R208" s="260"/>
      <c r="S208" s="260"/>
      <c r="T208" s="261"/>
      <c r="U208" s="13"/>
      <c r="V208" s="13"/>
      <c r="W208" s="13"/>
      <c r="X208" s="13"/>
      <c r="Y208" s="13"/>
      <c r="Z208" s="13"/>
      <c r="AA208" s="13"/>
      <c r="AB208" s="13"/>
      <c r="AC208" s="13"/>
      <c r="AD208" s="13"/>
      <c r="AE208" s="13"/>
      <c r="AT208" s="262" t="s">
        <v>369</v>
      </c>
      <c r="AU208" s="262" t="s">
        <v>91</v>
      </c>
      <c r="AV208" s="13" t="s">
        <v>91</v>
      </c>
      <c r="AW208" s="13" t="s">
        <v>38</v>
      </c>
      <c r="AX208" s="13" t="s">
        <v>83</v>
      </c>
      <c r="AY208" s="262" t="s">
        <v>227</v>
      </c>
    </row>
    <row r="209" s="16" customFormat="1">
      <c r="A209" s="16"/>
      <c r="B209" s="294"/>
      <c r="C209" s="295"/>
      <c r="D209" s="242" t="s">
        <v>369</v>
      </c>
      <c r="E209" s="296" t="s">
        <v>1</v>
      </c>
      <c r="F209" s="297" t="s">
        <v>450</v>
      </c>
      <c r="G209" s="295"/>
      <c r="H209" s="298">
        <v>769.06600000000003</v>
      </c>
      <c r="I209" s="299"/>
      <c r="J209" s="295"/>
      <c r="K209" s="295"/>
      <c r="L209" s="300"/>
      <c r="M209" s="301"/>
      <c r="N209" s="302"/>
      <c r="O209" s="302"/>
      <c r="P209" s="302"/>
      <c r="Q209" s="302"/>
      <c r="R209" s="302"/>
      <c r="S209" s="302"/>
      <c r="T209" s="303"/>
      <c r="U209" s="16"/>
      <c r="V209" s="16"/>
      <c r="W209" s="16"/>
      <c r="X209" s="16"/>
      <c r="Y209" s="16"/>
      <c r="Z209" s="16"/>
      <c r="AA209" s="16"/>
      <c r="AB209" s="16"/>
      <c r="AC209" s="16"/>
      <c r="AD209" s="16"/>
      <c r="AE209" s="16"/>
      <c r="AT209" s="304" t="s">
        <v>369</v>
      </c>
      <c r="AU209" s="304" t="s">
        <v>91</v>
      </c>
      <c r="AV209" s="16" t="s">
        <v>102</v>
      </c>
      <c r="AW209" s="16" t="s">
        <v>38</v>
      </c>
      <c r="AX209" s="16" t="s">
        <v>83</v>
      </c>
      <c r="AY209" s="304" t="s">
        <v>227</v>
      </c>
    </row>
    <row r="210" s="13" customFormat="1">
      <c r="A210" s="13"/>
      <c r="B210" s="252"/>
      <c r="C210" s="253"/>
      <c r="D210" s="242" t="s">
        <v>369</v>
      </c>
      <c r="E210" s="254" t="s">
        <v>1</v>
      </c>
      <c r="F210" s="255" t="s">
        <v>5780</v>
      </c>
      <c r="G210" s="253"/>
      <c r="H210" s="256">
        <v>76.906999999999996</v>
      </c>
      <c r="I210" s="257"/>
      <c r="J210" s="253"/>
      <c r="K210" s="253"/>
      <c r="L210" s="258"/>
      <c r="M210" s="259"/>
      <c r="N210" s="260"/>
      <c r="O210" s="260"/>
      <c r="P210" s="260"/>
      <c r="Q210" s="260"/>
      <c r="R210" s="260"/>
      <c r="S210" s="260"/>
      <c r="T210" s="261"/>
      <c r="U210" s="13"/>
      <c r="V210" s="13"/>
      <c r="W210" s="13"/>
      <c r="X210" s="13"/>
      <c r="Y210" s="13"/>
      <c r="Z210" s="13"/>
      <c r="AA210" s="13"/>
      <c r="AB210" s="13"/>
      <c r="AC210" s="13"/>
      <c r="AD210" s="13"/>
      <c r="AE210" s="13"/>
      <c r="AT210" s="262" t="s">
        <v>369</v>
      </c>
      <c r="AU210" s="262" t="s">
        <v>91</v>
      </c>
      <c r="AV210" s="13" t="s">
        <v>91</v>
      </c>
      <c r="AW210" s="13" t="s">
        <v>38</v>
      </c>
      <c r="AX210" s="13" t="s">
        <v>83</v>
      </c>
      <c r="AY210" s="262" t="s">
        <v>227</v>
      </c>
    </row>
    <row r="211" s="14" customFormat="1">
      <c r="A211" s="14"/>
      <c r="B211" s="263"/>
      <c r="C211" s="264"/>
      <c r="D211" s="242" t="s">
        <v>369</v>
      </c>
      <c r="E211" s="265" t="s">
        <v>1</v>
      </c>
      <c r="F211" s="266" t="s">
        <v>371</v>
      </c>
      <c r="G211" s="264"/>
      <c r="H211" s="267">
        <v>845.97299999999996</v>
      </c>
      <c r="I211" s="268"/>
      <c r="J211" s="264"/>
      <c r="K211" s="264"/>
      <c r="L211" s="269"/>
      <c r="M211" s="270"/>
      <c r="N211" s="271"/>
      <c r="O211" s="271"/>
      <c r="P211" s="271"/>
      <c r="Q211" s="271"/>
      <c r="R211" s="271"/>
      <c r="S211" s="271"/>
      <c r="T211" s="272"/>
      <c r="U211" s="14"/>
      <c r="V211" s="14"/>
      <c r="W211" s="14"/>
      <c r="X211" s="14"/>
      <c r="Y211" s="14"/>
      <c r="Z211" s="14"/>
      <c r="AA211" s="14"/>
      <c r="AB211" s="14"/>
      <c r="AC211" s="14"/>
      <c r="AD211" s="14"/>
      <c r="AE211" s="14"/>
      <c r="AT211" s="273" t="s">
        <v>369</v>
      </c>
      <c r="AU211" s="273" t="s">
        <v>91</v>
      </c>
      <c r="AV211" s="14" t="s">
        <v>115</v>
      </c>
      <c r="AW211" s="14" t="s">
        <v>38</v>
      </c>
      <c r="AX211" s="14" t="s">
        <v>87</v>
      </c>
      <c r="AY211" s="273" t="s">
        <v>227</v>
      </c>
    </row>
    <row r="212" s="2" customFormat="1" ht="16.5" customHeight="1">
      <c r="A212" s="40"/>
      <c r="B212" s="41"/>
      <c r="C212" s="229" t="s">
        <v>323</v>
      </c>
      <c r="D212" s="229" t="s">
        <v>230</v>
      </c>
      <c r="E212" s="230" t="s">
        <v>2946</v>
      </c>
      <c r="F212" s="231" t="s">
        <v>5781</v>
      </c>
      <c r="G212" s="232" t="s">
        <v>415</v>
      </c>
      <c r="H212" s="233">
        <v>845.97299999999996</v>
      </c>
      <c r="I212" s="234"/>
      <c r="J212" s="235">
        <f>ROUND(I212*H212,2)</f>
        <v>0</v>
      </c>
      <c r="K212" s="231" t="s">
        <v>234</v>
      </c>
      <c r="L212" s="46"/>
      <c r="M212" s="236" t="s">
        <v>1</v>
      </c>
      <c r="N212" s="237" t="s">
        <v>48</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115</v>
      </c>
      <c r="AT212" s="240" t="s">
        <v>230</v>
      </c>
      <c r="AU212" s="240" t="s">
        <v>91</v>
      </c>
      <c r="AY212" s="18" t="s">
        <v>227</v>
      </c>
      <c r="BE212" s="241">
        <f>IF(N212="základní",J212,0)</f>
        <v>0</v>
      </c>
      <c r="BF212" s="241">
        <f>IF(N212="snížená",J212,0)</f>
        <v>0</v>
      </c>
      <c r="BG212" s="241">
        <f>IF(N212="zákl. přenesená",J212,0)</f>
        <v>0</v>
      </c>
      <c r="BH212" s="241">
        <f>IF(N212="sníž. přenesená",J212,0)</f>
        <v>0</v>
      </c>
      <c r="BI212" s="241">
        <f>IF(N212="nulová",J212,0)</f>
        <v>0</v>
      </c>
      <c r="BJ212" s="18" t="s">
        <v>87</v>
      </c>
      <c r="BK212" s="241">
        <f>ROUND(I212*H212,2)</f>
        <v>0</v>
      </c>
      <c r="BL212" s="18" t="s">
        <v>115</v>
      </c>
      <c r="BM212" s="240" t="s">
        <v>5782</v>
      </c>
    </row>
    <row r="213" s="2" customFormat="1" ht="16.5" customHeight="1">
      <c r="A213" s="40"/>
      <c r="B213" s="41"/>
      <c r="C213" s="229" t="s">
        <v>7</v>
      </c>
      <c r="D213" s="229" t="s">
        <v>230</v>
      </c>
      <c r="E213" s="230" t="s">
        <v>2949</v>
      </c>
      <c r="F213" s="231" t="s">
        <v>5783</v>
      </c>
      <c r="G213" s="232" t="s">
        <v>398</v>
      </c>
      <c r="H213" s="233">
        <v>9.7569999999999997</v>
      </c>
      <c r="I213" s="234"/>
      <c r="J213" s="235">
        <f>ROUND(I213*H213,2)</f>
        <v>0</v>
      </c>
      <c r="K213" s="231" t="s">
        <v>234</v>
      </c>
      <c r="L213" s="46"/>
      <c r="M213" s="236" t="s">
        <v>1</v>
      </c>
      <c r="N213" s="237" t="s">
        <v>48</v>
      </c>
      <c r="O213" s="93"/>
      <c r="P213" s="238">
        <f>O213*H213</f>
        <v>0</v>
      </c>
      <c r="Q213" s="238">
        <v>1.10951</v>
      </c>
      <c r="R213" s="238">
        <f>Q213*H213</f>
        <v>10.82548907</v>
      </c>
      <c r="S213" s="238">
        <v>0</v>
      </c>
      <c r="T213" s="239">
        <f>S213*H213</f>
        <v>0</v>
      </c>
      <c r="U213" s="40"/>
      <c r="V213" s="40"/>
      <c r="W213" s="40"/>
      <c r="X213" s="40"/>
      <c r="Y213" s="40"/>
      <c r="Z213" s="40"/>
      <c r="AA213" s="40"/>
      <c r="AB213" s="40"/>
      <c r="AC213" s="40"/>
      <c r="AD213" s="40"/>
      <c r="AE213" s="40"/>
      <c r="AR213" s="240" t="s">
        <v>115</v>
      </c>
      <c r="AT213" s="240" t="s">
        <v>230</v>
      </c>
      <c r="AU213" s="240" t="s">
        <v>91</v>
      </c>
      <c r="AY213" s="18" t="s">
        <v>227</v>
      </c>
      <c r="BE213" s="241">
        <f>IF(N213="základní",J213,0)</f>
        <v>0</v>
      </c>
      <c r="BF213" s="241">
        <f>IF(N213="snížená",J213,0)</f>
        <v>0</v>
      </c>
      <c r="BG213" s="241">
        <f>IF(N213="zákl. přenesená",J213,0)</f>
        <v>0</v>
      </c>
      <c r="BH213" s="241">
        <f>IF(N213="sníž. přenesená",J213,0)</f>
        <v>0</v>
      </c>
      <c r="BI213" s="241">
        <f>IF(N213="nulová",J213,0)</f>
        <v>0</v>
      </c>
      <c r="BJ213" s="18" t="s">
        <v>87</v>
      </c>
      <c r="BK213" s="241">
        <f>ROUND(I213*H213,2)</f>
        <v>0</v>
      </c>
      <c r="BL213" s="18" t="s">
        <v>115</v>
      </c>
      <c r="BM213" s="240" t="s">
        <v>5784</v>
      </c>
    </row>
    <row r="214" s="13" customFormat="1">
      <c r="A214" s="13"/>
      <c r="B214" s="252"/>
      <c r="C214" s="253"/>
      <c r="D214" s="242" t="s">
        <v>369</v>
      </c>
      <c r="E214" s="254" t="s">
        <v>1</v>
      </c>
      <c r="F214" s="255" t="s">
        <v>5785</v>
      </c>
      <c r="G214" s="253"/>
      <c r="H214" s="256">
        <v>8.8699999999999992</v>
      </c>
      <c r="I214" s="257"/>
      <c r="J214" s="253"/>
      <c r="K214" s="253"/>
      <c r="L214" s="258"/>
      <c r="M214" s="259"/>
      <c r="N214" s="260"/>
      <c r="O214" s="260"/>
      <c r="P214" s="260"/>
      <c r="Q214" s="260"/>
      <c r="R214" s="260"/>
      <c r="S214" s="260"/>
      <c r="T214" s="261"/>
      <c r="U214" s="13"/>
      <c r="V214" s="13"/>
      <c r="W214" s="13"/>
      <c r="X214" s="13"/>
      <c r="Y214" s="13"/>
      <c r="Z214" s="13"/>
      <c r="AA214" s="13"/>
      <c r="AB214" s="13"/>
      <c r="AC214" s="13"/>
      <c r="AD214" s="13"/>
      <c r="AE214" s="13"/>
      <c r="AT214" s="262" t="s">
        <v>369</v>
      </c>
      <c r="AU214" s="262" t="s">
        <v>91</v>
      </c>
      <c r="AV214" s="13" t="s">
        <v>91</v>
      </c>
      <c r="AW214" s="13" t="s">
        <v>38</v>
      </c>
      <c r="AX214" s="13" t="s">
        <v>83</v>
      </c>
      <c r="AY214" s="262" t="s">
        <v>227</v>
      </c>
    </row>
    <row r="215" s="16" customFormat="1">
      <c r="A215" s="16"/>
      <c r="B215" s="294"/>
      <c r="C215" s="295"/>
      <c r="D215" s="242" t="s">
        <v>369</v>
      </c>
      <c r="E215" s="296" t="s">
        <v>1</v>
      </c>
      <c r="F215" s="297" t="s">
        <v>450</v>
      </c>
      <c r="G215" s="295"/>
      <c r="H215" s="298">
        <v>8.8699999999999992</v>
      </c>
      <c r="I215" s="299"/>
      <c r="J215" s="295"/>
      <c r="K215" s="295"/>
      <c r="L215" s="300"/>
      <c r="M215" s="301"/>
      <c r="N215" s="302"/>
      <c r="O215" s="302"/>
      <c r="P215" s="302"/>
      <c r="Q215" s="302"/>
      <c r="R215" s="302"/>
      <c r="S215" s="302"/>
      <c r="T215" s="303"/>
      <c r="U215" s="16"/>
      <c r="V215" s="16"/>
      <c r="W215" s="16"/>
      <c r="X215" s="16"/>
      <c r="Y215" s="16"/>
      <c r="Z215" s="16"/>
      <c r="AA215" s="16"/>
      <c r="AB215" s="16"/>
      <c r="AC215" s="16"/>
      <c r="AD215" s="16"/>
      <c r="AE215" s="16"/>
      <c r="AT215" s="304" t="s">
        <v>369</v>
      </c>
      <c r="AU215" s="304" t="s">
        <v>91</v>
      </c>
      <c r="AV215" s="16" t="s">
        <v>102</v>
      </c>
      <c r="AW215" s="16" t="s">
        <v>38</v>
      </c>
      <c r="AX215" s="16" t="s">
        <v>83</v>
      </c>
      <c r="AY215" s="304" t="s">
        <v>227</v>
      </c>
    </row>
    <row r="216" s="13" customFormat="1">
      <c r="A216" s="13"/>
      <c r="B216" s="252"/>
      <c r="C216" s="253"/>
      <c r="D216" s="242" t="s">
        <v>369</v>
      </c>
      <c r="E216" s="254" t="s">
        <v>1</v>
      </c>
      <c r="F216" s="255" t="s">
        <v>5786</v>
      </c>
      <c r="G216" s="253"/>
      <c r="H216" s="256">
        <v>0.88700000000000001</v>
      </c>
      <c r="I216" s="257"/>
      <c r="J216" s="253"/>
      <c r="K216" s="253"/>
      <c r="L216" s="258"/>
      <c r="M216" s="259"/>
      <c r="N216" s="260"/>
      <c r="O216" s="260"/>
      <c r="P216" s="260"/>
      <c r="Q216" s="260"/>
      <c r="R216" s="260"/>
      <c r="S216" s="260"/>
      <c r="T216" s="261"/>
      <c r="U216" s="13"/>
      <c r="V216" s="13"/>
      <c r="W216" s="13"/>
      <c r="X216" s="13"/>
      <c r="Y216" s="13"/>
      <c r="Z216" s="13"/>
      <c r="AA216" s="13"/>
      <c r="AB216" s="13"/>
      <c r="AC216" s="13"/>
      <c r="AD216" s="13"/>
      <c r="AE216" s="13"/>
      <c r="AT216" s="262" t="s">
        <v>369</v>
      </c>
      <c r="AU216" s="262" t="s">
        <v>91</v>
      </c>
      <c r="AV216" s="13" t="s">
        <v>91</v>
      </c>
      <c r="AW216" s="13" t="s">
        <v>38</v>
      </c>
      <c r="AX216" s="13" t="s">
        <v>83</v>
      </c>
      <c r="AY216" s="262" t="s">
        <v>227</v>
      </c>
    </row>
    <row r="217" s="14" customFormat="1">
      <c r="A217" s="14"/>
      <c r="B217" s="263"/>
      <c r="C217" s="264"/>
      <c r="D217" s="242" t="s">
        <v>369</v>
      </c>
      <c r="E217" s="265" t="s">
        <v>1</v>
      </c>
      <c r="F217" s="266" t="s">
        <v>371</v>
      </c>
      <c r="G217" s="264"/>
      <c r="H217" s="267">
        <v>9.7569999999999997</v>
      </c>
      <c r="I217" s="268"/>
      <c r="J217" s="264"/>
      <c r="K217" s="264"/>
      <c r="L217" s="269"/>
      <c r="M217" s="270"/>
      <c r="N217" s="271"/>
      <c r="O217" s="271"/>
      <c r="P217" s="271"/>
      <c r="Q217" s="271"/>
      <c r="R217" s="271"/>
      <c r="S217" s="271"/>
      <c r="T217" s="272"/>
      <c r="U217" s="14"/>
      <c r="V217" s="14"/>
      <c r="W217" s="14"/>
      <c r="X217" s="14"/>
      <c r="Y217" s="14"/>
      <c r="Z217" s="14"/>
      <c r="AA217" s="14"/>
      <c r="AB217" s="14"/>
      <c r="AC217" s="14"/>
      <c r="AD217" s="14"/>
      <c r="AE217" s="14"/>
      <c r="AT217" s="273" t="s">
        <v>369</v>
      </c>
      <c r="AU217" s="273" t="s">
        <v>91</v>
      </c>
      <c r="AV217" s="14" t="s">
        <v>115</v>
      </c>
      <c r="AW217" s="14" t="s">
        <v>38</v>
      </c>
      <c r="AX217" s="14" t="s">
        <v>87</v>
      </c>
      <c r="AY217" s="273" t="s">
        <v>227</v>
      </c>
    </row>
    <row r="218" s="2" customFormat="1" ht="16.5" customHeight="1">
      <c r="A218" s="40"/>
      <c r="B218" s="41"/>
      <c r="C218" s="229" t="s">
        <v>470</v>
      </c>
      <c r="D218" s="229" t="s">
        <v>230</v>
      </c>
      <c r="E218" s="230" t="s">
        <v>5787</v>
      </c>
      <c r="F218" s="231" t="s">
        <v>5788</v>
      </c>
      <c r="G218" s="232" t="s">
        <v>544</v>
      </c>
      <c r="H218" s="233">
        <v>4</v>
      </c>
      <c r="I218" s="234"/>
      <c r="J218" s="235">
        <f>ROUND(I218*H218,2)</f>
        <v>0</v>
      </c>
      <c r="K218" s="231" t="s">
        <v>251</v>
      </c>
      <c r="L218" s="46"/>
      <c r="M218" s="236" t="s">
        <v>1</v>
      </c>
      <c r="N218" s="237" t="s">
        <v>48</v>
      </c>
      <c r="O218" s="93"/>
      <c r="P218" s="238">
        <f>O218*H218</f>
        <v>0</v>
      </c>
      <c r="Q218" s="238">
        <v>0.34682000000000002</v>
      </c>
      <c r="R218" s="238">
        <f>Q218*H218</f>
        <v>1.3872800000000001</v>
      </c>
      <c r="S218" s="238">
        <v>0</v>
      </c>
      <c r="T218" s="239">
        <f>S218*H218</f>
        <v>0</v>
      </c>
      <c r="U218" s="40"/>
      <c r="V218" s="40"/>
      <c r="W218" s="40"/>
      <c r="X218" s="40"/>
      <c r="Y218" s="40"/>
      <c r="Z218" s="40"/>
      <c r="AA218" s="40"/>
      <c r="AB218" s="40"/>
      <c r="AC218" s="40"/>
      <c r="AD218" s="40"/>
      <c r="AE218" s="40"/>
      <c r="AR218" s="240" t="s">
        <v>115</v>
      </c>
      <c r="AT218" s="240" t="s">
        <v>230</v>
      </c>
      <c r="AU218" s="240" t="s">
        <v>91</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115</v>
      </c>
      <c r="BM218" s="240" t="s">
        <v>5789</v>
      </c>
    </row>
    <row r="219" s="2" customFormat="1">
      <c r="A219" s="40"/>
      <c r="B219" s="41"/>
      <c r="C219" s="42"/>
      <c r="D219" s="242" t="s">
        <v>237</v>
      </c>
      <c r="E219" s="42"/>
      <c r="F219" s="243" t="s">
        <v>5790</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8" t="s">
        <v>237</v>
      </c>
      <c r="AU219" s="18" t="s">
        <v>91</v>
      </c>
    </row>
    <row r="220" s="13" customFormat="1">
      <c r="A220" s="13"/>
      <c r="B220" s="252"/>
      <c r="C220" s="253"/>
      <c r="D220" s="242" t="s">
        <v>369</v>
      </c>
      <c r="E220" s="254" t="s">
        <v>1</v>
      </c>
      <c r="F220" s="255" t="s">
        <v>5791</v>
      </c>
      <c r="G220" s="253"/>
      <c r="H220" s="256">
        <v>4</v>
      </c>
      <c r="I220" s="257"/>
      <c r="J220" s="253"/>
      <c r="K220" s="253"/>
      <c r="L220" s="258"/>
      <c r="M220" s="259"/>
      <c r="N220" s="260"/>
      <c r="O220" s="260"/>
      <c r="P220" s="260"/>
      <c r="Q220" s="260"/>
      <c r="R220" s="260"/>
      <c r="S220" s="260"/>
      <c r="T220" s="261"/>
      <c r="U220" s="13"/>
      <c r="V220" s="13"/>
      <c r="W220" s="13"/>
      <c r="X220" s="13"/>
      <c r="Y220" s="13"/>
      <c r="Z220" s="13"/>
      <c r="AA220" s="13"/>
      <c r="AB220" s="13"/>
      <c r="AC220" s="13"/>
      <c r="AD220" s="13"/>
      <c r="AE220" s="13"/>
      <c r="AT220" s="262" t="s">
        <v>369</v>
      </c>
      <c r="AU220" s="262" t="s">
        <v>91</v>
      </c>
      <c r="AV220" s="13" t="s">
        <v>91</v>
      </c>
      <c r="AW220" s="13" t="s">
        <v>38</v>
      </c>
      <c r="AX220" s="13" t="s">
        <v>83</v>
      </c>
      <c r="AY220" s="262" t="s">
        <v>227</v>
      </c>
    </row>
    <row r="221" s="14" customFormat="1">
      <c r="A221" s="14"/>
      <c r="B221" s="263"/>
      <c r="C221" s="264"/>
      <c r="D221" s="242" t="s">
        <v>369</v>
      </c>
      <c r="E221" s="265" t="s">
        <v>1</v>
      </c>
      <c r="F221" s="266" t="s">
        <v>371</v>
      </c>
      <c r="G221" s="264"/>
      <c r="H221" s="267">
        <v>4</v>
      </c>
      <c r="I221" s="268"/>
      <c r="J221" s="264"/>
      <c r="K221" s="264"/>
      <c r="L221" s="269"/>
      <c r="M221" s="270"/>
      <c r="N221" s="271"/>
      <c r="O221" s="271"/>
      <c r="P221" s="271"/>
      <c r="Q221" s="271"/>
      <c r="R221" s="271"/>
      <c r="S221" s="271"/>
      <c r="T221" s="272"/>
      <c r="U221" s="14"/>
      <c r="V221" s="14"/>
      <c r="W221" s="14"/>
      <c r="X221" s="14"/>
      <c r="Y221" s="14"/>
      <c r="Z221" s="14"/>
      <c r="AA221" s="14"/>
      <c r="AB221" s="14"/>
      <c r="AC221" s="14"/>
      <c r="AD221" s="14"/>
      <c r="AE221" s="14"/>
      <c r="AT221" s="273" t="s">
        <v>369</v>
      </c>
      <c r="AU221" s="273" t="s">
        <v>91</v>
      </c>
      <c r="AV221" s="14" t="s">
        <v>115</v>
      </c>
      <c r="AW221" s="14" t="s">
        <v>38</v>
      </c>
      <c r="AX221" s="14" t="s">
        <v>87</v>
      </c>
      <c r="AY221" s="273" t="s">
        <v>227</v>
      </c>
    </row>
    <row r="222" s="12" customFormat="1" ht="22.8" customHeight="1">
      <c r="A222" s="12"/>
      <c r="B222" s="213"/>
      <c r="C222" s="214"/>
      <c r="D222" s="215" t="s">
        <v>82</v>
      </c>
      <c r="E222" s="227" t="s">
        <v>115</v>
      </c>
      <c r="F222" s="227" t="s">
        <v>611</v>
      </c>
      <c r="G222" s="214"/>
      <c r="H222" s="214"/>
      <c r="I222" s="217"/>
      <c r="J222" s="228">
        <f>BK222</f>
        <v>0</v>
      </c>
      <c r="K222" s="214"/>
      <c r="L222" s="219"/>
      <c r="M222" s="220"/>
      <c r="N222" s="221"/>
      <c r="O222" s="221"/>
      <c r="P222" s="222">
        <f>SUM(P223:P226)</f>
        <v>0</v>
      </c>
      <c r="Q222" s="221"/>
      <c r="R222" s="222">
        <f>SUM(R223:R226)</f>
        <v>25.579356000000001</v>
      </c>
      <c r="S222" s="221"/>
      <c r="T222" s="223">
        <f>SUM(T223:T226)</f>
        <v>0</v>
      </c>
      <c r="U222" s="12"/>
      <c r="V222" s="12"/>
      <c r="W222" s="12"/>
      <c r="X222" s="12"/>
      <c r="Y222" s="12"/>
      <c r="Z222" s="12"/>
      <c r="AA222" s="12"/>
      <c r="AB222" s="12"/>
      <c r="AC222" s="12"/>
      <c r="AD222" s="12"/>
      <c r="AE222" s="12"/>
      <c r="AR222" s="224" t="s">
        <v>87</v>
      </c>
      <c r="AT222" s="225" t="s">
        <v>82</v>
      </c>
      <c r="AU222" s="225" t="s">
        <v>87</v>
      </c>
      <c r="AY222" s="224" t="s">
        <v>227</v>
      </c>
      <c r="BK222" s="226">
        <f>SUM(BK223:BK226)</f>
        <v>0</v>
      </c>
    </row>
    <row r="223" s="2" customFormat="1" ht="16.5" customHeight="1">
      <c r="A223" s="40"/>
      <c r="B223" s="41"/>
      <c r="C223" s="229" t="s">
        <v>475</v>
      </c>
      <c r="D223" s="229" t="s">
        <v>230</v>
      </c>
      <c r="E223" s="230" t="s">
        <v>5792</v>
      </c>
      <c r="F223" s="231" t="s">
        <v>5793</v>
      </c>
      <c r="G223" s="232" t="s">
        <v>415</v>
      </c>
      <c r="H223" s="233">
        <v>112.2</v>
      </c>
      <c r="I223" s="234"/>
      <c r="J223" s="235">
        <f>ROUND(I223*H223,2)</f>
        <v>0</v>
      </c>
      <c r="K223" s="231" t="s">
        <v>234</v>
      </c>
      <c r="L223" s="46"/>
      <c r="M223" s="236" t="s">
        <v>1</v>
      </c>
      <c r="N223" s="237" t="s">
        <v>48</v>
      </c>
      <c r="O223" s="93"/>
      <c r="P223" s="238">
        <f>O223*H223</f>
        <v>0</v>
      </c>
      <c r="Q223" s="238">
        <v>0.22797999999999999</v>
      </c>
      <c r="R223" s="238">
        <f>Q223*H223</f>
        <v>25.579356000000001</v>
      </c>
      <c r="S223" s="238">
        <v>0</v>
      </c>
      <c r="T223" s="239">
        <f>S223*H223</f>
        <v>0</v>
      </c>
      <c r="U223" s="40"/>
      <c r="V223" s="40"/>
      <c r="W223" s="40"/>
      <c r="X223" s="40"/>
      <c r="Y223" s="40"/>
      <c r="Z223" s="40"/>
      <c r="AA223" s="40"/>
      <c r="AB223" s="40"/>
      <c r="AC223" s="40"/>
      <c r="AD223" s="40"/>
      <c r="AE223" s="40"/>
      <c r="AR223" s="240" t="s">
        <v>115</v>
      </c>
      <c r="AT223" s="240" t="s">
        <v>230</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5794</v>
      </c>
    </row>
    <row r="224" s="13" customFormat="1">
      <c r="A224" s="13"/>
      <c r="B224" s="252"/>
      <c r="C224" s="253"/>
      <c r="D224" s="242" t="s">
        <v>369</v>
      </c>
      <c r="E224" s="254" t="s">
        <v>1</v>
      </c>
      <c r="F224" s="255" t="s">
        <v>5795</v>
      </c>
      <c r="G224" s="253"/>
      <c r="H224" s="256">
        <v>112.2</v>
      </c>
      <c r="I224" s="257"/>
      <c r="J224" s="253"/>
      <c r="K224" s="253"/>
      <c r="L224" s="258"/>
      <c r="M224" s="259"/>
      <c r="N224" s="260"/>
      <c r="O224" s="260"/>
      <c r="P224" s="260"/>
      <c r="Q224" s="260"/>
      <c r="R224" s="260"/>
      <c r="S224" s="260"/>
      <c r="T224" s="261"/>
      <c r="U224" s="13"/>
      <c r="V224" s="13"/>
      <c r="W224" s="13"/>
      <c r="X224" s="13"/>
      <c r="Y224" s="13"/>
      <c r="Z224" s="13"/>
      <c r="AA224" s="13"/>
      <c r="AB224" s="13"/>
      <c r="AC224" s="13"/>
      <c r="AD224" s="13"/>
      <c r="AE224" s="13"/>
      <c r="AT224" s="262" t="s">
        <v>369</v>
      </c>
      <c r="AU224" s="262" t="s">
        <v>91</v>
      </c>
      <c r="AV224" s="13" t="s">
        <v>91</v>
      </c>
      <c r="AW224" s="13" t="s">
        <v>38</v>
      </c>
      <c r="AX224" s="13" t="s">
        <v>83</v>
      </c>
      <c r="AY224" s="262" t="s">
        <v>227</v>
      </c>
    </row>
    <row r="225" s="15" customFormat="1">
      <c r="A225" s="15"/>
      <c r="B225" s="274"/>
      <c r="C225" s="275"/>
      <c r="D225" s="242" t="s">
        <v>369</v>
      </c>
      <c r="E225" s="276" t="s">
        <v>1</v>
      </c>
      <c r="F225" s="277" t="s">
        <v>5718</v>
      </c>
      <c r="G225" s="275"/>
      <c r="H225" s="276" t="s">
        <v>1</v>
      </c>
      <c r="I225" s="278"/>
      <c r="J225" s="275"/>
      <c r="K225" s="275"/>
      <c r="L225" s="279"/>
      <c r="M225" s="280"/>
      <c r="N225" s="281"/>
      <c r="O225" s="281"/>
      <c r="P225" s="281"/>
      <c r="Q225" s="281"/>
      <c r="R225" s="281"/>
      <c r="S225" s="281"/>
      <c r="T225" s="282"/>
      <c r="U225" s="15"/>
      <c r="V225" s="15"/>
      <c r="W225" s="15"/>
      <c r="X225" s="15"/>
      <c r="Y225" s="15"/>
      <c r="Z225" s="15"/>
      <c r="AA225" s="15"/>
      <c r="AB225" s="15"/>
      <c r="AC225" s="15"/>
      <c r="AD225" s="15"/>
      <c r="AE225" s="15"/>
      <c r="AT225" s="283" t="s">
        <v>369</v>
      </c>
      <c r="AU225" s="283" t="s">
        <v>91</v>
      </c>
      <c r="AV225" s="15" t="s">
        <v>87</v>
      </c>
      <c r="AW225" s="15" t="s">
        <v>38</v>
      </c>
      <c r="AX225" s="15" t="s">
        <v>83</v>
      </c>
      <c r="AY225" s="283" t="s">
        <v>227</v>
      </c>
    </row>
    <row r="226" s="14" customFormat="1">
      <c r="A226" s="14"/>
      <c r="B226" s="263"/>
      <c r="C226" s="264"/>
      <c r="D226" s="242" t="s">
        <v>369</v>
      </c>
      <c r="E226" s="265" t="s">
        <v>1</v>
      </c>
      <c r="F226" s="266" t="s">
        <v>371</v>
      </c>
      <c r="G226" s="264"/>
      <c r="H226" s="267">
        <v>112.2</v>
      </c>
      <c r="I226" s="268"/>
      <c r="J226" s="264"/>
      <c r="K226" s="264"/>
      <c r="L226" s="269"/>
      <c r="M226" s="270"/>
      <c r="N226" s="271"/>
      <c r="O226" s="271"/>
      <c r="P226" s="271"/>
      <c r="Q226" s="271"/>
      <c r="R226" s="271"/>
      <c r="S226" s="271"/>
      <c r="T226" s="272"/>
      <c r="U226" s="14"/>
      <c r="V226" s="14"/>
      <c r="W226" s="14"/>
      <c r="X226" s="14"/>
      <c r="Y226" s="14"/>
      <c r="Z226" s="14"/>
      <c r="AA226" s="14"/>
      <c r="AB226" s="14"/>
      <c r="AC226" s="14"/>
      <c r="AD226" s="14"/>
      <c r="AE226" s="14"/>
      <c r="AT226" s="273" t="s">
        <v>369</v>
      </c>
      <c r="AU226" s="273" t="s">
        <v>91</v>
      </c>
      <c r="AV226" s="14" t="s">
        <v>115</v>
      </c>
      <c r="AW226" s="14" t="s">
        <v>38</v>
      </c>
      <c r="AX226" s="14" t="s">
        <v>87</v>
      </c>
      <c r="AY226" s="273" t="s">
        <v>227</v>
      </c>
    </row>
    <row r="227" s="12" customFormat="1" ht="22.8" customHeight="1">
      <c r="A227" s="12"/>
      <c r="B227" s="213"/>
      <c r="C227" s="214"/>
      <c r="D227" s="215" t="s">
        <v>82</v>
      </c>
      <c r="E227" s="227" t="s">
        <v>270</v>
      </c>
      <c r="F227" s="227" t="s">
        <v>999</v>
      </c>
      <c r="G227" s="214"/>
      <c r="H227" s="214"/>
      <c r="I227" s="217"/>
      <c r="J227" s="228">
        <f>BK227</f>
        <v>0</v>
      </c>
      <c r="K227" s="214"/>
      <c r="L227" s="219"/>
      <c r="M227" s="220"/>
      <c r="N227" s="221"/>
      <c r="O227" s="221"/>
      <c r="P227" s="222">
        <f>SUM(P228:P231)</f>
        <v>0</v>
      </c>
      <c r="Q227" s="221"/>
      <c r="R227" s="222">
        <f>SUM(R228:R231)</f>
        <v>0</v>
      </c>
      <c r="S227" s="221"/>
      <c r="T227" s="223">
        <f>SUM(T228:T231)</f>
        <v>60.240000000000002</v>
      </c>
      <c r="U227" s="12"/>
      <c r="V227" s="12"/>
      <c r="W227" s="12"/>
      <c r="X227" s="12"/>
      <c r="Y227" s="12"/>
      <c r="Z227" s="12"/>
      <c r="AA227" s="12"/>
      <c r="AB227" s="12"/>
      <c r="AC227" s="12"/>
      <c r="AD227" s="12"/>
      <c r="AE227" s="12"/>
      <c r="AR227" s="224" t="s">
        <v>87</v>
      </c>
      <c r="AT227" s="225" t="s">
        <v>82</v>
      </c>
      <c r="AU227" s="225" t="s">
        <v>87</v>
      </c>
      <c r="AY227" s="224" t="s">
        <v>227</v>
      </c>
      <c r="BK227" s="226">
        <f>SUM(BK228:BK231)</f>
        <v>0</v>
      </c>
    </row>
    <row r="228" s="2" customFormat="1" ht="16.5" customHeight="1">
      <c r="A228" s="40"/>
      <c r="B228" s="41"/>
      <c r="C228" s="229" t="s">
        <v>491</v>
      </c>
      <c r="D228" s="229" t="s">
        <v>230</v>
      </c>
      <c r="E228" s="230" t="s">
        <v>1067</v>
      </c>
      <c r="F228" s="231" t="s">
        <v>5796</v>
      </c>
      <c r="G228" s="232" t="s">
        <v>374</v>
      </c>
      <c r="H228" s="233">
        <v>25.100000000000001</v>
      </c>
      <c r="I228" s="234"/>
      <c r="J228" s="235">
        <f>ROUND(I228*H228,2)</f>
        <v>0</v>
      </c>
      <c r="K228" s="231" t="s">
        <v>234</v>
      </c>
      <c r="L228" s="46"/>
      <c r="M228" s="236" t="s">
        <v>1</v>
      </c>
      <c r="N228" s="237" t="s">
        <v>48</v>
      </c>
      <c r="O228" s="93"/>
      <c r="P228" s="238">
        <f>O228*H228</f>
        <v>0</v>
      </c>
      <c r="Q228" s="238">
        <v>0</v>
      </c>
      <c r="R228" s="238">
        <f>Q228*H228</f>
        <v>0</v>
      </c>
      <c r="S228" s="238">
        <v>2.3999999999999999</v>
      </c>
      <c r="T228" s="239">
        <f>S228*H228</f>
        <v>60.240000000000002</v>
      </c>
      <c r="U228" s="40"/>
      <c r="V228" s="40"/>
      <c r="W228" s="40"/>
      <c r="X228" s="40"/>
      <c r="Y228" s="40"/>
      <c r="Z228" s="40"/>
      <c r="AA228" s="40"/>
      <c r="AB228" s="40"/>
      <c r="AC228" s="40"/>
      <c r="AD228" s="40"/>
      <c r="AE228" s="40"/>
      <c r="AR228" s="240" t="s">
        <v>115</v>
      </c>
      <c r="AT228" s="240" t="s">
        <v>230</v>
      </c>
      <c r="AU228" s="240" t="s">
        <v>91</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115</v>
      </c>
      <c r="BM228" s="240" t="s">
        <v>5797</v>
      </c>
    </row>
    <row r="229" s="13" customFormat="1">
      <c r="A229" s="13"/>
      <c r="B229" s="252"/>
      <c r="C229" s="253"/>
      <c r="D229" s="242" t="s">
        <v>369</v>
      </c>
      <c r="E229" s="254" t="s">
        <v>1</v>
      </c>
      <c r="F229" s="255" t="s">
        <v>5798</v>
      </c>
      <c r="G229" s="253"/>
      <c r="H229" s="256">
        <v>25.100000000000001</v>
      </c>
      <c r="I229" s="257"/>
      <c r="J229" s="253"/>
      <c r="K229" s="253"/>
      <c r="L229" s="258"/>
      <c r="M229" s="259"/>
      <c r="N229" s="260"/>
      <c r="O229" s="260"/>
      <c r="P229" s="260"/>
      <c r="Q229" s="260"/>
      <c r="R229" s="260"/>
      <c r="S229" s="260"/>
      <c r="T229" s="261"/>
      <c r="U229" s="13"/>
      <c r="V229" s="13"/>
      <c r="W229" s="13"/>
      <c r="X229" s="13"/>
      <c r="Y229" s="13"/>
      <c r="Z229" s="13"/>
      <c r="AA229" s="13"/>
      <c r="AB229" s="13"/>
      <c r="AC229" s="13"/>
      <c r="AD229" s="13"/>
      <c r="AE229" s="13"/>
      <c r="AT229" s="262" t="s">
        <v>369</v>
      </c>
      <c r="AU229" s="262" t="s">
        <v>91</v>
      </c>
      <c r="AV229" s="13" t="s">
        <v>91</v>
      </c>
      <c r="AW229" s="13" t="s">
        <v>38</v>
      </c>
      <c r="AX229" s="13" t="s">
        <v>83</v>
      </c>
      <c r="AY229" s="262" t="s">
        <v>227</v>
      </c>
    </row>
    <row r="230" s="15" customFormat="1">
      <c r="A230" s="15"/>
      <c r="B230" s="274"/>
      <c r="C230" s="275"/>
      <c r="D230" s="242" t="s">
        <v>369</v>
      </c>
      <c r="E230" s="276" t="s">
        <v>1</v>
      </c>
      <c r="F230" s="277" t="s">
        <v>5799</v>
      </c>
      <c r="G230" s="275"/>
      <c r="H230" s="276" t="s">
        <v>1</v>
      </c>
      <c r="I230" s="278"/>
      <c r="J230" s="275"/>
      <c r="K230" s="275"/>
      <c r="L230" s="279"/>
      <c r="M230" s="280"/>
      <c r="N230" s="281"/>
      <c r="O230" s="281"/>
      <c r="P230" s="281"/>
      <c r="Q230" s="281"/>
      <c r="R230" s="281"/>
      <c r="S230" s="281"/>
      <c r="T230" s="282"/>
      <c r="U230" s="15"/>
      <c r="V230" s="15"/>
      <c r="W230" s="15"/>
      <c r="X230" s="15"/>
      <c r="Y230" s="15"/>
      <c r="Z230" s="15"/>
      <c r="AA230" s="15"/>
      <c r="AB230" s="15"/>
      <c r="AC230" s="15"/>
      <c r="AD230" s="15"/>
      <c r="AE230" s="15"/>
      <c r="AT230" s="283" t="s">
        <v>369</v>
      </c>
      <c r="AU230" s="283" t="s">
        <v>91</v>
      </c>
      <c r="AV230" s="15" t="s">
        <v>87</v>
      </c>
      <c r="AW230" s="15" t="s">
        <v>38</v>
      </c>
      <c r="AX230" s="15" t="s">
        <v>83</v>
      </c>
      <c r="AY230" s="283" t="s">
        <v>227</v>
      </c>
    </row>
    <row r="231" s="14" customFormat="1">
      <c r="A231" s="14"/>
      <c r="B231" s="263"/>
      <c r="C231" s="264"/>
      <c r="D231" s="242" t="s">
        <v>369</v>
      </c>
      <c r="E231" s="265" t="s">
        <v>1</v>
      </c>
      <c r="F231" s="266" t="s">
        <v>371</v>
      </c>
      <c r="G231" s="264"/>
      <c r="H231" s="267">
        <v>25.100000000000001</v>
      </c>
      <c r="I231" s="268"/>
      <c r="J231" s="264"/>
      <c r="K231" s="264"/>
      <c r="L231" s="269"/>
      <c r="M231" s="270"/>
      <c r="N231" s="271"/>
      <c r="O231" s="271"/>
      <c r="P231" s="271"/>
      <c r="Q231" s="271"/>
      <c r="R231" s="271"/>
      <c r="S231" s="271"/>
      <c r="T231" s="272"/>
      <c r="U231" s="14"/>
      <c r="V231" s="14"/>
      <c r="W231" s="14"/>
      <c r="X231" s="14"/>
      <c r="Y231" s="14"/>
      <c r="Z231" s="14"/>
      <c r="AA231" s="14"/>
      <c r="AB231" s="14"/>
      <c r="AC231" s="14"/>
      <c r="AD231" s="14"/>
      <c r="AE231" s="14"/>
      <c r="AT231" s="273" t="s">
        <v>369</v>
      </c>
      <c r="AU231" s="273" t="s">
        <v>91</v>
      </c>
      <c r="AV231" s="14" t="s">
        <v>115</v>
      </c>
      <c r="AW231" s="14" t="s">
        <v>38</v>
      </c>
      <c r="AX231" s="14" t="s">
        <v>87</v>
      </c>
      <c r="AY231" s="273" t="s">
        <v>227</v>
      </c>
    </row>
    <row r="232" s="12" customFormat="1" ht="22.8" customHeight="1">
      <c r="A232" s="12"/>
      <c r="B232" s="213"/>
      <c r="C232" s="214"/>
      <c r="D232" s="215" t="s">
        <v>82</v>
      </c>
      <c r="E232" s="227" t="s">
        <v>1252</v>
      </c>
      <c r="F232" s="227" t="s">
        <v>1253</v>
      </c>
      <c r="G232" s="214"/>
      <c r="H232" s="214"/>
      <c r="I232" s="217"/>
      <c r="J232" s="228">
        <f>BK232</f>
        <v>0</v>
      </c>
      <c r="K232" s="214"/>
      <c r="L232" s="219"/>
      <c r="M232" s="220"/>
      <c r="N232" s="221"/>
      <c r="O232" s="221"/>
      <c r="P232" s="222">
        <f>SUM(P233:P238)</f>
        <v>0</v>
      </c>
      <c r="Q232" s="221"/>
      <c r="R232" s="222">
        <f>SUM(R233:R238)</f>
        <v>0</v>
      </c>
      <c r="S232" s="221"/>
      <c r="T232" s="223">
        <f>SUM(T233:T238)</f>
        <v>0</v>
      </c>
      <c r="U232" s="12"/>
      <c r="V232" s="12"/>
      <c r="W232" s="12"/>
      <c r="X232" s="12"/>
      <c r="Y232" s="12"/>
      <c r="Z232" s="12"/>
      <c r="AA232" s="12"/>
      <c r="AB232" s="12"/>
      <c r="AC232" s="12"/>
      <c r="AD232" s="12"/>
      <c r="AE232" s="12"/>
      <c r="AR232" s="224" t="s">
        <v>87</v>
      </c>
      <c r="AT232" s="225" t="s">
        <v>82</v>
      </c>
      <c r="AU232" s="225" t="s">
        <v>87</v>
      </c>
      <c r="AY232" s="224" t="s">
        <v>227</v>
      </c>
      <c r="BK232" s="226">
        <f>SUM(BK233:BK238)</f>
        <v>0</v>
      </c>
    </row>
    <row r="233" s="2" customFormat="1" ht="16.5" customHeight="1">
      <c r="A233" s="40"/>
      <c r="B233" s="41"/>
      <c r="C233" s="229" t="s">
        <v>496</v>
      </c>
      <c r="D233" s="229" t="s">
        <v>230</v>
      </c>
      <c r="E233" s="230" t="s">
        <v>1259</v>
      </c>
      <c r="F233" s="231" t="s">
        <v>1260</v>
      </c>
      <c r="G233" s="232" t="s">
        <v>398</v>
      </c>
      <c r="H233" s="233">
        <v>60.240000000000002</v>
      </c>
      <c r="I233" s="234"/>
      <c r="J233" s="235">
        <f>ROUND(I233*H233,2)</f>
        <v>0</v>
      </c>
      <c r="K233" s="231" t="s">
        <v>251</v>
      </c>
      <c r="L233" s="46"/>
      <c r="M233" s="236" t="s">
        <v>1</v>
      </c>
      <c r="N233" s="237" t="s">
        <v>48</v>
      </c>
      <c r="O233" s="93"/>
      <c r="P233" s="238">
        <f>O233*H233</f>
        <v>0</v>
      </c>
      <c r="Q233" s="238">
        <v>0</v>
      </c>
      <c r="R233" s="238">
        <f>Q233*H233</f>
        <v>0</v>
      </c>
      <c r="S233" s="238">
        <v>0</v>
      </c>
      <c r="T233" s="239">
        <f>S233*H233</f>
        <v>0</v>
      </c>
      <c r="U233" s="40"/>
      <c r="V233" s="40"/>
      <c r="W233" s="40"/>
      <c r="X233" s="40"/>
      <c r="Y233" s="40"/>
      <c r="Z233" s="40"/>
      <c r="AA233" s="40"/>
      <c r="AB233" s="40"/>
      <c r="AC233" s="40"/>
      <c r="AD233" s="40"/>
      <c r="AE233" s="40"/>
      <c r="AR233" s="240" t="s">
        <v>115</v>
      </c>
      <c r="AT233" s="240" t="s">
        <v>230</v>
      </c>
      <c r="AU233" s="240" t="s">
        <v>91</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115</v>
      </c>
      <c r="BM233" s="240" t="s">
        <v>5800</v>
      </c>
    </row>
    <row r="234" s="2" customFormat="1">
      <c r="A234" s="40"/>
      <c r="B234" s="41"/>
      <c r="C234" s="42"/>
      <c r="D234" s="242" t="s">
        <v>237</v>
      </c>
      <c r="E234" s="42"/>
      <c r="F234" s="243" t="s">
        <v>5801</v>
      </c>
      <c r="G234" s="42"/>
      <c r="H234" s="42"/>
      <c r="I234" s="244"/>
      <c r="J234" s="42"/>
      <c r="K234" s="42"/>
      <c r="L234" s="46"/>
      <c r="M234" s="245"/>
      <c r="N234" s="246"/>
      <c r="O234" s="93"/>
      <c r="P234" s="93"/>
      <c r="Q234" s="93"/>
      <c r="R234" s="93"/>
      <c r="S234" s="93"/>
      <c r="T234" s="94"/>
      <c r="U234" s="40"/>
      <c r="V234" s="40"/>
      <c r="W234" s="40"/>
      <c r="X234" s="40"/>
      <c r="Y234" s="40"/>
      <c r="Z234" s="40"/>
      <c r="AA234" s="40"/>
      <c r="AB234" s="40"/>
      <c r="AC234" s="40"/>
      <c r="AD234" s="40"/>
      <c r="AE234" s="40"/>
      <c r="AT234" s="18" t="s">
        <v>237</v>
      </c>
      <c r="AU234" s="18" t="s">
        <v>91</v>
      </c>
    </row>
    <row r="235" s="2" customFormat="1" ht="16.5" customHeight="1">
      <c r="A235" s="40"/>
      <c r="B235" s="41"/>
      <c r="C235" s="229" t="s">
        <v>500</v>
      </c>
      <c r="D235" s="229" t="s">
        <v>230</v>
      </c>
      <c r="E235" s="230" t="s">
        <v>1264</v>
      </c>
      <c r="F235" s="231" t="s">
        <v>1265</v>
      </c>
      <c r="G235" s="232" t="s">
        <v>398</v>
      </c>
      <c r="H235" s="233">
        <v>60.240000000000002</v>
      </c>
      <c r="I235" s="234"/>
      <c r="J235" s="235">
        <f>ROUND(I235*H235,2)</f>
        <v>0</v>
      </c>
      <c r="K235" s="231" t="s">
        <v>234</v>
      </c>
      <c r="L235" s="46"/>
      <c r="M235" s="236" t="s">
        <v>1</v>
      </c>
      <c r="N235" s="237" t="s">
        <v>48</v>
      </c>
      <c r="O235" s="93"/>
      <c r="P235" s="238">
        <f>O235*H235</f>
        <v>0</v>
      </c>
      <c r="Q235" s="238">
        <v>0</v>
      </c>
      <c r="R235" s="238">
        <f>Q235*H235</f>
        <v>0</v>
      </c>
      <c r="S235" s="238">
        <v>0</v>
      </c>
      <c r="T235" s="239">
        <f>S235*H235</f>
        <v>0</v>
      </c>
      <c r="U235" s="40"/>
      <c r="V235" s="40"/>
      <c r="W235" s="40"/>
      <c r="X235" s="40"/>
      <c r="Y235" s="40"/>
      <c r="Z235" s="40"/>
      <c r="AA235" s="40"/>
      <c r="AB235" s="40"/>
      <c r="AC235" s="40"/>
      <c r="AD235" s="40"/>
      <c r="AE235" s="40"/>
      <c r="AR235" s="240" t="s">
        <v>115</v>
      </c>
      <c r="AT235" s="240" t="s">
        <v>230</v>
      </c>
      <c r="AU235" s="240" t="s">
        <v>91</v>
      </c>
      <c r="AY235" s="18" t="s">
        <v>227</v>
      </c>
      <c r="BE235" s="241">
        <f>IF(N235="základní",J235,0)</f>
        <v>0</v>
      </c>
      <c r="BF235" s="241">
        <f>IF(N235="snížená",J235,0)</f>
        <v>0</v>
      </c>
      <c r="BG235" s="241">
        <f>IF(N235="zákl. přenesená",J235,0)</f>
        <v>0</v>
      </c>
      <c r="BH235" s="241">
        <f>IF(N235="sníž. přenesená",J235,0)</f>
        <v>0</v>
      </c>
      <c r="BI235" s="241">
        <f>IF(N235="nulová",J235,0)</f>
        <v>0</v>
      </c>
      <c r="BJ235" s="18" t="s">
        <v>87</v>
      </c>
      <c r="BK235" s="241">
        <f>ROUND(I235*H235,2)</f>
        <v>0</v>
      </c>
      <c r="BL235" s="18" t="s">
        <v>115</v>
      </c>
      <c r="BM235" s="240" t="s">
        <v>5802</v>
      </c>
    </row>
    <row r="236" s="2" customFormat="1" ht="16.5" customHeight="1">
      <c r="A236" s="40"/>
      <c r="B236" s="41"/>
      <c r="C236" s="229" t="s">
        <v>505</v>
      </c>
      <c r="D236" s="229" t="s">
        <v>230</v>
      </c>
      <c r="E236" s="230" t="s">
        <v>1268</v>
      </c>
      <c r="F236" s="231" t="s">
        <v>1269</v>
      </c>
      <c r="G236" s="232" t="s">
        <v>398</v>
      </c>
      <c r="H236" s="233">
        <v>1204.8</v>
      </c>
      <c r="I236" s="234"/>
      <c r="J236" s="235">
        <f>ROUND(I236*H236,2)</f>
        <v>0</v>
      </c>
      <c r="K236" s="231" t="s">
        <v>234</v>
      </c>
      <c r="L236" s="46"/>
      <c r="M236" s="236" t="s">
        <v>1</v>
      </c>
      <c r="N236" s="237" t="s">
        <v>48</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115</v>
      </c>
      <c r="AT236" s="240" t="s">
        <v>230</v>
      </c>
      <c r="AU236" s="240" t="s">
        <v>91</v>
      </c>
      <c r="AY236" s="18" t="s">
        <v>227</v>
      </c>
      <c r="BE236" s="241">
        <f>IF(N236="základní",J236,0)</f>
        <v>0</v>
      </c>
      <c r="BF236" s="241">
        <f>IF(N236="snížená",J236,0)</f>
        <v>0</v>
      </c>
      <c r="BG236" s="241">
        <f>IF(N236="zákl. přenesená",J236,0)</f>
        <v>0</v>
      </c>
      <c r="BH236" s="241">
        <f>IF(N236="sníž. přenesená",J236,0)</f>
        <v>0</v>
      </c>
      <c r="BI236" s="241">
        <f>IF(N236="nulová",J236,0)</f>
        <v>0</v>
      </c>
      <c r="BJ236" s="18" t="s">
        <v>87</v>
      </c>
      <c r="BK236" s="241">
        <f>ROUND(I236*H236,2)</f>
        <v>0</v>
      </c>
      <c r="BL236" s="18" t="s">
        <v>115</v>
      </c>
      <c r="BM236" s="240" t="s">
        <v>5803</v>
      </c>
    </row>
    <row r="237" s="13" customFormat="1">
      <c r="A237" s="13"/>
      <c r="B237" s="252"/>
      <c r="C237" s="253"/>
      <c r="D237" s="242" t="s">
        <v>369</v>
      </c>
      <c r="E237" s="253"/>
      <c r="F237" s="255" t="s">
        <v>5804</v>
      </c>
      <c r="G237" s="253"/>
      <c r="H237" s="256">
        <v>1204.8</v>
      </c>
      <c r="I237" s="257"/>
      <c r="J237" s="253"/>
      <c r="K237" s="253"/>
      <c r="L237" s="258"/>
      <c r="M237" s="259"/>
      <c r="N237" s="260"/>
      <c r="O237" s="260"/>
      <c r="P237" s="260"/>
      <c r="Q237" s="260"/>
      <c r="R237" s="260"/>
      <c r="S237" s="260"/>
      <c r="T237" s="261"/>
      <c r="U237" s="13"/>
      <c r="V237" s="13"/>
      <c r="W237" s="13"/>
      <c r="X237" s="13"/>
      <c r="Y237" s="13"/>
      <c r="Z237" s="13"/>
      <c r="AA237" s="13"/>
      <c r="AB237" s="13"/>
      <c r="AC237" s="13"/>
      <c r="AD237" s="13"/>
      <c r="AE237" s="13"/>
      <c r="AT237" s="262" t="s">
        <v>369</v>
      </c>
      <c r="AU237" s="262" t="s">
        <v>91</v>
      </c>
      <c r="AV237" s="13" t="s">
        <v>91</v>
      </c>
      <c r="AW237" s="13" t="s">
        <v>4</v>
      </c>
      <c r="AX237" s="13" t="s">
        <v>87</v>
      </c>
      <c r="AY237" s="262" t="s">
        <v>227</v>
      </c>
    </row>
    <row r="238" s="2" customFormat="1" ht="16.5" customHeight="1">
      <c r="A238" s="40"/>
      <c r="B238" s="41"/>
      <c r="C238" s="229" t="s">
        <v>509</v>
      </c>
      <c r="D238" s="229" t="s">
        <v>230</v>
      </c>
      <c r="E238" s="230" t="s">
        <v>1273</v>
      </c>
      <c r="F238" s="231" t="s">
        <v>1274</v>
      </c>
      <c r="G238" s="232" t="s">
        <v>398</v>
      </c>
      <c r="H238" s="233">
        <v>60.240000000000002</v>
      </c>
      <c r="I238" s="234"/>
      <c r="J238" s="235">
        <f>ROUND(I238*H238,2)</f>
        <v>0</v>
      </c>
      <c r="K238" s="231" t="s">
        <v>234</v>
      </c>
      <c r="L238" s="46"/>
      <c r="M238" s="236" t="s">
        <v>1</v>
      </c>
      <c r="N238" s="237" t="s">
        <v>48</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115</v>
      </c>
      <c r="AT238" s="240" t="s">
        <v>230</v>
      </c>
      <c r="AU238" s="240" t="s">
        <v>91</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115</v>
      </c>
      <c r="BM238" s="240" t="s">
        <v>5805</v>
      </c>
    </row>
    <row r="239" s="12" customFormat="1" ht="22.8" customHeight="1">
      <c r="A239" s="12"/>
      <c r="B239" s="213"/>
      <c r="C239" s="214"/>
      <c r="D239" s="215" t="s">
        <v>82</v>
      </c>
      <c r="E239" s="227" t="s">
        <v>1276</v>
      </c>
      <c r="F239" s="227" t="s">
        <v>1277</v>
      </c>
      <c r="G239" s="214"/>
      <c r="H239" s="214"/>
      <c r="I239" s="217"/>
      <c r="J239" s="228">
        <f>BK239</f>
        <v>0</v>
      </c>
      <c r="K239" s="214"/>
      <c r="L239" s="219"/>
      <c r="M239" s="220"/>
      <c r="N239" s="221"/>
      <c r="O239" s="221"/>
      <c r="P239" s="222">
        <f>P240</f>
        <v>0</v>
      </c>
      <c r="Q239" s="221"/>
      <c r="R239" s="222">
        <f>R240</f>
        <v>0</v>
      </c>
      <c r="S239" s="221"/>
      <c r="T239" s="223">
        <f>T240</f>
        <v>0</v>
      </c>
      <c r="U239" s="12"/>
      <c r="V239" s="12"/>
      <c r="W239" s="12"/>
      <c r="X239" s="12"/>
      <c r="Y239" s="12"/>
      <c r="Z239" s="12"/>
      <c r="AA239" s="12"/>
      <c r="AB239" s="12"/>
      <c r="AC239" s="12"/>
      <c r="AD239" s="12"/>
      <c r="AE239" s="12"/>
      <c r="AR239" s="224" t="s">
        <v>87</v>
      </c>
      <c r="AT239" s="225" t="s">
        <v>82</v>
      </c>
      <c r="AU239" s="225" t="s">
        <v>87</v>
      </c>
      <c r="AY239" s="224" t="s">
        <v>227</v>
      </c>
      <c r="BK239" s="226">
        <f>BK240</f>
        <v>0</v>
      </c>
    </row>
    <row r="240" s="2" customFormat="1" ht="16.5" customHeight="1">
      <c r="A240" s="40"/>
      <c r="B240" s="41"/>
      <c r="C240" s="229" t="s">
        <v>513</v>
      </c>
      <c r="D240" s="229" t="s">
        <v>230</v>
      </c>
      <c r="E240" s="230" t="s">
        <v>5806</v>
      </c>
      <c r="F240" s="231" t="s">
        <v>5807</v>
      </c>
      <c r="G240" s="232" t="s">
        <v>398</v>
      </c>
      <c r="H240" s="233">
        <v>494.38400000000001</v>
      </c>
      <c r="I240" s="234"/>
      <c r="J240" s="235">
        <f>ROUND(I240*H240,2)</f>
        <v>0</v>
      </c>
      <c r="K240" s="231" t="s">
        <v>234</v>
      </c>
      <c r="L240" s="46"/>
      <c r="M240" s="236" t="s">
        <v>1</v>
      </c>
      <c r="N240" s="237" t="s">
        <v>48</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115</v>
      </c>
      <c r="AT240" s="240" t="s">
        <v>230</v>
      </c>
      <c r="AU240" s="240" t="s">
        <v>91</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115</v>
      </c>
      <c r="BM240" s="240" t="s">
        <v>5808</v>
      </c>
    </row>
    <row r="241" s="12" customFormat="1" ht="25.92" customHeight="1">
      <c r="A241" s="12"/>
      <c r="B241" s="213"/>
      <c r="C241" s="214"/>
      <c r="D241" s="215" t="s">
        <v>82</v>
      </c>
      <c r="E241" s="216" t="s">
        <v>1282</v>
      </c>
      <c r="F241" s="216" t="s">
        <v>1283</v>
      </c>
      <c r="G241" s="214"/>
      <c r="H241" s="214"/>
      <c r="I241" s="217"/>
      <c r="J241" s="218">
        <f>BK241</f>
        <v>0</v>
      </c>
      <c r="K241" s="214"/>
      <c r="L241" s="219"/>
      <c r="M241" s="220"/>
      <c r="N241" s="221"/>
      <c r="O241" s="221"/>
      <c r="P241" s="222">
        <f>P242+P248</f>
        <v>0</v>
      </c>
      <c r="Q241" s="221"/>
      <c r="R241" s="222">
        <f>R242+R248</f>
        <v>4.577</v>
      </c>
      <c r="S241" s="221"/>
      <c r="T241" s="223">
        <f>T242+T248</f>
        <v>0</v>
      </c>
      <c r="U241" s="12"/>
      <c r="V241" s="12"/>
      <c r="W241" s="12"/>
      <c r="X241" s="12"/>
      <c r="Y241" s="12"/>
      <c r="Z241" s="12"/>
      <c r="AA241" s="12"/>
      <c r="AB241" s="12"/>
      <c r="AC241" s="12"/>
      <c r="AD241" s="12"/>
      <c r="AE241" s="12"/>
      <c r="AR241" s="224" t="s">
        <v>91</v>
      </c>
      <c r="AT241" s="225" t="s">
        <v>82</v>
      </c>
      <c r="AU241" s="225" t="s">
        <v>83</v>
      </c>
      <c r="AY241" s="224" t="s">
        <v>227</v>
      </c>
      <c r="BK241" s="226">
        <f>BK242+BK248</f>
        <v>0</v>
      </c>
    </row>
    <row r="242" s="12" customFormat="1" ht="22.8" customHeight="1">
      <c r="A242" s="12"/>
      <c r="B242" s="213"/>
      <c r="C242" s="214"/>
      <c r="D242" s="215" t="s">
        <v>82</v>
      </c>
      <c r="E242" s="227" t="s">
        <v>1679</v>
      </c>
      <c r="F242" s="227" t="s">
        <v>1680</v>
      </c>
      <c r="G242" s="214"/>
      <c r="H242" s="214"/>
      <c r="I242" s="217"/>
      <c r="J242" s="228">
        <f>BK242</f>
        <v>0</v>
      </c>
      <c r="K242" s="214"/>
      <c r="L242" s="219"/>
      <c r="M242" s="220"/>
      <c r="N242" s="221"/>
      <c r="O242" s="221"/>
      <c r="P242" s="222">
        <f>SUM(P243:P247)</f>
        <v>0</v>
      </c>
      <c r="Q242" s="221"/>
      <c r="R242" s="222">
        <f>SUM(R243:R247)</f>
        <v>0</v>
      </c>
      <c r="S242" s="221"/>
      <c r="T242" s="223">
        <f>SUM(T243:T247)</f>
        <v>0</v>
      </c>
      <c r="U242" s="12"/>
      <c r="V242" s="12"/>
      <c r="W242" s="12"/>
      <c r="X242" s="12"/>
      <c r="Y242" s="12"/>
      <c r="Z242" s="12"/>
      <c r="AA242" s="12"/>
      <c r="AB242" s="12"/>
      <c r="AC242" s="12"/>
      <c r="AD242" s="12"/>
      <c r="AE242" s="12"/>
      <c r="AR242" s="224" t="s">
        <v>91</v>
      </c>
      <c r="AT242" s="225" t="s">
        <v>82</v>
      </c>
      <c r="AU242" s="225" t="s">
        <v>87</v>
      </c>
      <c r="AY242" s="224" t="s">
        <v>227</v>
      </c>
      <c r="BK242" s="226">
        <f>SUM(BK243:BK247)</f>
        <v>0</v>
      </c>
    </row>
    <row r="243" s="2" customFormat="1" ht="16.5" customHeight="1">
      <c r="A243" s="40"/>
      <c r="B243" s="41"/>
      <c r="C243" s="229" t="s">
        <v>517</v>
      </c>
      <c r="D243" s="229" t="s">
        <v>230</v>
      </c>
      <c r="E243" s="230" t="s">
        <v>5809</v>
      </c>
      <c r="F243" s="231" t="s">
        <v>5810</v>
      </c>
      <c r="G243" s="232" t="s">
        <v>374</v>
      </c>
      <c r="H243" s="233">
        <v>7</v>
      </c>
      <c r="I243" s="234"/>
      <c r="J243" s="235">
        <f>ROUND(I243*H243,2)</f>
        <v>0</v>
      </c>
      <c r="K243" s="231" t="s">
        <v>251</v>
      </c>
      <c r="L243" s="46"/>
      <c r="M243" s="236" t="s">
        <v>1</v>
      </c>
      <c r="N243" s="237" t="s">
        <v>48</v>
      </c>
      <c r="O243" s="93"/>
      <c r="P243" s="238">
        <f>O243*H243</f>
        <v>0</v>
      </c>
      <c r="Q243" s="238">
        <v>0</v>
      </c>
      <c r="R243" s="238">
        <f>Q243*H243</f>
        <v>0</v>
      </c>
      <c r="S243" s="238">
        <v>0</v>
      </c>
      <c r="T243" s="239">
        <f>S243*H243</f>
        <v>0</v>
      </c>
      <c r="U243" s="40"/>
      <c r="V243" s="40"/>
      <c r="W243" s="40"/>
      <c r="X243" s="40"/>
      <c r="Y243" s="40"/>
      <c r="Z243" s="40"/>
      <c r="AA243" s="40"/>
      <c r="AB243" s="40"/>
      <c r="AC243" s="40"/>
      <c r="AD243" s="40"/>
      <c r="AE243" s="40"/>
      <c r="AR243" s="240" t="s">
        <v>300</v>
      </c>
      <c r="AT243" s="240" t="s">
        <v>230</v>
      </c>
      <c r="AU243" s="240" t="s">
        <v>91</v>
      </c>
      <c r="AY243" s="18" t="s">
        <v>227</v>
      </c>
      <c r="BE243" s="241">
        <f>IF(N243="základní",J243,0)</f>
        <v>0</v>
      </c>
      <c r="BF243" s="241">
        <f>IF(N243="snížená",J243,0)</f>
        <v>0</v>
      </c>
      <c r="BG243" s="241">
        <f>IF(N243="zákl. přenesená",J243,0)</f>
        <v>0</v>
      </c>
      <c r="BH243" s="241">
        <f>IF(N243="sníž. přenesená",J243,0)</f>
        <v>0</v>
      </c>
      <c r="BI243" s="241">
        <f>IF(N243="nulová",J243,0)</f>
        <v>0</v>
      </c>
      <c r="BJ243" s="18" t="s">
        <v>87</v>
      </c>
      <c r="BK243" s="241">
        <f>ROUND(I243*H243,2)</f>
        <v>0</v>
      </c>
      <c r="BL243" s="18" t="s">
        <v>300</v>
      </c>
      <c r="BM243" s="240" t="s">
        <v>5811</v>
      </c>
    </row>
    <row r="244" s="2" customFormat="1">
      <c r="A244" s="40"/>
      <c r="B244" s="41"/>
      <c r="C244" s="42"/>
      <c r="D244" s="242" t="s">
        <v>237</v>
      </c>
      <c r="E244" s="42"/>
      <c r="F244" s="243" t="s">
        <v>5812</v>
      </c>
      <c r="G244" s="42"/>
      <c r="H244" s="42"/>
      <c r="I244" s="244"/>
      <c r="J244" s="42"/>
      <c r="K244" s="42"/>
      <c r="L244" s="46"/>
      <c r="M244" s="245"/>
      <c r="N244" s="246"/>
      <c r="O244" s="93"/>
      <c r="P244" s="93"/>
      <c r="Q244" s="93"/>
      <c r="R244" s="93"/>
      <c r="S244" s="93"/>
      <c r="T244" s="94"/>
      <c r="U244" s="40"/>
      <c r="V244" s="40"/>
      <c r="W244" s="40"/>
      <c r="X244" s="40"/>
      <c r="Y244" s="40"/>
      <c r="Z244" s="40"/>
      <c r="AA244" s="40"/>
      <c r="AB244" s="40"/>
      <c r="AC244" s="40"/>
      <c r="AD244" s="40"/>
      <c r="AE244" s="40"/>
      <c r="AT244" s="18" t="s">
        <v>237</v>
      </c>
      <c r="AU244" s="18" t="s">
        <v>91</v>
      </c>
    </row>
    <row r="245" s="15" customFormat="1">
      <c r="A245" s="15"/>
      <c r="B245" s="274"/>
      <c r="C245" s="275"/>
      <c r="D245" s="242" t="s">
        <v>369</v>
      </c>
      <c r="E245" s="276" t="s">
        <v>1</v>
      </c>
      <c r="F245" s="277" t="s">
        <v>5813</v>
      </c>
      <c r="G245" s="275"/>
      <c r="H245" s="276" t="s">
        <v>1</v>
      </c>
      <c r="I245" s="278"/>
      <c r="J245" s="275"/>
      <c r="K245" s="275"/>
      <c r="L245" s="279"/>
      <c r="M245" s="280"/>
      <c r="N245" s="281"/>
      <c r="O245" s="281"/>
      <c r="P245" s="281"/>
      <c r="Q245" s="281"/>
      <c r="R245" s="281"/>
      <c r="S245" s="281"/>
      <c r="T245" s="282"/>
      <c r="U245" s="15"/>
      <c r="V245" s="15"/>
      <c r="W245" s="15"/>
      <c r="X245" s="15"/>
      <c r="Y245" s="15"/>
      <c r="Z245" s="15"/>
      <c r="AA245" s="15"/>
      <c r="AB245" s="15"/>
      <c r="AC245" s="15"/>
      <c r="AD245" s="15"/>
      <c r="AE245" s="15"/>
      <c r="AT245" s="283" t="s">
        <v>369</v>
      </c>
      <c r="AU245" s="283" t="s">
        <v>91</v>
      </c>
      <c r="AV245" s="15" t="s">
        <v>87</v>
      </c>
      <c r="AW245" s="15" t="s">
        <v>38</v>
      </c>
      <c r="AX245" s="15" t="s">
        <v>83</v>
      </c>
      <c r="AY245" s="283" t="s">
        <v>227</v>
      </c>
    </row>
    <row r="246" s="13" customFormat="1">
      <c r="A246" s="13"/>
      <c r="B246" s="252"/>
      <c r="C246" s="253"/>
      <c r="D246" s="242" t="s">
        <v>369</v>
      </c>
      <c r="E246" s="254" t="s">
        <v>1</v>
      </c>
      <c r="F246" s="255" t="s">
        <v>5814</v>
      </c>
      <c r="G246" s="253"/>
      <c r="H246" s="256">
        <v>7</v>
      </c>
      <c r="I246" s="257"/>
      <c r="J246" s="253"/>
      <c r="K246" s="253"/>
      <c r="L246" s="258"/>
      <c r="M246" s="259"/>
      <c r="N246" s="260"/>
      <c r="O246" s="260"/>
      <c r="P246" s="260"/>
      <c r="Q246" s="260"/>
      <c r="R246" s="260"/>
      <c r="S246" s="260"/>
      <c r="T246" s="261"/>
      <c r="U246" s="13"/>
      <c r="V246" s="13"/>
      <c r="W246" s="13"/>
      <c r="X246" s="13"/>
      <c r="Y246" s="13"/>
      <c r="Z246" s="13"/>
      <c r="AA246" s="13"/>
      <c r="AB246" s="13"/>
      <c r="AC246" s="13"/>
      <c r="AD246" s="13"/>
      <c r="AE246" s="13"/>
      <c r="AT246" s="262" t="s">
        <v>369</v>
      </c>
      <c r="AU246" s="262" t="s">
        <v>91</v>
      </c>
      <c r="AV246" s="13" t="s">
        <v>91</v>
      </c>
      <c r="AW246" s="13" t="s">
        <v>38</v>
      </c>
      <c r="AX246" s="13" t="s">
        <v>83</v>
      </c>
      <c r="AY246" s="262" t="s">
        <v>227</v>
      </c>
    </row>
    <row r="247" s="14" customFormat="1">
      <c r="A247" s="14"/>
      <c r="B247" s="263"/>
      <c r="C247" s="264"/>
      <c r="D247" s="242" t="s">
        <v>369</v>
      </c>
      <c r="E247" s="265" t="s">
        <v>1</v>
      </c>
      <c r="F247" s="266" t="s">
        <v>371</v>
      </c>
      <c r="G247" s="264"/>
      <c r="H247" s="267">
        <v>7</v>
      </c>
      <c r="I247" s="268"/>
      <c r="J247" s="264"/>
      <c r="K247" s="264"/>
      <c r="L247" s="269"/>
      <c r="M247" s="270"/>
      <c r="N247" s="271"/>
      <c r="O247" s="271"/>
      <c r="P247" s="271"/>
      <c r="Q247" s="271"/>
      <c r="R247" s="271"/>
      <c r="S247" s="271"/>
      <c r="T247" s="272"/>
      <c r="U247" s="14"/>
      <c r="V247" s="14"/>
      <c r="W247" s="14"/>
      <c r="X247" s="14"/>
      <c r="Y247" s="14"/>
      <c r="Z247" s="14"/>
      <c r="AA247" s="14"/>
      <c r="AB247" s="14"/>
      <c r="AC247" s="14"/>
      <c r="AD247" s="14"/>
      <c r="AE247" s="14"/>
      <c r="AT247" s="273" t="s">
        <v>369</v>
      </c>
      <c r="AU247" s="273" t="s">
        <v>91</v>
      </c>
      <c r="AV247" s="14" t="s">
        <v>115</v>
      </c>
      <c r="AW247" s="14" t="s">
        <v>38</v>
      </c>
      <c r="AX247" s="14" t="s">
        <v>87</v>
      </c>
      <c r="AY247" s="273" t="s">
        <v>227</v>
      </c>
    </row>
    <row r="248" s="12" customFormat="1" ht="22.8" customHeight="1">
      <c r="A248" s="12"/>
      <c r="B248" s="213"/>
      <c r="C248" s="214"/>
      <c r="D248" s="215" t="s">
        <v>82</v>
      </c>
      <c r="E248" s="227" t="s">
        <v>2134</v>
      </c>
      <c r="F248" s="227" t="s">
        <v>2135</v>
      </c>
      <c r="G248" s="214"/>
      <c r="H248" s="214"/>
      <c r="I248" s="217"/>
      <c r="J248" s="228">
        <f>BK248</f>
        <v>0</v>
      </c>
      <c r="K248" s="214"/>
      <c r="L248" s="219"/>
      <c r="M248" s="220"/>
      <c r="N248" s="221"/>
      <c r="O248" s="221"/>
      <c r="P248" s="222">
        <f>SUM(P249:P255)</f>
        <v>0</v>
      </c>
      <c r="Q248" s="221"/>
      <c r="R248" s="222">
        <f>SUM(R249:R255)</f>
        <v>4.577</v>
      </c>
      <c r="S248" s="221"/>
      <c r="T248" s="223">
        <f>SUM(T249:T255)</f>
        <v>0</v>
      </c>
      <c r="U248" s="12"/>
      <c r="V248" s="12"/>
      <c r="W248" s="12"/>
      <c r="X248" s="12"/>
      <c r="Y248" s="12"/>
      <c r="Z248" s="12"/>
      <c r="AA248" s="12"/>
      <c r="AB248" s="12"/>
      <c r="AC248" s="12"/>
      <c r="AD248" s="12"/>
      <c r="AE248" s="12"/>
      <c r="AR248" s="224" t="s">
        <v>91</v>
      </c>
      <c r="AT248" s="225" t="s">
        <v>82</v>
      </c>
      <c r="AU248" s="225" t="s">
        <v>87</v>
      </c>
      <c r="AY248" s="224" t="s">
        <v>227</v>
      </c>
      <c r="BK248" s="226">
        <f>SUM(BK249:BK255)</f>
        <v>0</v>
      </c>
    </row>
    <row r="249" s="2" customFormat="1" ht="16.5" customHeight="1">
      <c r="A249" s="40"/>
      <c r="B249" s="41"/>
      <c r="C249" s="229" t="s">
        <v>521</v>
      </c>
      <c r="D249" s="229" t="s">
        <v>230</v>
      </c>
      <c r="E249" s="230" t="s">
        <v>2137</v>
      </c>
      <c r="F249" s="231" t="s">
        <v>2138</v>
      </c>
      <c r="G249" s="232" t="s">
        <v>2139</v>
      </c>
      <c r="H249" s="233">
        <v>4577</v>
      </c>
      <c r="I249" s="234"/>
      <c r="J249" s="235">
        <f>ROUND(I249*H249,2)</f>
        <v>0</v>
      </c>
      <c r="K249" s="231" t="s">
        <v>251</v>
      </c>
      <c r="L249" s="46"/>
      <c r="M249" s="236" t="s">
        <v>1</v>
      </c>
      <c r="N249" s="237" t="s">
        <v>48</v>
      </c>
      <c r="O249" s="93"/>
      <c r="P249" s="238">
        <f>O249*H249</f>
        <v>0</v>
      </c>
      <c r="Q249" s="238">
        <v>0.001</v>
      </c>
      <c r="R249" s="238">
        <f>Q249*H249</f>
        <v>4.577</v>
      </c>
      <c r="S249" s="238">
        <v>0</v>
      </c>
      <c r="T249" s="239">
        <f>S249*H249</f>
        <v>0</v>
      </c>
      <c r="U249" s="40"/>
      <c r="V249" s="40"/>
      <c r="W249" s="40"/>
      <c r="X249" s="40"/>
      <c r="Y249" s="40"/>
      <c r="Z249" s="40"/>
      <c r="AA249" s="40"/>
      <c r="AB249" s="40"/>
      <c r="AC249" s="40"/>
      <c r="AD249" s="40"/>
      <c r="AE249" s="40"/>
      <c r="AR249" s="240" t="s">
        <v>300</v>
      </c>
      <c r="AT249" s="240" t="s">
        <v>230</v>
      </c>
      <c r="AU249" s="240" t="s">
        <v>91</v>
      </c>
      <c r="AY249" s="18" t="s">
        <v>227</v>
      </c>
      <c r="BE249" s="241">
        <f>IF(N249="základní",J249,0)</f>
        <v>0</v>
      </c>
      <c r="BF249" s="241">
        <f>IF(N249="snížená",J249,0)</f>
        <v>0</v>
      </c>
      <c r="BG249" s="241">
        <f>IF(N249="zákl. přenesená",J249,0)</f>
        <v>0</v>
      </c>
      <c r="BH249" s="241">
        <f>IF(N249="sníž. přenesená",J249,0)</f>
        <v>0</v>
      </c>
      <c r="BI249" s="241">
        <f>IF(N249="nulová",J249,0)</f>
        <v>0</v>
      </c>
      <c r="BJ249" s="18" t="s">
        <v>87</v>
      </c>
      <c r="BK249" s="241">
        <f>ROUND(I249*H249,2)</f>
        <v>0</v>
      </c>
      <c r="BL249" s="18" t="s">
        <v>300</v>
      </c>
      <c r="BM249" s="240" t="s">
        <v>5815</v>
      </c>
    </row>
    <row r="250" s="2" customFormat="1">
      <c r="A250" s="40"/>
      <c r="B250" s="41"/>
      <c r="C250" s="42"/>
      <c r="D250" s="242" t="s">
        <v>237</v>
      </c>
      <c r="E250" s="42"/>
      <c r="F250" s="243" t="s">
        <v>5816</v>
      </c>
      <c r="G250" s="42"/>
      <c r="H250" s="42"/>
      <c r="I250" s="244"/>
      <c r="J250" s="42"/>
      <c r="K250" s="42"/>
      <c r="L250" s="46"/>
      <c r="M250" s="245"/>
      <c r="N250" s="246"/>
      <c r="O250" s="93"/>
      <c r="P250" s="93"/>
      <c r="Q250" s="93"/>
      <c r="R250" s="93"/>
      <c r="S250" s="93"/>
      <c r="T250" s="94"/>
      <c r="U250" s="40"/>
      <c r="V250" s="40"/>
      <c r="W250" s="40"/>
      <c r="X250" s="40"/>
      <c r="Y250" s="40"/>
      <c r="Z250" s="40"/>
      <c r="AA250" s="40"/>
      <c r="AB250" s="40"/>
      <c r="AC250" s="40"/>
      <c r="AD250" s="40"/>
      <c r="AE250" s="40"/>
      <c r="AT250" s="18" t="s">
        <v>237</v>
      </c>
      <c r="AU250" s="18" t="s">
        <v>91</v>
      </c>
    </row>
    <row r="251" s="15" customFormat="1">
      <c r="A251" s="15"/>
      <c r="B251" s="274"/>
      <c r="C251" s="275"/>
      <c r="D251" s="242" t="s">
        <v>369</v>
      </c>
      <c r="E251" s="276" t="s">
        <v>1</v>
      </c>
      <c r="F251" s="277" t="s">
        <v>864</v>
      </c>
      <c r="G251" s="275"/>
      <c r="H251" s="276" t="s">
        <v>1</v>
      </c>
      <c r="I251" s="278"/>
      <c r="J251" s="275"/>
      <c r="K251" s="275"/>
      <c r="L251" s="279"/>
      <c r="M251" s="280"/>
      <c r="N251" s="281"/>
      <c r="O251" s="281"/>
      <c r="P251" s="281"/>
      <c r="Q251" s="281"/>
      <c r="R251" s="281"/>
      <c r="S251" s="281"/>
      <c r="T251" s="282"/>
      <c r="U251" s="15"/>
      <c r="V251" s="15"/>
      <c r="W251" s="15"/>
      <c r="X251" s="15"/>
      <c r="Y251" s="15"/>
      <c r="Z251" s="15"/>
      <c r="AA251" s="15"/>
      <c r="AB251" s="15"/>
      <c r="AC251" s="15"/>
      <c r="AD251" s="15"/>
      <c r="AE251" s="15"/>
      <c r="AT251" s="283" t="s">
        <v>369</v>
      </c>
      <c r="AU251" s="283" t="s">
        <v>91</v>
      </c>
      <c r="AV251" s="15" t="s">
        <v>87</v>
      </c>
      <c r="AW251" s="15" t="s">
        <v>38</v>
      </c>
      <c r="AX251" s="15" t="s">
        <v>83</v>
      </c>
      <c r="AY251" s="283" t="s">
        <v>227</v>
      </c>
    </row>
    <row r="252" s="13" customFormat="1">
      <c r="A252" s="13"/>
      <c r="B252" s="252"/>
      <c r="C252" s="253"/>
      <c r="D252" s="242" t="s">
        <v>369</v>
      </c>
      <c r="E252" s="254" t="s">
        <v>1</v>
      </c>
      <c r="F252" s="255" t="s">
        <v>5817</v>
      </c>
      <c r="G252" s="253"/>
      <c r="H252" s="256">
        <v>3980</v>
      </c>
      <c r="I252" s="257"/>
      <c r="J252" s="253"/>
      <c r="K252" s="253"/>
      <c r="L252" s="258"/>
      <c r="M252" s="259"/>
      <c r="N252" s="260"/>
      <c r="O252" s="260"/>
      <c r="P252" s="260"/>
      <c r="Q252" s="260"/>
      <c r="R252" s="260"/>
      <c r="S252" s="260"/>
      <c r="T252" s="261"/>
      <c r="U252" s="13"/>
      <c r="V252" s="13"/>
      <c r="W252" s="13"/>
      <c r="X252" s="13"/>
      <c r="Y252" s="13"/>
      <c r="Z252" s="13"/>
      <c r="AA252" s="13"/>
      <c r="AB252" s="13"/>
      <c r="AC252" s="13"/>
      <c r="AD252" s="13"/>
      <c r="AE252" s="13"/>
      <c r="AT252" s="262" t="s">
        <v>369</v>
      </c>
      <c r="AU252" s="262" t="s">
        <v>91</v>
      </c>
      <c r="AV252" s="13" t="s">
        <v>91</v>
      </c>
      <c r="AW252" s="13" t="s">
        <v>38</v>
      </c>
      <c r="AX252" s="13" t="s">
        <v>83</v>
      </c>
      <c r="AY252" s="262" t="s">
        <v>227</v>
      </c>
    </row>
    <row r="253" s="16" customFormat="1">
      <c r="A253" s="16"/>
      <c r="B253" s="294"/>
      <c r="C253" s="295"/>
      <c r="D253" s="242" t="s">
        <v>369</v>
      </c>
      <c r="E253" s="296" t="s">
        <v>1</v>
      </c>
      <c r="F253" s="297" t="s">
        <v>450</v>
      </c>
      <c r="G253" s="295"/>
      <c r="H253" s="298">
        <v>3980</v>
      </c>
      <c r="I253" s="299"/>
      <c r="J253" s="295"/>
      <c r="K253" s="295"/>
      <c r="L253" s="300"/>
      <c r="M253" s="301"/>
      <c r="N253" s="302"/>
      <c r="O253" s="302"/>
      <c r="P253" s="302"/>
      <c r="Q253" s="302"/>
      <c r="R253" s="302"/>
      <c r="S253" s="302"/>
      <c r="T253" s="303"/>
      <c r="U253" s="16"/>
      <c r="V253" s="16"/>
      <c r="W253" s="16"/>
      <c r="X253" s="16"/>
      <c r="Y253" s="16"/>
      <c r="Z253" s="16"/>
      <c r="AA253" s="16"/>
      <c r="AB253" s="16"/>
      <c r="AC253" s="16"/>
      <c r="AD253" s="16"/>
      <c r="AE253" s="16"/>
      <c r="AT253" s="304" t="s">
        <v>369</v>
      </c>
      <c r="AU253" s="304" t="s">
        <v>91</v>
      </c>
      <c r="AV253" s="16" t="s">
        <v>102</v>
      </c>
      <c r="AW253" s="16" t="s">
        <v>38</v>
      </c>
      <c r="AX253" s="16" t="s">
        <v>83</v>
      </c>
      <c r="AY253" s="304" t="s">
        <v>227</v>
      </c>
    </row>
    <row r="254" s="13" customFormat="1">
      <c r="A254" s="13"/>
      <c r="B254" s="252"/>
      <c r="C254" s="253"/>
      <c r="D254" s="242" t="s">
        <v>369</v>
      </c>
      <c r="E254" s="254" t="s">
        <v>1</v>
      </c>
      <c r="F254" s="255" t="s">
        <v>5818</v>
      </c>
      <c r="G254" s="253"/>
      <c r="H254" s="256">
        <v>597</v>
      </c>
      <c r="I254" s="257"/>
      <c r="J254" s="253"/>
      <c r="K254" s="253"/>
      <c r="L254" s="258"/>
      <c r="M254" s="259"/>
      <c r="N254" s="260"/>
      <c r="O254" s="260"/>
      <c r="P254" s="260"/>
      <c r="Q254" s="260"/>
      <c r="R254" s="260"/>
      <c r="S254" s="260"/>
      <c r="T254" s="261"/>
      <c r="U254" s="13"/>
      <c r="V254" s="13"/>
      <c r="W254" s="13"/>
      <c r="X254" s="13"/>
      <c r="Y254" s="13"/>
      <c r="Z254" s="13"/>
      <c r="AA254" s="13"/>
      <c r="AB254" s="13"/>
      <c r="AC254" s="13"/>
      <c r="AD254" s="13"/>
      <c r="AE254" s="13"/>
      <c r="AT254" s="262" t="s">
        <v>369</v>
      </c>
      <c r="AU254" s="262" t="s">
        <v>91</v>
      </c>
      <c r="AV254" s="13" t="s">
        <v>91</v>
      </c>
      <c r="AW254" s="13" t="s">
        <v>38</v>
      </c>
      <c r="AX254" s="13" t="s">
        <v>83</v>
      </c>
      <c r="AY254" s="262" t="s">
        <v>227</v>
      </c>
    </row>
    <row r="255" s="14" customFormat="1">
      <c r="A255" s="14"/>
      <c r="B255" s="263"/>
      <c r="C255" s="264"/>
      <c r="D255" s="242" t="s">
        <v>369</v>
      </c>
      <c r="E255" s="265" t="s">
        <v>1</v>
      </c>
      <c r="F255" s="266" t="s">
        <v>371</v>
      </c>
      <c r="G255" s="264"/>
      <c r="H255" s="267">
        <v>4577</v>
      </c>
      <c r="I255" s="268"/>
      <c r="J255" s="264"/>
      <c r="K255" s="264"/>
      <c r="L255" s="269"/>
      <c r="M255" s="270"/>
      <c r="N255" s="271"/>
      <c r="O255" s="271"/>
      <c r="P255" s="271"/>
      <c r="Q255" s="271"/>
      <c r="R255" s="271"/>
      <c r="S255" s="271"/>
      <c r="T255" s="272"/>
      <c r="U255" s="14"/>
      <c r="V255" s="14"/>
      <c r="W255" s="14"/>
      <c r="X255" s="14"/>
      <c r="Y255" s="14"/>
      <c r="Z255" s="14"/>
      <c r="AA255" s="14"/>
      <c r="AB255" s="14"/>
      <c r="AC255" s="14"/>
      <c r="AD255" s="14"/>
      <c r="AE255" s="14"/>
      <c r="AT255" s="273" t="s">
        <v>369</v>
      </c>
      <c r="AU255" s="273" t="s">
        <v>91</v>
      </c>
      <c r="AV255" s="14" t="s">
        <v>115</v>
      </c>
      <c r="AW255" s="14" t="s">
        <v>38</v>
      </c>
      <c r="AX255" s="14" t="s">
        <v>87</v>
      </c>
      <c r="AY255" s="273" t="s">
        <v>227</v>
      </c>
    </row>
    <row r="256" s="12" customFormat="1" ht="25.92" customHeight="1">
      <c r="A256" s="12"/>
      <c r="B256" s="213"/>
      <c r="C256" s="214"/>
      <c r="D256" s="215" t="s">
        <v>82</v>
      </c>
      <c r="E256" s="216" t="s">
        <v>226</v>
      </c>
      <c r="F256" s="216" t="s">
        <v>226</v>
      </c>
      <c r="G256" s="214"/>
      <c r="H256" s="214"/>
      <c r="I256" s="217"/>
      <c r="J256" s="218">
        <f>BK256</f>
        <v>0</v>
      </c>
      <c r="K256" s="214"/>
      <c r="L256" s="219"/>
      <c r="M256" s="220"/>
      <c r="N256" s="221"/>
      <c r="O256" s="221"/>
      <c r="P256" s="222">
        <f>P257</f>
        <v>0</v>
      </c>
      <c r="Q256" s="221"/>
      <c r="R256" s="222">
        <f>R257</f>
        <v>0</v>
      </c>
      <c r="S256" s="221"/>
      <c r="T256" s="223">
        <f>T257</f>
        <v>0</v>
      </c>
      <c r="U256" s="12"/>
      <c r="V256" s="12"/>
      <c r="W256" s="12"/>
      <c r="X256" s="12"/>
      <c r="Y256" s="12"/>
      <c r="Z256" s="12"/>
      <c r="AA256" s="12"/>
      <c r="AB256" s="12"/>
      <c r="AC256" s="12"/>
      <c r="AD256" s="12"/>
      <c r="AE256" s="12"/>
      <c r="AR256" s="224" t="s">
        <v>121</v>
      </c>
      <c r="AT256" s="225" t="s">
        <v>82</v>
      </c>
      <c r="AU256" s="225" t="s">
        <v>83</v>
      </c>
      <c r="AY256" s="224" t="s">
        <v>227</v>
      </c>
      <c r="BK256" s="226">
        <f>BK257</f>
        <v>0</v>
      </c>
    </row>
    <row r="257" s="12" customFormat="1" ht="22.8" customHeight="1">
      <c r="A257" s="12"/>
      <c r="B257" s="213"/>
      <c r="C257" s="214"/>
      <c r="D257" s="215" t="s">
        <v>82</v>
      </c>
      <c r="E257" s="227" t="s">
        <v>314</v>
      </c>
      <c r="F257" s="227" t="s">
        <v>315</v>
      </c>
      <c r="G257" s="214"/>
      <c r="H257" s="214"/>
      <c r="I257" s="217"/>
      <c r="J257" s="228">
        <f>BK257</f>
        <v>0</v>
      </c>
      <c r="K257" s="214"/>
      <c r="L257" s="219"/>
      <c r="M257" s="220"/>
      <c r="N257" s="221"/>
      <c r="O257" s="221"/>
      <c r="P257" s="222">
        <f>P258</f>
        <v>0</v>
      </c>
      <c r="Q257" s="221"/>
      <c r="R257" s="222">
        <f>R258</f>
        <v>0</v>
      </c>
      <c r="S257" s="221"/>
      <c r="T257" s="223">
        <f>T258</f>
        <v>0</v>
      </c>
      <c r="U257" s="12"/>
      <c r="V257" s="12"/>
      <c r="W257" s="12"/>
      <c r="X257" s="12"/>
      <c r="Y257" s="12"/>
      <c r="Z257" s="12"/>
      <c r="AA257" s="12"/>
      <c r="AB257" s="12"/>
      <c r="AC257" s="12"/>
      <c r="AD257" s="12"/>
      <c r="AE257" s="12"/>
      <c r="AR257" s="224" t="s">
        <v>121</v>
      </c>
      <c r="AT257" s="225" t="s">
        <v>82</v>
      </c>
      <c r="AU257" s="225" t="s">
        <v>87</v>
      </c>
      <c r="AY257" s="224" t="s">
        <v>227</v>
      </c>
      <c r="BK257" s="226">
        <f>BK258</f>
        <v>0</v>
      </c>
    </row>
    <row r="258" s="2" customFormat="1" ht="16.5" customHeight="1">
      <c r="A258" s="40"/>
      <c r="B258" s="41"/>
      <c r="C258" s="229" t="s">
        <v>525</v>
      </c>
      <c r="D258" s="229" t="s">
        <v>230</v>
      </c>
      <c r="E258" s="230" t="s">
        <v>2854</v>
      </c>
      <c r="F258" s="231" t="s">
        <v>2855</v>
      </c>
      <c r="G258" s="232" t="s">
        <v>459</v>
      </c>
      <c r="H258" s="233">
        <v>8</v>
      </c>
      <c r="I258" s="234"/>
      <c r="J258" s="235">
        <f>ROUND(I258*H258,2)</f>
        <v>0</v>
      </c>
      <c r="K258" s="231" t="s">
        <v>234</v>
      </c>
      <c r="L258" s="46"/>
      <c r="M258" s="306" t="s">
        <v>1</v>
      </c>
      <c r="N258" s="307" t="s">
        <v>48</v>
      </c>
      <c r="O258" s="249"/>
      <c r="P258" s="308">
        <f>O258*H258</f>
        <v>0</v>
      </c>
      <c r="Q258" s="308">
        <v>0</v>
      </c>
      <c r="R258" s="308">
        <f>Q258*H258</f>
        <v>0</v>
      </c>
      <c r="S258" s="308">
        <v>0</v>
      </c>
      <c r="T258" s="309">
        <f>S258*H258</f>
        <v>0</v>
      </c>
      <c r="U258" s="40"/>
      <c r="V258" s="40"/>
      <c r="W258" s="40"/>
      <c r="X258" s="40"/>
      <c r="Y258" s="40"/>
      <c r="Z258" s="40"/>
      <c r="AA258" s="40"/>
      <c r="AB258" s="40"/>
      <c r="AC258" s="40"/>
      <c r="AD258" s="40"/>
      <c r="AE258" s="40"/>
      <c r="AR258" s="240" t="s">
        <v>235</v>
      </c>
      <c r="AT258" s="240" t="s">
        <v>230</v>
      </c>
      <c r="AU258" s="240" t="s">
        <v>91</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235</v>
      </c>
      <c r="BM258" s="240" t="s">
        <v>5819</v>
      </c>
    </row>
    <row r="259" s="2" customFormat="1" ht="6.96" customHeight="1">
      <c r="A259" s="40"/>
      <c r="B259" s="68"/>
      <c r="C259" s="69"/>
      <c r="D259" s="69"/>
      <c r="E259" s="69"/>
      <c r="F259" s="69"/>
      <c r="G259" s="69"/>
      <c r="H259" s="69"/>
      <c r="I259" s="69"/>
      <c r="J259" s="69"/>
      <c r="K259" s="69"/>
      <c r="L259" s="46"/>
      <c r="M259" s="40"/>
      <c r="O259" s="40"/>
      <c r="P259" s="40"/>
      <c r="Q259" s="40"/>
      <c r="R259" s="40"/>
      <c r="S259" s="40"/>
      <c r="T259" s="40"/>
      <c r="U259" s="40"/>
      <c r="V259" s="40"/>
      <c r="W259" s="40"/>
      <c r="X259" s="40"/>
      <c r="Y259" s="40"/>
      <c r="Z259" s="40"/>
      <c r="AA259" s="40"/>
      <c r="AB259" s="40"/>
      <c r="AC259" s="40"/>
      <c r="AD259" s="40"/>
      <c r="AE259" s="40"/>
    </row>
  </sheetData>
  <sheetProtection sheet="1" autoFilter="0" formatColumns="0" formatRows="0" objects="1" scenarios="1" spinCount="100000" saltValue="tr6932QvbMWNSJDnPPMR0G6tL5tjF7alhML+2Kz52FcDSKVeNCRmJGPUchu1TtO42EUYTATPpJvQVWFtScQNfQ==" hashValue="ui174lGfe2OeM7n8r1cnOjGSCrn8YSlXpX6/uj+WJZzP6YZj2FdVLI6wdHQ/sbB4dcsXJjdwzOmcucVR1T3A7w==" algorithmName="SHA-512" password="E785"/>
  <autoFilter ref="C132:K258"/>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5820</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40</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40</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40</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40</v>
      </c>
      <c r="F26" s="40"/>
      <c r="G26" s="40"/>
      <c r="H26" s="40"/>
      <c r="I26" s="153" t="s">
        <v>33</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ROUND(J124,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ROUND((SUM(BE124:BE148)),  2)</f>
        <v>0</v>
      </c>
      <c r="G35" s="40"/>
      <c r="H35" s="40"/>
      <c r="I35" s="167">
        <v>0.20999999999999999</v>
      </c>
      <c r="J35" s="166">
        <f>ROUND(((SUM(BE124:BE148))*I35),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ROUND((SUM(BF124:BF148)),  2)</f>
        <v>0</v>
      </c>
      <c r="G36" s="40"/>
      <c r="H36" s="40"/>
      <c r="I36" s="167">
        <v>0.14999999999999999</v>
      </c>
      <c r="J36" s="166">
        <f>ROUND(((SUM(BF124:BF148))*I36),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ROUND((SUM(BG124:BG148)),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ROUND((SUM(BH124:BH148)),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ROUND((SUM(BI124:BI148)),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 xml:space="preserve">SO 05 - LAPOL _ ORL </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 </v>
      </c>
      <c r="G93" s="42"/>
      <c r="H93" s="42"/>
      <c r="I93" s="33" t="s">
        <v>36</v>
      </c>
      <c r="J93" s="38" t="str">
        <f>E23</f>
        <v xml:space="preserve"> </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J124</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J125</f>
        <v>0</v>
      </c>
      <c r="K99" s="192"/>
      <c r="L99" s="196"/>
      <c r="S99" s="9"/>
      <c r="T99" s="9"/>
      <c r="U99" s="9"/>
      <c r="V99" s="9"/>
      <c r="W99" s="9"/>
      <c r="X99" s="9"/>
      <c r="Y99" s="9"/>
      <c r="Z99" s="9"/>
      <c r="AA99" s="9"/>
      <c r="AB99" s="9"/>
      <c r="AC99" s="9"/>
      <c r="AD99" s="9"/>
      <c r="AE99" s="9"/>
    </row>
    <row r="100" s="10" customFormat="1" ht="19.92" customHeight="1">
      <c r="A100" s="10"/>
      <c r="B100" s="197"/>
      <c r="C100" s="135"/>
      <c r="D100" s="198" t="s">
        <v>336</v>
      </c>
      <c r="E100" s="199"/>
      <c r="F100" s="199"/>
      <c r="G100" s="199"/>
      <c r="H100" s="199"/>
      <c r="I100" s="199"/>
      <c r="J100" s="200">
        <f>J126</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5821</v>
      </c>
      <c r="E101" s="199"/>
      <c r="F101" s="199"/>
      <c r="G101" s="199"/>
      <c r="H101" s="199"/>
      <c r="I101" s="199"/>
      <c r="J101" s="200">
        <f>J130</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3143</v>
      </c>
      <c r="E102" s="199"/>
      <c r="F102" s="199"/>
      <c r="G102" s="199"/>
      <c r="H102" s="199"/>
      <c r="I102" s="199"/>
      <c r="J102" s="200">
        <f>J140</f>
        <v>0</v>
      </c>
      <c r="K102" s="135"/>
      <c r="L102" s="201"/>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213</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6" t="str">
        <f>E7</f>
        <v>PD pro Hasičskou zbrojnici Frýdek</v>
      </c>
      <c r="F112" s="33"/>
      <c r="G112" s="33"/>
      <c r="H112" s="33"/>
      <c r="I112" s="42"/>
      <c r="J112" s="42"/>
      <c r="K112" s="42"/>
      <c r="L112" s="65"/>
      <c r="S112" s="40"/>
      <c r="T112" s="40"/>
      <c r="U112" s="40"/>
      <c r="V112" s="40"/>
      <c r="W112" s="40"/>
      <c r="X112" s="40"/>
      <c r="Y112" s="40"/>
      <c r="Z112" s="40"/>
      <c r="AA112" s="40"/>
      <c r="AB112" s="40"/>
      <c r="AC112" s="40"/>
      <c r="AD112" s="40"/>
      <c r="AE112" s="40"/>
    </row>
    <row r="113" s="1" customFormat="1" ht="12" customHeight="1">
      <c r="B113" s="22"/>
      <c r="C113" s="33" t="s">
        <v>198</v>
      </c>
      <c r="D113" s="23"/>
      <c r="E113" s="23"/>
      <c r="F113" s="23"/>
      <c r="G113" s="23"/>
      <c r="H113" s="23"/>
      <c r="I113" s="23"/>
      <c r="J113" s="23"/>
      <c r="K113" s="23"/>
      <c r="L113" s="21"/>
    </row>
    <row r="114" s="2" customFormat="1" ht="16.5" customHeight="1">
      <c r="A114" s="40"/>
      <c r="B114" s="41"/>
      <c r="C114" s="42"/>
      <c r="D114" s="42"/>
      <c r="E114" s="186" t="s">
        <v>199</v>
      </c>
      <c r="F114" s="42"/>
      <c r="G114" s="42"/>
      <c r="H114" s="42"/>
      <c r="I114" s="42"/>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200</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E11</f>
        <v xml:space="preserve">SO 05 - LAPOL _ ORL </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F14</f>
        <v xml:space="preserve"> </v>
      </c>
      <c r="G118" s="42"/>
      <c r="H118" s="42"/>
      <c r="I118" s="33" t="s">
        <v>24</v>
      </c>
      <c r="J118" s="81" t="str">
        <f>IF(J14="","",J14)</f>
        <v>26. 7. 2019</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E17</f>
        <v xml:space="preserve"> </v>
      </c>
      <c r="G120" s="42"/>
      <c r="H120" s="42"/>
      <c r="I120" s="33" t="s">
        <v>36</v>
      </c>
      <c r="J120" s="38" t="str">
        <f>E23</f>
        <v xml:space="preserve"> </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IF(E20="","",E20)</f>
        <v>Vyplň údaj</v>
      </c>
      <c r="G121" s="42"/>
      <c r="H121" s="42"/>
      <c r="I121" s="33" t="s">
        <v>39</v>
      </c>
      <c r="J121" s="38" t="str">
        <f>E26</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11" customFormat="1" ht="29.28" customHeight="1">
      <c r="A123" s="202"/>
      <c r="B123" s="203"/>
      <c r="C123" s="204" t="s">
        <v>214</v>
      </c>
      <c r="D123" s="205" t="s">
        <v>68</v>
      </c>
      <c r="E123" s="205" t="s">
        <v>64</v>
      </c>
      <c r="F123" s="205" t="s">
        <v>65</v>
      </c>
      <c r="G123" s="205" t="s">
        <v>215</v>
      </c>
      <c r="H123" s="205" t="s">
        <v>216</v>
      </c>
      <c r="I123" s="205" t="s">
        <v>217</v>
      </c>
      <c r="J123" s="205" t="s">
        <v>204</v>
      </c>
      <c r="K123" s="206" t="s">
        <v>218</v>
      </c>
      <c r="L123" s="207"/>
      <c r="M123" s="102" t="s">
        <v>1</v>
      </c>
      <c r="N123" s="103" t="s">
        <v>47</v>
      </c>
      <c r="O123" s="103" t="s">
        <v>219</v>
      </c>
      <c r="P123" s="103" t="s">
        <v>220</v>
      </c>
      <c r="Q123" s="103" t="s">
        <v>221</v>
      </c>
      <c r="R123" s="103" t="s">
        <v>222</v>
      </c>
      <c r="S123" s="103" t="s">
        <v>223</v>
      </c>
      <c r="T123" s="104" t="s">
        <v>224</v>
      </c>
      <c r="U123" s="202"/>
      <c r="V123" s="202"/>
      <c r="W123" s="202"/>
      <c r="X123" s="202"/>
      <c r="Y123" s="202"/>
      <c r="Z123" s="202"/>
      <c r="AA123" s="202"/>
      <c r="AB123" s="202"/>
      <c r="AC123" s="202"/>
      <c r="AD123" s="202"/>
      <c r="AE123" s="202"/>
    </row>
    <row r="124" s="2" customFormat="1" ht="22.8" customHeight="1">
      <c r="A124" s="40"/>
      <c r="B124" s="41"/>
      <c r="C124" s="109" t="s">
        <v>225</v>
      </c>
      <c r="D124" s="42"/>
      <c r="E124" s="42"/>
      <c r="F124" s="42"/>
      <c r="G124" s="42"/>
      <c r="H124" s="42"/>
      <c r="I124" s="42"/>
      <c r="J124" s="208">
        <f>BK124</f>
        <v>0</v>
      </c>
      <c r="K124" s="42"/>
      <c r="L124" s="46"/>
      <c r="M124" s="105"/>
      <c r="N124" s="209"/>
      <c r="O124" s="106"/>
      <c r="P124" s="210">
        <f>P125</f>
        <v>0</v>
      </c>
      <c r="Q124" s="106"/>
      <c r="R124" s="210">
        <f>R125</f>
        <v>0.0591</v>
      </c>
      <c r="S124" s="106"/>
      <c r="T124" s="211">
        <f>T125</f>
        <v>0</v>
      </c>
      <c r="U124" s="40"/>
      <c r="V124" s="40"/>
      <c r="W124" s="40"/>
      <c r="X124" s="40"/>
      <c r="Y124" s="40"/>
      <c r="Z124" s="40"/>
      <c r="AA124" s="40"/>
      <c r="AB124" s="40"/>
      <c r="AC124" s="40"/>
      <c r="AD124" s="40"/>
      <c r="AE124" s="40"/>
      <c r="AT124" s="18" t="s">
        <v>82</v>
      </c>
      <c r="AU124" s="18" t="s">
        <v>206</v>
      </c>
      <c r="BK124" s="212">
        <f>BK125</f>
        <v>0</v>
      </c>
    </row>
    <row r="125" s="12" customFormat="1" ht="25.92" customHeight="1">
      <c r="A125" s="12"/>
      <c r="B125" s="213"/>
      <c r="C125" s="214"/>
      <c r="D125" s="215" t="s">
        <v>82</v>
      </c>
      <c r="E125" s="216" t="s">
        <v>362</v>
      </c>
      <c r="F125" s="216" t="s">
        <v>363</v>
      </c>
      <c r="G125" s="214"/>
      <c r="H125" s="214"/>
      <c r="I125" s="217"/>
      <c r="J125" s="218">
        <f>BK125</f>
        <v>0</v>
      </c>
      <c r="K125" s="214"/>
      <c r="L125" s="219"/>
      <c r="M125" s="220"/>
      <c r="N125" s="221"/>
      <c r="O125" s="221"/>
      <c r="P125" s="222">
        <f>P126+P130+P140</f>
        <v>0</v>
      </c>
      <c r="Q125" s="221"/>
      <c r="R125" s="222">
        <f>R126+R130+R140</f>
        <v>0.0591</v>
      </c>
      <c r="S125" s="221"/>
      <c r="T125" s="223">
        <f>T126+T130+T140</f>
        <v>0</v>
      </c>
      <c r="U125" s="12"/>
      <c r="V125" s="12"/>
      <c r="W125" s="12"/>
      <c r="X125" s="12"/>
      <c r="Y125" s="12"/>
      <c r="Z125" s="12"/>
      <c r="AA125" s="12"/>
      <c r="AB125" s="12"/>
      <c r="AC125" s="12"/>
      <c r="AD125" s="12"/>
      <c r="AE125" s="12"/>
      <c r="AR125" s="224" t="s">
        <v>87</v>
      </c>
      <c r="AT125" s="225" t="s">
        <v>82</v>
      </c>
      <c r="AU125" s="225" t="s">
        <v>83</v>
      </c>
      <c r="AY125" s="224" t="s">
        <v>227</v>
      </c>
      <c r="BK125" s="226">
        <f>BK126+BK130+BK140</f>
        <v>0</v>
      </c>
    </row>
    <row r="126" s="12" customFormat="1" ht="22.8" customHeight="1">
      <c r="A126" s="12"/>
      <c r="B126" s="213"/>
      <c r="C126" s="214"/>
      <c r="D126" s="215" t="s">
        <v>82</v>
      </c>
      <c r="E126" s="227" t="s">
        <v>257</v>
      </c>
      <c r="F126" s="227" t="s">
        <v>627</v>
      </c>
      <c r="G126" s="214"/>
      <c r="H126" s="214"/>
      <c r="I126" s="217"/>
      <c r="J126" s="228">
        <f>BK126</f>
        <v>0</v>
      </c>
      <c r="K126" s="214"/>
      <c r="L126" s="219"/>
      <c r="M126" s="220"/>
      <c r="N126" s="221"/>
      <c r="O126" s="221"/>
      <c r="P126" s="222">
        <f>SUM(P127:P129)</f>
        <v>0</v>
      </c>
      <c r="Q126" s="221"/>
      <c r="R126" s="222">
        <f>SUM(R127:R129)</f>
        <v>0.0591</v>
      </c>
      <c r="S126" s="221"/>
      <c r="T126" s="223">
        <f>SUM(T127:T129)</f>
        <v>0</v>
      </c>
      <c r="U126" s="12"/>
      <c r="V126" s="12"/>
      <c r="W126" s="12"/>
      <c r="X126" s="12"/>
      <c r="Y126" s="12"/>
      <c r="Z126" s="12"/>
      <c r="AA126" s="12"/>
      <c r="AB126" s="12"/>
      <c r="AC126" s="12"/>
      <c r="AD126" s="12"/>
      <c r="AE126" s="12"/>
      <c r="AR126" s="224" t="s">
        <v>87</v>
      </c>
      <c r="AT126" s="225" t="s">
        <v>82</v>
      </c>
      <c r="AU126" s="225" t="s">
        <v>87</v>
      </c>
      <c r="AY126" s="224" t="s">
        <v>227</v>
      </c>
      <c r="BK126" s="226">
        <f>SUM(BK127:BK129)</f>
        <v>0</v>
      </c>
    </row>
    <row r="127" s="2" customFormat="1" ht="21.75" customHeight="1">
      <c r="A127" s="40"/>
      <c r="B127" s="41"/>
      <c r="C127" s="229" t="s">
        <v>87</v>
      </c>
      <c r="D127" s="229" t="s">
        <v>230</v>
      </c>
      <c r="E127" s="230" t="s">
        <v>5822</v>
      </c>
      <c r="F127" s="231" t="s">
        <v>5823</v>
      </c>
      <c r="G127" s="232" t="s">
        <v>459</v>
      </c>
      <c r="H127" s="233">
        <v>1</v>
      </c>
      <c r="I127" s="234"/>
      <c r="J127" s="235">
        <f>ROUND(I127*H127,2)</f>
        <v>0</v>
      </c>
      <c r="K127" s="231" t="s">
        <v>1</v>
      </c>
      <c r="L127" s="46"/>
      <c r="M127" s="236" t="s">
        <v>1</v>
      </c>
      <c r="N127" s="237" t="s">
        <v>48</v>
      </c>
      <c r="O127" s="93"/>
      <c r="P127" s="238">
        <f>O127*H127</f>
        <v>0</v>
      </c>
      <c r="Q127" s="238">
        <v>0.019699999999999999</v>
      </c>
      <c r="R127" s="238">
        <f>Q127*H127</f>
        <v>0.019699999999999999</v>
      </c>
      <c r="S127" s="238">
        <v>0</v>
      </c>
      <c r="T127" s="239">
        <f>S127*H127</f>
        <v>0</v>
      </c>
      <c r="U127" s="40"/>
      <c r="V127" s="40"/>
      <c r="W127" s="40"/>
      <c r="X127" s="40"/>
      <c r="Y127" s="40"/>
      <c r="Z127" s="40"/>
      <c r="AA127" s="40"/>
      <c r="AB127" s="40"/>
      <c r="AC127" s="40"/>
      <c r="AD127" s="40"/>
      <c r="AE127" s="40"/>
      <c r="AR127" s="240" t="s">
        <v>115</v>
      </c>
      <c r="AT127" s="240" t="s">
        <v>230</v>
      </c>
      <c r="AU127" s="240" t="s">
        <v>91</v>
      </c>
      <c r="AY127" s="18" t="s">
        <v>227</v>
      </c>
      <c r="BE127" s="241">
        <f>IF(N127="základní",J127,0)</f>
        <v>0</v>
      </c>
      <c r="BF127" s="241">
        <f>IF(N127="snížená",J127,0)</f>
        <v>0</v>
      </c>
      <c r="BG127" s="241">
        <f>IF(N127="zákl. přenesená",J127,0)</f>
        <v>0</v>
      </c>
      <c r="BH127" s="241">
        <f>IF(N127="sníž. přenesená",J127,0)</f>
        <v>0</v>
      </c>
      <c r="BI127" s="241">
        <f>IF(N127="nulová",J127,0)</f>
        <v>0</v>
      </c>
      <c r="BJ127" s="18" t="s">
        <v>87</v>
      </c>
      <c r="BK127" s="241">
        <f>ROUND(I127*H127,2)</f>
        <v>0</v>
      </c>
      <c r="BL127" s="18" t="s">
        <v>115</v>
      </c>
      <c r="BM127" s="240" t="s">
        <v>5824</v>
      </c>
    </row>
    <row r="128" s="2" customFormat="1">
      <c r="A128" s="40"/>
      <c r="B128" s="41"/>
      <c r="C128" s="229" t="s">
        <v>91</v>
      </c>
      <c r="D128" s="229" t="s">
        <v>230</v>
      </c>
      <c r="E128" s="230" t="s">
        <v>5825</v>
      </c>
      <c r="F128" s="231" t="s">
        <v>5826</v>
      </c>
      <c r="G128" s="232" t="s">
        <v>459</v>
      </c>
      <c r="H128" s="233">
        <v>1</v>
      </c>
      <c r="I128" s="234"/>
      <c r="J128" s="235">
        <f>ROUND(I128*H128,2)</f>
        <v>0</v>
      </c>
      <c r="K128" s="231" t="s">
        <v>1</v>
      </c>
      <c r="L128" s="46"/>
      <c r="M128" s="236" t="s">
        <v>1</v>
      </c>
      <c r="N128" s="237" t="s">
        <v>48</v>
      </c>
      <c r="O128" s="93"/>
      <c r="P128" s="238">
        <f>O128*H128</f>
        <v>0</v>
      </c>
      <c r="Q128" s="238">
        <v>0.019699999999999999</v>
      </c>
      <c r="R128" s="238">
        <f>Q128*H128</f>
        <v>0.019699999999999999</v>
      </c>
      <c r="S128" s="238">
        <v>0</v>
      </c>
      <c r="T128" s="239">
        <f>S128*H128</f>
        <v>0</v>
      </c>
      <c r="U128" s="40"/>
      <c r="V128" s="40"/>
      <c r="W128" s="40"/>
      <c r="X128" s="40"/>
      <c r="Y128" s="40"/>
      <c r="Z128" s="40"/>
      <c r="AA128" s="40"/>
      <c r="AB128" s="40"/>
      <c r="AC128" s="40"/>
      <c r="AD128" s="40"/>
      <c r="AE128" s="40"/>
      <c r="AR128" s="240" t="s">
        <v>115</v>
      </c>
      <c r="AT128" s="240" t="s">
        <v>230</v>
      </c>
      <c r="AU128" s="240" t="s">
        <v>91</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5827</v>
      </c>
    </row>
    <row r="129" s="2" customFormat="1" ht="16.5" customHeight="1">
      <c r="A129" s="40"/>
      <c r="B129" s="41"/>
      <c r="C129" s="229" t="s">
        <v>102</v>
      </c>
      <c r="D129" s="229" t="s">
        <v>230</v>
      </c>
      <c r="E129" s="230" t="s">
        <v>5828</v>
      </c>
      <c r="F129" s="231" t="s">
        <v>5829</v>
      </c>
      <c r="G129" s="232" t="s">
        <v>2437</v>
      </c>
      <c r="H129" s="233">
        <v>1</v>
      </c>
      <c r="I129" s="234"/>
      <c r="J129" s="235">
        <f>ROUND(I129*H129,2)</f>
        <v>0</v>
      </c>
      <c r="K129" s="231" t="s">
        <v>1</v>
      </c>
      <c r="L129" s="46"/>
      <c r="M129" s="236" t="s">
        <v>1</v>
      </c>
      <c r="N129" s="237" t="s">
        <v>48</v>
      </c>
      <c r="O129" s="93"/>
      <c r="P129" s="238">
        <f>O129*H129</f>
        <v>0</v>
      </c>
      <c r="Q129" s="238">
        <v>0.019699999999999999</v>
      </c>
      <c r="R129" s="238">
        <f>Q129*H129</f>
        <v>0.019699999999999999</v>
      </c>
      <c r="S129" s="238">
        <v>0</v>
      </c>
      <c r="T129" s="239">
        <f>S129*H129</f>
        <v>0</v>
      </c>
      <c r="U129" s="40"/>
      <c r="V129" s="40"/>
      <c r="W129" s="40"/>
      <c r="X129" s="40"/>
      <c r="Y129" s="40"/>
      <c r="Z129" s="40"/>
      <c r="AA129" s="40"/>
      <c r="AB129" s="40"/>
      <c r="AC129" s="40"/>
      <c r="AD129" s="40"/>
      <c r="AE129" s="40"/>
      <c r="AR129" s="240" t="s">
        <v>115</v>
      </c>
      <c r="AT129" s="240" t="s">
        <v>230</v>
      </c>
      <c r="AU129" s="240" t="s">
        <v>91</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5830</v>
      </c>
    </row>
    <row r="130" s="12" customFormat="1" ht="22.8" customHeight="1">
      <c r="A130" s="12"/>
      <c r="B130" s="213"/>
      <c r="C130" s="214"/>
      <c r="D130" s="215" t="s">
        <v>82</v>
      </c>
      <c r="E130" s="227" t="s">
        <v>266</v>
      </c>
      <c r="F130" s="227" t="s">
        <v>5831</v>
      </c>
      <c r="G130" s="214"/>
      <c r="H130" s="214"/>
      <c r="I130" s="217"/>
      <c r="J130" s="228">
        <f>BK130</f>
        <v>0</v>
      </c>
      <c r="K130" s="214"/>
      <c r="L130" s="219"/>
      <c r="M130" s="220"/>
      <c r="N130" s="221"/>
      <c r="O130" s="221"/>
      <c r="P130" s="222">
        <f>SUM(P131:P139)</f>
        <v>0</v>
      </c>
      <c r="Q130" s="221"/>
      <c r="R130" s="222">
        <f>SUM(R131:R139)</f>
        <v>0</v>
      </c>
      <c r="S130" s="221"/>
      <c r="T130" s="223">
        <f>SUM(T131:T139)</f>
        <v>0</v>
      </c>
      <c r="U130" s="12"/>
      <c r="V130" s="12"/>
      <c r="W130" s="12"/>
      <c r="X130" s="12"/>
      <c r="Y130" s="12"/>
      <c r="Z130" s="12"/>
      <c r="AA130" s="12"/>
      <c r="AB130" s="12"/>
      <c r="AC130" s="12"/>
      <c r="AD130" s="12"/>
      <c r="AE130" s="12"/>
      <c r="AR130" s="224" t="s">
        <v>87</v>
      </c>
      <c r="AT130" s="225" t="s">
        <v>82</v>
      </c>
      <c r="AU130" s="225" t="s">
        <v>87</v>
      </c>
      <c r="AY130" s="224" t="s">
        <v>227</v>
      </c>
      <c r="BK130" s="226">
        <f>SUM(BK131:BK139)</f>
        <v>0</v>
      </c>
    </row>
    <row r="131" s="2" customFormat="1">
      <c r="A131" s="40"/>
      <c r="B131" s="41"/>
      <c r="C131" s="229" t="s">
        <v>115</v>
      </c>
      <c r="D131" s="229" t="s">
        <v>230</v>
      </c>
      <c r="E131" s="230" t="s">
        <v>788</v>
      </c>
      <c r="F131" s="231" t="s">
        <v>5832</v>
      </c>
      <c r="G131" s="232" t="s">
        <v>2437</v>
      </c>
      <c r="H131" s="233">
        <v>1</v>
      </c>
      <c r="I131" s="234"/>
      <c r="J131" s="235">
        <f>ROUND(I131*H131,2)</f>
        <v>0</v>
      </c>
      <c r="K131" s="231" t="s">
        <v>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91</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5833</v>
      </c>
    </row>
    <row r="132" s="2" customFormat="1" ht="16.5" customHeight="1">
      <c r="A132" s="40"/>
      <c r="B132" s="41"/>
      <c r="C132" s="229" t="s">
        <v>121</v>
      </c>
      <c r="D132" s="229" t="s">
        <v>230</v>
      </c>
      <c r="E132" s="230" t="s">
        <v>793</v>
      </c>
      <c r="F132" s="231" t="s">
        <v>5834</v>
      </c>
      <c r="G132" s="232" t="s">
        <v>367</v>
      </c>
      <c r="H132" s="233">
        <v>40</v>
      </c>
      <c r="I132" s="234"/>
      <c r="J132" s="235">
        <f>ROUND(I132*H132,2)</f>
        <v>0</v>
      </c>
      <c r="K132" s="231" t="s">
        <v>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91</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5835</v>
      </c>
    </row>
    <row r="133" s="2" customFormat="1" ht="16.5" customHeight="1">
      <c r="A133" s="40"/>
      <c r="B133" s="41"/>
      <c r="C133" s="229" t="s">
        <v>257</v>
      </c>
      <c r="D133" s="229" t="s">
        <v>230</v>
      </c>
      <c r="E133" s="230" t="s">
        <v>5836</v>
      </c>
      <c r="F133" s="231" t="s">
        <v>5837</v>
      </c>
      <c r="G133" s="232" t="s">
        <v>374</v>
      </c>
      <c r="H133" s="233">
        <v>22</v>
      </c>
      <c r="I133" s="234"/>
      <c r="J133" s="235">
        <f>ROUND(I133*H133,2)</f>
        <v>0</v>
      </c>
      <c r="K133" s="231" t="s">
        <v>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5838</v>
      </c>
    </row>
    <row r="134" s="2" customFormat="1" ht="16.5" customHeight="1">
      <c r="A134" s="40"/>
      <c r="B134" s="41"/>
      <c r="C134" s="229" t="s">
        <v>262</v>
      </c>
      <c r="D134" s="229" t="s">
        <v>230</v>
      </c>
      <c r="E134" s="230" t="s">
        <v>3475</v>
      </c>
      <c r="F134" s="231" t="s">
        <v>3476</v>
      </c>
      <c r="G134" s="232" t="s">
        <v>374</v>
      </c>
      <c r="H134" s="233">
        <v>22</v>
      </c>
      <c r="I134" s="234"/>
      <c r="J134" s="235">
        <f>ROUND(I134*H134,2)</f>
        <v>0</v>
      </c>
      <c r="K134" s="231" t="s">
        <v>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91</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5839</v>
      </c>
    </row>
    <row r="135" s="2" customFormat="1" ht="16.5" customHeight="1">
      <c r="A135" s="40"/>
      <c r="B135" s="41"/>
      <c r="C135" s="229" t="s">
        <v>266</v>
      </c>
      <c r="D135" s="229" t="s">
        <v>230</v>
      </c>
      <c r="E135" s="230" t="s">
        <v>3478</v>
      </c>
      <c r="F135" s="231" t="s">
        <v>3479</v>
      </c>
      <c r="G135" s="232" t="s">
        <v>374</v>
      </c>
      <c r="H135" s="233">
        <v>22</v>
      </c>
      <c r="I135" s="234"/>
      <c r="J135" s="235">
        <f>ROUND(I135*H135,2)</f>
        <v>0</v>
      </c>
      <c r="K135" s="231" t="s">
        <v>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91</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5840</v>
      </c>
    </row>
    <row r="136" s="2" customFormat="1" ht="16.5" customHeight="1">
      <c r="A136" s="40"/>
      <c r="B136" s="41"/>
      <c r="C136" s="229" t="s">
        <v>270</v>
      </c>
      <c r="D136" s="229" t="s">
        <v>230</v>
      </c>
      <c r="E136" s="230" t="s">
        <v>389</v>
      </c>
      <c r="F136" s="231" t="s">
        <v>390</v>
      </c>
      <c r="G136" s="232" t="s">
        <v>374</v>
      </c>
      <c r="H136" s="233">
        <v>22</v>
      </c>
      <c r="I136" s="234"/>
      <c r="J136" s="235">
        <f>ROUND(I136*H136,2)</f>
        <v>0</v>
      </c>
      <c r="K136" s="231" t="s">
        <v>234</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91</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5841</v>
      </c>
    </row>
    <row r="137" s="2" customFormat="1" ht="16.5" customHeight="1">
      <c r="A137" s="40"/>
      <c r="B137" s="41"/>
      <c r="C137" s="229" t="s">
        <v>274</v>
      </c>
      <c r="D137" s="229" t="s">
        <v>230</v>
      </c>
      <c r="E137" s="230" t="s">
        <v>393</v>
      </c>
      <c r="F137" s="231" t="s">
        <v>394</v>
      </c>
      <c r="G137" s="232" t="s">
        <v>374</v>
      </c>
      <c r="H137" s="233">
        <v>22</v>
      </c>
      <c r="I137" s="234"/>
      <c r="J137" s="235">
        <f>ROUND(I137*H137,2)</f>
        <v>0</v>
      </c>
      <c r="K137" s="231" t="s">
        <v>234</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91</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5842</v>
      </c>
    </row>
    <row r="138" s="2" customFormat="1" ht="16.5" customHeight="1">
      <c r="A138" s="40"/>
      <c r="B138" s="41"/>
      <c r="C138" s="229" t="s">
        <v>278</v>
      </c>
      <c r="D138" s="229" t="s">
        <v>230</v>
      </c>
      <c r="E138" s="230" t="s">
        <v>3483</v>
      </c>
      <c r="F138" s="231" t="s">
        <v>3484</v>
      </c>
      <c r="G138" s="232" t="s">
        <v>398</v>
      </c>
      <c r="H138" s="233">
        <v>39.600000000000001</v>
      </c>
      <c r="I138" s="234"/>
      <c r="J138" s="235">
        <f>ROUND(I138*H138,2)</f>
        <v>0</v>
      </c>
      <c r="K138" s="231" t="s">
        <v>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91</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5843</v>
      </c>
    </row>
    <row r="139" s="2" customFormat="1" ht="16.5" customHeight="1">
      <c r="A139" s="40"/>
      <c r="B139" s="41"/>
      <c r="C139" s="229" t="s">
        <v>282</v>
      </c>
      <c r="D139" s="229" t="s">
        <v>230</v>
      </c>
      <c r="E139" s="230" t="s">
        <v>401</v>
      </c>
      <c r="F139" s="231" t="s">
        <v>402</v>
      </c>
      <c r="G139" s="232" t="s">
        <v>374</v>
      </c>
      <c r="H139" s="233">
        <v>22</v>
      </c>
      <c r="I139" s="234"/>
      <c r="J139" s="235">
        <f>ROUND(I139*H139,2)</f>
        <v>0</v>
      </c>
      <c r="K139" s="231" t="s">
        <v>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91</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5844</v>
      </c>
    </row>
    <row r="140" s="12" customFormat="1" ht="22.8" customHeight="1">
      <c r="A140" s="12"/>
      <c r="B140" s="213"/>
      <c r="C140" s="214"/>
      <c r="D140" s="215" t="s">
        <v>82</v>
      </c>
      <c r="E140" s="227" t="s">
        <v>869</v>
      </c>
      <c r="F140" s="227" t="s">
        <v>3173</v>
      </c>
      <c r="G140" s="214"/>
      <c r="H140" s="214"/>
      <c r="I140" s="217"/>
      <c r="J140" s="228">
        <f>BK140</f>
        <v>0</v>
      </c>
      <c r="K140" s="214"/>
      <c r="L140" s="219"/>
      <c r="M140" s="220"/>
      <c r="N140" s="221"/>
      <c r="O140" s="221"/>
      <c r="P140" s="222">
        <f>SUM(P141:P148)</f>
        <v>0</v>
      </c>
      <c r="Q140" s="221"/>
      <c r="R140" s="222">
        <f>SUM(R141:R148)</f>
        <v>0</v>
      </c>
      <c r="S140" s="221"/>
      <c r="T140" s="223">
        <f>SUM(T141:T148)</f>
        <v>0</v>
      </c>
      <c r="U140" s="12"/>
      <c r="V140" s="12"/>
      <c r="W140" s="12"/>
      <c r="X140" s="12"/>
      <c r="Y140" s="12"/>
      <c r="Z140" s="12"/>
      <c r="AA140" s="12"/>
      <c r="AB140" s="12"/>
      <c r="AC140" s="12"/>
      <c r="AD140" s="12"/>
      <c r="AE140" s="12"/>
      <c r="AR140" s="224" t="s">
        <v>87</v>
      </c>
      <c r="AT140" s="225" t="s">
        <v>82</v>
      </c>
      <c r="AU140" s="225" t="s">
        <v>87</v>
      </c>
      <c r="AY140" s="224" t="s">
        <v>227</v>
      </c>
      <c r="BK140" s="226">
        <f>SUM(BK141:BK148)</f>
        <v>0</v>
      </c>
    </row>
    <row r="141" s="2" customFormat="1" ht="16.5" customHeight="1">
      <c r="A141" s="40"/>
      <c r="B141" s="41"/>
      <c r="C141" s="229" t="s">
        <v>289</v>
      </c>
      <c r="D141" s="229" t="s">
        <v>230</v>
      </c>
      <c r="E141" s="230" t="s">
        <v>1252</v>
      </c>
      <c r="F141" s="231" t="s">
        <v>5845</v>
      </c>
      <c r="G141" s="232" t="s">
        <v>367</v>
      </c>
      <c r="H141" s="233">
        <v>100</v>
      </c>
      <c r="I141" s="234"/>
      <c r="J141" s="235">
        <f>ROUND(I141*H141,2)</f>
        <v>0</v>
      </c>
      <c r="K141" s="231" t="s">
        <v>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5846</v>
      </c>
    </row>
    <row r="142" s="2" customFormat="1" ht="21.75" customHeight="1">
      <c r="A142" s="40"/>
      <c r="B142" s="41"/>
      <c r="C142" s="229" t="s">
        <v>293</v>
      </c>
      <c r="D142" s="229" t="s">
        <v>230</v>
      </c>
      <c r="E142" s="230" t="s">
        <v>1255</v>
      </c>
      <c r="F142" s="231" t="s">
        <v>1256</v>
      </c>
      <c r="G142" s="232" t="s">
        <v>398</v>
      </c>
      <c r="H142" s="233">
        <v>13</v>
      </c>
      <c r="I142" s="234"/>
      <c r="J142" s="235">
        <f>ROUND(I142*H142,2)</f>
        <v>0</v>
      </c>
      <c r="K142" s="231" t="s">
        <v>234</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5847</v>
      </c>
    </row>
    <row r="143" s="2" customFormat="1" ht="21.75" customHeight="1">
      <c r="A143" s="40"/>
      <c r="B143" s="41"/>
      <c r="C143" s="229" t="s">
        <v>8</v>
      </c>
      <c r="D143" s="229" t="s">
        <v>230</v>
      </c>
      <c r="E143" s="230" t="s">
        <v>3184</v>
      </c>
      <c r="F143" s="231" t="s">
        <v>3185</v>
      </c>
      <c r="G143" s="232" t="s">
        <v>398</v>
      </c>
      <c r="H143" s="233">
        <v>130</v>
      </c>
      <c r="I143" s="234"/>
      <c r="J143" s="235">
        <f>ROUND(I143*H143,2)</f>
        <v>0</v>
      </c>
      <c r="K143" s="231" t="s">
        <v>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91</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5848</v>
      </c>
    </row>
    <row r="144" s="2" customFormat="1" ht="16.5" customHeight="1">
      <c r="A144" s="40"/>
      <c r="B144" s="41"/>
      <c r="C144" s="229" t="s">
        <v>300</v>
      </c>
      <c r="D144" s="229" t="s">
        <v>230</v>
      </c>
      <c r="E144" s="230" t="s">
        <v>3187</v>
      </c>
      <c r="F144" s="231" t="s">
        <v>3188</v>
      </c>
      <c r="G144" s="232" t="s">
        <v>398</v>
      </c>
      <c r="H144" s="233">
        <v>13</v>
      </c>
      <c r="I144" s="234"/>
      <c r="J144" s="235">
        <f>ROUND(I144*H144,2)</f>
        <v>0</v>
      </c>
      <c r="K144" s="231" t="s">
        <v>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91</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5849</v>
      </c>
    </row>
    <row r="145" s="2" customFormat="1" ht="16.5" customHeight="1">
      <c r="A145" s="40"/>
      <c r="B145" s="41"/>
      <c r="C145" s="229" t="s">
        <v>304</v>
      </c>
      <c r="D145" s="229" t="s">
        <v>230</v>
      </c>
      <c r="E145" s="230" t="s">
        <v>3190</v>
      </c>
      <c r="F145" s="231" t="s">
        <v>3191</v>
      </c>
      <c r="G145" s="232" t="s">
        <v>398</v>
      </c>
      <c r="H145" s="233">
        <v>13</v>
      </c>
      <c r="I145" s="234"/>
      <c r="J145" s="235">
        <f>ROUND(I145*H145,2)</f>
        <v>0</v>
      </c>
      <c r="K145" s="231" t="s">
        <v>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5850</v>
      </c>
    </row>
    <row r="146" s="2" customFormat="1" ht="16.5" customHeight="1">
      <c r="A146" s="40"/>
      <c r="B146" s="41"/>
      <c r="C146" s="229" t="s">
        <v>309</v>
      </c>
      <c r="D146" s="229" t="s">
        <v>230</v>
      </c>
      <c r="E146" s="230" t="s">
        <v>3193</v>
      </c>
      <c r="F146" s="231" t="s">
        <v>3194</v>
      </c>
      <c r="G146" s="232" t="s">
        <v>398</v>
      </c>
      <c r="H146" s="233">
        <v>13</v>
      </c>
      <c r="I146" s="234"/>
      <c r="J146" s="235">
        <f>ROUND(I146*H146,2)</f>
        <v>0</v>
      </c>
      <c r="K146" s="231" t="s">
        <v>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5851</v>
      </c>
    </row>
    <row r="147" s="2" customFormat="1" ht="16.5" customHeight="1">
      <c r="A147" s="40"/>
      <c r="B147" s="41"/>
      <c r="C147" s="229" t="s">
        <v>316</v>
      </c>
      <c r="D147" s="229" t="s">
        <v>230</v>
      </c>
      <c r="E147" s="230" t="s">
        <v>3196</v>
      </c>
      <c r="F147" s="231" t="s">
        <v>3197</v>
      </c>
      <c r="G147" s="232" t="s">
        <v>398</v>
      </c>
      <c r="H147" s="233">
        <v>130</v>
      </c>
      <c r="I147" s="234"/>
      <c r="J147" s="235">
        <f>ROUND(I147*H147,2)</f>
        <v>0</v>
      </c>
      <c r="K147" s="231" t="s">
        <v>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91</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5852</v>
      </c>
    </row>
    <row r="148" s="2" customFormat="1" ht="16.5" customHeight="1">
      <c r="A148" s="40"/>
      <c r="B148" s="41"/>
      <c r="C148" s="229" t="s">
        <v>323</v>
      </c>
      <c r="D148" s="229" t="s">
        <v>230</v>
      </c>
      <c r="E148" s="230" t="s">
        <v>1273</v>
      </c>
      <c r="F148" s="231" t="s">
        <v>1274</v>
      </c>
      <c r="G148" s="232" t="s">
        <v>398</v>
      </c>
      <c r="H148" s="233">
        <v>13</v>
      </c>
      <c r="I148" s="234"/>
      <c r="J148" s="235">
        <f>ROUND(I148*H148,2)</f>
        <v>0</v>
      </c>
      <c r="K148" s="231" t="s">
        <v>234</v>
      </c>
      <c r="L148" s="46"/>
      <c r="M148" s="306" t="s">
        <v>1</v>
      </c>
      <c r="N148" s="307" t="s">
        <v>48</v>
      </c>
      <c r="O148" s="249"/>
      <c r="P148" s="308">
        <f>O148*H148</f>
        <v>0</v>
      </c>
      <c r="Q148" s="308">
        <v>0</v>
      </c>
      <c r="R148" s="308">
        <f>Q148*H148</f>
        <v>0</v>
      </c>
      <c r="S148" s="308">
        <v>0</v>
      </c>
      <c r="T148" s="30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5853</v>
      </c>
    </row>
    <row r="149" s="2" customFormat="1" ht="6.96" customHeight="1">
      <c r="A149" s="40"/>
      <c r="B149" s="68"/>
      <c r="C149" s="69"/>
      <c r="D149" s="69"/>
      <c r="E149" s="69"/>
      <c r="F149" s="69"/>
      <c r="G149" s="69"/>
      <c r="H149" s="69"/>
      <c r="I149" s="69"/>
      <c r="J149" s="69"/>
      <c r="K149" s="69"/>
      <c r="L149" s="46"/>
      <c r="M149" s="40"/>
      <c r="O149" s="40"/>
      <c r="P149" s="40"/>
      <c r="Q149" s="40"/>
      <c r="R149" s="40"/>
      <c r="S149" s="40"/>
      <c r="T149" s="40"/>
      <c r="U149" s="40"/>
      <c r="V149" s="40"/>
      <c r="W149" s="40"/>
      <c r="X149" s="40"/>
      <c r="Y149" s="40"/>
      <c r="Z149" s="40"/>
      <c r="AA149" s="40"/>
      <c r="AB149" s="40"/>
      <c r="AC149" s="40"/>
      <c r="AD149" s="40"/>
      <c r="AE149" s="40"/>
    </row>
  </sheetData>
  <sheetProtection sheet="1" autoFilter="0" formatColumns="0" formatRows="0" objects="1" scenarios="1" spinCount="100000" saltValue="1s9J/pKR/tnhU3684rWIfOdEH+7ZPpqs6KaG5ZkVPuAHp3Rd6eajMhe9nr4eJFX3tWuBqZWvf3CtKV3jcxHwrA==" hashValue="hX/v7S+ZQP5GTrNqbj3t8/FN1vczNdSI6faFSSdf8tjl56Lck7T0oULPcYd698mcrI3Ef/m/NEU9qTaBRiRnTA==" algorithmName="SHA-512" password="E785"/>
  <autoFilter ref="C123:K148"/>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167</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5854</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40</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40</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40</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40</v>
      </c>
      <c r="F26" s="40"/>
      <c r="G26" s="40"/>
      <c r="H26" s="40"/>
      <c r="I26" s="153" t="s">
        <v>33</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ROUND(J126,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ROUND((SUM(BE126:BE156)),  2)</f>
        <v>0</v>
      </c>
      <c r="G35" s="40"/>
      <c r="H35" s="40"/>
      <c r="I35" s="167">
        <v>0.20999999999999999</v>
      </c>
      <c r="J35" s="166">
        <f>ROUND(((SUM(BE126:BE156))*I35),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ROUND((SUM(BF126:BF156)),  2)</f>
        <v>0</v>
      </c>
      <c r="G36" s="40"/>
      <c r="H36" s="40"/>
      <c r="I36" s="167">
        <v>0.14999999999999999</v>
      </c>
      <c r="J36" s="166">
        <f>ROUND(((SUM(BF126:BF156))*I36),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ROUND((SUM(BG126:BG156)),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ROUND((SUM(BH126:BH156)),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ROUND((SUM(BI126:BI156)),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06 - VSAKOVÁNÍ DEŠŤOVÝCH VOD</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 </v>
      </c>
      <c r="G93" s="42"/>
      <c r="H93" s="42"/>
      <c r="I93" s="33" t="s">
        <v>36</v>
      </c>
      <c r="J93" s="38" t="str">
        <f>E23</f>
        <v xml:space="preserve"> </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J126</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J127</f>
        <v>0</v>
      </c>
      <c r="K99" s="192"/>
      <c r="L99" s="196"/>
      <c r="S99" s="9"/>
      <c r="T99" s="9"/>
      <c r="U99" s="9"/>
      <c r="V99" s="9"/>
      <c r="W99" s="9"/>
      <c r="X99" s="9"/>
      <c r="Y99" s="9"/>
      <c r="Z99" s="9"/>
      <c r="AA99" s="9"/>
      <c r="AB99" s="9"/>
      <c r="AC99" s="9"/>
      <c r="AD99" s="9"/>
      <c r="AE99" s="9"/>
    </row>
    <row r="100" s="10" customFormat="1" ht="19.92" customHeight="1">
      <c r="A100" s="10"/>
      <c r="B100" s="197"/>
      <c r="C100" s="135"/>
      <c r="D100" s="198" t="s">
        <v>331</v>
      </c>
      <c r="E100" s="199"/>
      <c r="F100" s="199"/>
      <c r="G100" s="199"/>
      <c r="H100" s="199"/>
      <c r="I100" s="199"/>
      <c r="J100" s="200">
        <f>J128</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334</v>
      </c>
      <c r="E101" s="199"/>
      <c r="F101" s="199"/>
      <c r="G101" s="199"/>
      <c r="H101" s="199"/>
      <c r="I101" s="199"/>
      <c r="J101" s="200">
        <f>J140</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336</v>
      </c>
      <c r="E102" s="199"/>
      <c r="F102" s="199"/>
      <c r="G102" s="199"/>
      <c r="H102" s="199"/>
      <c r="I102" s="199"/>
      <c r="J102" s="200">
        <f>J143</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5821</v>
      </c>
      <c r="E103" s="199"/>
      <c r="F103" s="199"/>
      <c r="G103" s="199"/>
      <c r="H103" s="199"/>
      <c r="I103" s="199"/>
      <c r="J103" s="200">
        <f>J147</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337</v>
      </c>
      <c r="E104" s="199"/>
      <c r="F104" s="199"/>
      <c r="G104" s="199"/>
      <c r="H104" s="199"/>
      <c r="I104" s="199"/>
      <c r="J104" s="200">
        <f>J154</f>
        <v>0</v>
      </c>
      <c r="K104" s="135"/>
      <c r="L104" s="201"/>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213</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86" t="str">
        <f>E7</f>
        <v>PD pro Hasičskou zbrojnici Frýdek</v>
      </c>
      <c r="F114" s="33"/>
      <c r="G114" s="33"/>
      <c r="H114" s="33"/>
      <c r="I114" s="42"/>
      <c r="J114" s="42"/>
      <c r="K114" s="42"/>
      <c r="L114" s="65"/>
      <c r="S114" s="40"/>
      <c r="T114" s="40"/>
      <c r="U114" s="40"/>
      <c r="V114" s="40"/>
      <c r="W114" s="40"/>
      <c r="X114" s="40"/>
      <c r="Y114" s="40"/>
      <c r="Z114" s="40"/>
      <c r="AA114" s="40"/>
      <c r="AB114" s="40"/>
      <c r="AC114" s="40"/>
      <c r="AD114" s="40"/>
      <c r="AE114" s="40"/>
    </row>
    <row r="115" s="1" customFormat="1" ht="12" customHeight="1">
      <c r="B115" s="22"/>
      <c r="C115" s="33" t="s">
        <v>198</v>
      </c>
      <c r="D115" s="23"/>
      <c r="E115" s="23"/>
      <c r="F115" s="23"/>
      <c r="G115" s="23"/>
      <c r="H115" s="23"/>
      <c r="I115" s="23"/>
      <c r="J115" s="23"/>
      <c r="K115" s="23"/>
      <c r="L115" s="21"/>
    </row>
    <row r="116" s="2" customFormat="1" ht="16.5" customHeight="1">
      <c r="A116" s="40"/>
      <c r="B116" s="41"/>
      <c r="C116" s="42"/>
      <c r="D116" s="42"/>
      <c r="E116" s="186" t="s">
        <v>199</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200</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E11</f>
        <v>SO 06 - VSAKOVÁNÍ DEŠŤOVÝCH VOD</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F14</f>
        <v xml:space="preserve"> </v>
      </c>
      <c r="G120" s="42"/>
      <c r="H120" s="42"/>
      <c r="I120" s="33" t="s">
        <v>24</v>
      </c>
      <c r="J120" s="81" t="str">
        <f>IF(J14="","",J14)</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E17</f>
        <v xml:space="preserve"> </v>
      </c>
      <c r="G122" s="42"/>
      <c r="H122" s="42"/>
      <c r="I122" s="33" t="s">
        <v>36</v>
      </c>
      <c r="J122" s="38" t="str">
        <f>E23</f>
        <v xml:space="preserve"> </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IF(E20="","",E20)</f>
        <v>Vyplň údaj</v>
      </c>
      <c r="G123" s="42"/>
      <c r="H123" s="42"/>
      <c r="I123" s="33" t="s">
        <v>39</v>
      </c>
      <c r="J123" s="38" t="str">
        <f>E26</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f>
        <v>0</v>
      </c>
      <c r="Q126" s="106"/>
      <c r="R126" s="210">
        <f>R127</f>
        <v>5.8701500000000015</v>
      </c>
      <c r="S126" s="106"/>
      <c r="T126" s="211">
        <f>T127</f>
        <v>0</v>
      </c>
      <c r="U126" s="40"/>
      <c r="V126" s="40"/>
      <c r="W126" s="40"/>
      <c r="X126" s="40"/>
      <c r="Y126" s="40"/>
      <c r="Z126" s="40"/>
      <c r="AA126" s="40"/>
      <c r="AB126" s="40"/>
      <c r="AC126" s="40"/>
      <c r="AD126" s="40"/>
      <c r="AE126" s="40"/>
      <c r="AT126" s="18" t="s">
        <v>82</v>
      </c>
      <c r="AU126" s="18" t="s">
        <v>206</v>
      </c>
      <c r="BK126" s="212">
        <f>BK127</f>
        <v>0</v>
      </c>
    </row>
    <row r="127" s="12" customFormat="1" ht="25.92" customHeight="1">
      <c r="A127" s="12"/>
      <c r="B127" s="213"/>
      <c r="C127" s="214"/>
      <c r="D127" s="215" t="s">
        <v>82</v>
      </c>
      <c r="E127" s="216" t="s">
        <v>362</v>
      </c>
      <c r="F127" s="216" t="s">
        <v>363</v>
      </c>
      <c r="G127" s="214"/>
      <c r="H127" s="214"/>
      <c r="I127" s="217"/>
      <c r="J127" s="218">
        <f>BK127</f>
        <v>0</v>
      </c>
      <c r="K127" s="214"/>
      <c r="L127" s="219"/>
      <c r="M127" s="220"/>
      <c r="N127" s="221"/>
      <c r="O127" s="221"/>
      <c r="P127" s="222">
        <f>P128+P140+P143+P147+P154</f>
        <v>0</v>
      </c>
      <c r="Q127" s="221"/>
      <c r="R127" s="222">
        <f>R128+R140+R143+R147+R154</f>
        <v>5.8701500000000015</v>
      </c>
      <c r="S127" s="221"/>
      <c r="T127" s="223">
        <f>T128+T140+T143+T147+T154</f>
        <v>0</v>
      </c>
      <c r="U127" s="12"/>
      <c r="V127" s="12"/>
      <c r="W127" s="12"/>
      <c r="X127" s="12"/>
      <c r="Y127" s="12"/>
      <c r="Z127" s="12"/>
      <c r="AA127" s="12"/>
      <c r="AB127" s="12"/>
      <c r="AC127" s="12"/>
      <c r="AD127" s="12"/>
      <c r="AE127" s="12"/>
      <c r="AR127" s="224" t="s">
        <v>87</v>
      </c>
      <c r="AT127" s="225" t="s">
        <v>82</v>
      </c>
      <c r="AU127" s="225" t="s">
        <v>83</v>
      </c>
      <c r="AY127" s="224" t="s">
        <v>227</v>
      </c>
      <c r="BK127" s="226">
        <f>BK128+BK140+BK143+BK147+BK154</f>
        <v>0</v>
      </c>
    </row>
    <row r="128" s="12" customFormat="1" ht="22.8" customHeight="1">
      <c r="A128" s="12"/>
      <c r="B128" s="213"/>
      <c r="C128" s="214"/>
      <c r="D128" s="215" t="s">
        <v>82</v>
      </c>
      <c r="E128" s="227" t="s">
        <v>87</v>
      </c>
      <c r="F128" s="227" t="s">
        <v>364</v>
      </c>
      <c r="G128" s="214"/>
      <c r="H128" s="214"/>
      <c r="I128" s="217"/>
      <c r="J128" s="228">
        <f>BK128</f>
        <v>0</v>
      </c>
      <c r="K128" s="214"/>
      <c r="L128" s="219"/>
      <c r="M128" s="220"/>
      <c r="N128" s="221"/>
      <c r="O128" s="221"/>
      <c r="P128" s="222">
        <f>SUM(P129:P139)</f>
        <v>0</v>
      </c>
      <c r="Q128" s="221"/>
      <c r="R128" s="222">
        <f>SUM(R129:R139)</f>
        <v>0.042499999999999996</v>
      </c>
      <c r="S128" s="221"/>
      <c r="T128" s="223">
        <f>SUM(T129:T139)</f>
        <v>0</v>
      </c>
      <c r="U128" s="12"/>
      <c r="V128" s="12"/>
      <c r="W128" s="12"/>
      <c r="X128" s="12"/>
      <c r="Y128" s="12"/>
      <c r="Z128" s="12"/>
      <c r="AA128" s="12"/>
      <c r="AB128" s="12"/>
      <c r="AC128" s="12"/>
      <c r="AD128" s="12"/>
      <c r="AE128" s="12"/>
      <c r="AR128" s="224" t="s">
        <v>87</v>
      </c>
      <c r="AT128" s="225" t="s">
        <v>82</v>
      </c>
      <c r="AU128" s="225" t="s">
        <v>87</v>
      </c>
      <c r="AY128" s="224" t="s">
        <v>227</v>
      </c>
      <c r="BK128" s="226">
        <f>SUM(BK129:BK139)</f>
        <v>0</v>
      </c>
    </row>
    <row r="129" s="2" customFormat="1" ht="16.5" customHeight="1">
      <c r="A129" s="40"/>
      <c r="B129" s="41"/>
      <c r="C129" s="229" t="s">
        <v>87</v>
      </c>
      <c r="D129" s="229" t="s">
        <v>230</v>
      </c>
      <c r="E129" s="230" t="s">
        <v>3460</v>
      </c>
      <c r="F129" s="231" t="s">
        <v>3461</v>
      </c>
      <c r="G129" s="232" t="s">
        <v>374</v>
      </c>
      <c r="H129" s="233">
        <v>12</v>
      </c>
      <c r="I129" s="234"/>
      <c r="J129" s="235">
        <f>ROUND(I129*H129,2)</f>
        <v>0</v>
      </c>
      <c r="K129" s="231" t="s">
        <v>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91</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5855</v>
      </c>
    </row>
    <row r="130" s="2" customFormat="1" ht="21.75" customHeight="1">
      <c r="A130" s="40"/>
      <c r="B130" s="41"/>
      <c r="C130" s="229" t="s">
        <v>91</v>
      </c>
      <c r="D130" s="229" t="s">
        <v>230</v>
      </c>
      <c r="E130" s="230" t="s">
        <v>5856</v>
      </c>
      <c r="F130" s="231" t="s">
        <v>5857</v>
      </c>
      <c r="G130" s="232" t="s">
        <v>374</v>
      </c>
      <c r="H130" s="233">
        <v>50</v>
      </c>
      <c r="I130" s="234"/>
      <c r="J130" s="235">
        <f>ROUND(I130*H130,2)</f>
        <v>0</v>
      </c>
      <c r="K130" s="231" t="s">
        <v>234</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91</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5858</v>
      </c>
    </row>
    <row r="131" s="2" customFormat="1" ht="21.75" customHeight="1">
      <c r="A131" s="40"/>
      <c r="B131" s="41"/>
      <c r="C131" s="229" t="s">
        <v>102</v>
      </c>
      <c r="D131" s="229" t="s">
        <v>230</v>
      </c>
      <c r="E131" s="230" t="s">
        <v>5859</v>
      </c>
      <c r="F131" s="231" t="s">
        <v>5860</v>
      </c>
      <c r="G131" s="232" t="s">
        <v>374</v>
      </c>
      <c r="H131" s="233">
        <v>50</v>
      </c>
      <c r="I131" s="234"/>
      <c r="J131" s="235">
        <f>ROUND(I131*H131,2)</f>
        <v>0</v>
      </c>
      <c r="K131" s="231" t="s">
        <v>234</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91</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5861</v>
      </c>
    </row>
    <row r="132" s="2" customFormat="1" ht="16.5" customHeight="1">
      <c r="A132" s="40"/>
      <c r="B132" s="41"/>
      <c r="C132" s="229" t="s">
        <v>115</v>
      </c>
      <c r="D132" s="229" t="s">
        <v>230</v>
      </c>
      <c r="E132" s="230" t="s">
        <v>5862</v>
      </c>
      <c r="F132" s="231" t="s">
        <v>5863</v>
      </c>
      <c r="G132" s="232" t="s">
        <v>415</v>
      </c>
      <c r="H132" s="233">
        <v>50</v>
      </c>
      <c r="I132" s="234"/>
      <c r="J132" s="235">
        <f>ROUND(I132*H132,2)</f>
        <v>0</v>
      </c>
      <c r="K132" s="231" t="s">
        <v>234</v>
      </c>
      <c r="L132" s="46"/>
      <c r="M132" s="236" t="s">
        <v>1</v>
      </c>
      <c r="N132" s="237" t="s">
        <v>48</v>
      </c>
      <c r="O132" s="93"/>
      <c r="P132" s="238">
        <f>O132*H132</f>
        <v>0</v>
      </c>
      <c r="Q132" s="238">
        <v>0.00084999999999999995</v>
      </c>
      <c r="R132" s="238">
        <f>Q132*H132</f>
        <v>0.042499999999999996</v>
      </c>
      <c r="S132" s="238">
        <v>0</v>
      </c>
      <c r="T132" s="239">
        <f>S132*H132</f>
        <v>0</v>
      </c>
      <c r="U132" s="40"/>
      <c r="V132" s="40"/>
      <c r="W132" s="40"/>
      <c r="X132" s="40"/>
      <c r="Y132" s="40"/>
      <c r="Z132" s="40"/>
      <c r="AA132" s="40"/>
      <c r="AB132" s="40"/>
      <c r="AC132" s="40"/>
      <c r="AD132" s="40"/>
      <c r="AE132" s="40"/>
      <c r="AR132" s="240" t="s">
        <v>115</v>
      </c>
      <c r="AT132" s="240" t="s">
        <v>230</v>
      </c>
      <c r="AU132" s="240" t="s">
        <v>91</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5864</v>
      </c>
    </row>
    <row r="133" s="2" customFormat="1" ht="16.5" customHeight="1">
      <c r="A133" s="40"/>
      <c r="B133" s="41"/>
      <c r="C133" s="229" t="s">
        <v>121</v>
      </c>
      <c r="D133" s="229" t="s">
        <v>230</v>
      </c>
      <c r="E133" s="230" t="s">
        <v>5865</v>
      </c>
      <c r="F133" s="231" t="s">
        <v>5866</v>
      </c>
      <c r="G133" s="232" t="s">
        <v>415</v>
      </c>
      <c r="H133" s="233">
        <v>50</v>
      </c>
      <c r="I133" s="234"/>
      <c r="J133" s="235">
        <f>ROUND(I133*H133,2)</f>
        <v>0</v>
      </c>
      <c r="K133" s="231" t="s">
        <v>234</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5867</v>
      </c>
    </row>
    <row r="134" s="2" customFormat="1" ht="16.5" customHeight="1">
      <c r="A134" s="40"/>
      <c r="B134" s="41"/>
      <c r="C134" s="229" t="s">
        <v>257</v>
      </c>
      <c r="D134" s="229" t="s">
        <v>230</v>
      </c>
      <c r="E134" s="230" t="s">
        <v>5868</v>
      </c>
      <c r="F134" s="231" t="s">
        <v>5869</v>
      </c>
      <c r="G134" s="232" t="s">
        <v>374</v>
      </c>
      <c r="H134" s="233">
        <v>50</v>
      </c>
      <c r="I134" s="234"/>
      <c r="J134" s="235">
        <f>ROUND(I134*H134,2)</f>
        <v>0</v>
      </c>
      <c r="K134" s="231" t="s">
        <v>234</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91</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5870</v>
      </c>
    </row>
    <row r="135" s="2" customFormat="1" ht="16.5" customHeight="1">
      <c r="A135" s="40"/>
      <c r="B135" s="41"/>
      <c r="C135" s="229" t="s">
        <v>262</v>
      </c>
      <c r="D135" s="229" t="s">
        <v>230</v>
      </c>
      <c r="E135" s="230" t="s">
        <v>384</v>
      </c>
      <c r="F135" s="231" t="s">
        <v>385</v>
      </c>
      <c r="G135" s="232" t="s">
        <v>374</v>
      </c>
      <c r="H135" s="233">
        <v>50</v>
      </c>
      <c r="I135" s="234"/>
      <c r="J135" s="235">
        <f>ROUND(I135*H135,2)</f>
        <v>0</v>
      </c>
      <c r="K135" s="231" t="s">
        <v>234</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91</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5871</v>
      </c>
    </row>
    <row r="136" s="2" customFormat="1" ht="16.5" customHeight="1">
      <c r="A136" s="40"/>
      <c r="B136" s="41"/>
      <c r="C136" s="229" t="s">
        <v>266</v>
      </c>
      <c r="D136" s="229" t="s">
        <v>230</v>
      </c>
      <c r="E136" s="230" t="s">
        <v>389</v>
      </c>
      <c r="F136" s="231" t="s">
        <v>390</v>
      </c>
      <c r="G136" s="232" t="s">
        <v>374</v>
      </c>
      <c r="H136" s="233">
        <v>50</v>
      </c>
      <c r="I136" s="234"/>
      <c r="J136" s="235">
        <f>ROUND(I136*H136,2)</f>
        <v>0</v>
      </c>
      <c r="K136" s="231" t="s">
        <v>234</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91</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5872</v>
      </c>
    </row>
    <row r="137" s="2" customFormat="1" ht="16.5" customHeight="1">
      <c r="A137" s="40"/>
      <c r="B137" s="41"/>
      <c r="C137" s="229" t="s">
        <v>270</v>
      </c>
      <c r="D137" s="229" t="s">
        <v>230</v>
      </c>
      <c r="E137" s="230" t="s">
        <v>393</v>
      </c>
      <c r="F137" s="231" t="s">
        <v>394</v>
      </c>
      <c r="G137" s="232" t="s">
        <v>374</v>
      </c>
      <c r="H137" s="233">
        <v>10</v>
      </c>
      <c r="I137" s="234"/>
      <c r="J137" s="235">
        <f>ROUND(I137*H137,2)</f>
        <v>0</v>
      </c>
      <c r="K137" s="231" t="s">
        <v>234</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91</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5873</v>
      </c>
    </row>
    <row r="138" s="2" customFormat="1" ht="16.5" customHeight="1">
      <c r="A138" s="40"/>
      <c r="B138" s="41"/>
      <c r="C138" s="229" t="s">
        <v>274</v>
      </c>
      <c r="D138" s="229" t="s">
        <v>230</v>
      </c>
      <c r="E138" s="230" t="s">
        <v>5874</v>
      </c>
      <c r="F138" s="231" t="s">
        <v>5875</v>
      </c>
      <c r="G138" s="232" t="s">
        <v>398</v>
      </c>
      <c r="H138" s="233">
        <v>5.8700000000000001</v>
      </c>
      <c r="I138" s="234"/>
      <c r="J138" s="235">
        <f>ROUND(I138*H138,2)</f>
        <v>0</v>
      </c>
      <c r="K138" s="231" t="s">
        <v>234</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91</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5876</v>
      </c>
    </row>
    <row r="139" s="2" customFormat="1" ht="16.5" customHeight="1">
      <c r="A139" s="40"/>
      <c r="B139" s="41"/>
      <c r="C139" s="229" t="s">
        <v>278</v>
      </c>
      <c r="D139" s="229" t="s">
        <v>230</v>
      </c>
      <c r="E139" s="230" t="s">
        <v>401</v>
      </c>
      <c r="F139" s="231" t="s">
        <v>402</v>
      </c>
      <c r="G139" s="232" t="s">
        <v>374</v>
      </c>
      <c r="H139" s="233">
        <v>40</v>
      </c>
      <c r="I139" s="234"/>
      <c r="J139" s="235">
        <f>ROUND(I139*H139,2)</f>
        <v>0</v>
      </c>
      <c r="K139" s="231" t="s">
        <v>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91</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5877</v>
      </c>
    </row>
    <row r="140" s="12" customFormat="1" ht="22.8" customHeight="1">
      <c r="A140" s="12"/>
      <c r="B140" s="213"/>
      <c r="C140" s="214"/>
      <c r="D140" s="215" t="s">
        <v>82</v>
      </c>
      <c r="E140" s="227" t="s">
        <v>115</v>
      </c>
      <c r="F140" s="227" t="s">
        <v>611</v>
      </c>
      <c r="G140" s="214"/>
      <c r="H140" s="214"/>
      <c r="I140" s="217"/>
      <c r="J140" s="228">
        <f>BK140</f>
        <v>0</v>
      </c>
      <c r="K140" s="214"/>
      <c r="L140" s="219"/>
      <c r="M140" s="220"/>
      <c r="N140" s="221"/>
      <c r="O140" s="221"/>
      <c r="P140" s="222">
        <f>SUM(P141:P142)</f>
        <v>0</v>
      </c>
      <c r="Q140" s="221"/>
      <c r="R140" s="222">
        <f>SUM(R141:R142)</f>
        <v>5.6723100000000004</v>
      </c>
      <c r="S140" s="221"/>
      <c r="T140" s="223">
        <f>SUM(T141:T142)</f>
        <v>0</v>
      </c>
      <c r="U140" s="12"/>
      <c r="V140" s="12"/>
      <c r="W140" s="12"/>
      <c r="X140" s="12"/>
      <c r="Y140" s="12"/>
      <c r="Z140" s="12"/>
      <c r="AA140" s="12"/>
      <c r="AB140" s="12"/>
      <c r="AC140" s="12"/>
      <c r="AD140" s="12"/>
      <c r="AE140" s="12"/>
      <c r="AR140" s="224" t="s">
        <v>87</v>
      </c>
      <c r="AT140" s="225" t="s">
        <v>82</v>
      </c>
      <c r="AU140" s="225" t="s">
        <v>87</v>
      </c>
      <c r="AY140" s="224" t="s">
        <v>227</v>
      </c>
      <c r="BK140" s="226">
        <f>SUM(BK141:BK142)</f>
        <v>0</v>
      </c>
    </row>
    <row r="141" s="2" customFormat="1" ht="16.5" customHeight="1">
      <c r="A141" s="40"/>
      <c r="B141" s="41"/>
      <c r="C141" s="229" t="s">
        <v>282</v>
      </c>
      <c r="D141" s="229" t="s">
        <v>230</v>
      </c>
      <c r="E141" s="230" t="s">
        <v>5878</v>
      </c>
      <c r="F141" s="231" t="s">
        <v>5879</v>
      </c>
      <c r="G141" s="232" t="s">
        <v>374</v>
      </c>
      <c r="H141" s="233">
        <v>10</v>
      </c>
      <c r="I141" s="234"/>
      <c r="J141" s="235">
        <f>ROUND(I141*H141,2)</f>
        <v>0</v>
      </c>
      <c r="K141" s="231" t="s">
        <v>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5880</v>
      </c>
    </row>
    <row r="142" s="2" customFormat="1" ht="16.5" customHeight="1">
      <c r="A142" s="40"/>
      <c r="B142" s="41"/>
      <c r="C142" s="229" t="s">
        <v>289</v>
      </c>
      <c r="D142" s="229" t="s">
        <v>230</v>
      </c>
      <c r="E142" s="230" t="s">
        <v>3491</v>
      </c>
      <c r="F142" s="231" t="s">
        <v>3492</v>
      </c>
      <c r="G142" s="232" t="s">
        <v>374</v>
      </c>
      <c r="H142" s="233">
        <v>3</v>
      </c>
      <c r="I142" s="234"/>
      <c r="J142" s="235">
        <f>ROUND(I142*H142,2)</f>
        <v>0</v>
      </c>
      <c r="K142" s="231" t="s">
        <v>1</v>
      </c>
      <c r="L142" s="46"/>
      <c r="M142" s="236" t="s">
        <v>1</v>
      </c>
      <c r="N142" s="237" t="s">
        <v>48</v>
      </c>
      <c r="O142" s="93"/>
      <c r="P142" s="238">
        <f>O142*H142</f>
        <v>0</v>
      </c>
      <c r="Q142" s="238">
        <v>1.8907700000000001</v>
      </c>
      <c r="R142" s="238">
        <f>Q142*H142</f>
        <v>5.6723100000000004</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5881</v>
      </c>
    </row>
    <row r="143" s="12" customFormat="1" ht="22.8" customHeight="1">
      <c r="A143" s="12"/>
      <c r="B143" s="213"/>
      <c r="C143" s="214"/>
      <c r="D143" s="215" t="s">
        <v>82</v>
      </c>
      <c r="E143" s="227" t="s">
        <v>257</v>
      </c>
      <c r="F143" s="227" t="s">
        <v>627</v>
      </c>
      <c r="G143" s="214"/>
      <c r="H143" s="214"/>
      <c r="I143" s="217"/>
      <c r="J143" s="228">
        <f>BK143</f>
        <v>0</v>
      </c>
      <c r="K143" s="214"/>
      <c r="L143" s="219"/>
      <c r="M143" s="220"/>
      <c r="N143" s="221"/>
      <c r="O143" s="221"/>
      <c r="P143" s="222">
        <f>SUM(P144:P146)</f>
        <v>0</v>
      </c>
      <c r="Q143" s="221"/>
      <c r="R143" s="222">
        <f>SUM(R144:R146)</f>
        <v>0.0591</v>
      </c>
      <c r="S143" s="221"/>
      <c r="T143" s="223">
        <f>SUM(T144:T146)</f>
        <v>0</v>
      </c>
      <c r="U143" s="12"/>
      <c r="V143" s="12"/>
      <c r="W143" s="12"/>
      <c r="X143" s="12"/>
      <c r="Y143" s="12"/>
      <c r="Z143" s="12"/>
      <c r="AA143" s="12"/>
      <c r="AB143" s="12"/>
      <c r="AC143" s="12"/>
      <c r="AD143" s="12"/>
      <c r="AE143" s="12"/>
      <c r="AR143" s="224" t="s">
        <v>87</v>
      </c>
      <c r="AT143" s="225" t="s">
        <v>82</v>
      </c>
      <c r="AU143" s="225" t="s">
        <v>87</v>
      </c>
      <c r="AY143" s="224" t="s">
        <v>227</v>
      </c>
      <c r="BK143" s="226">
        <f>SUM(BK144:BK146)</f>
        <v>0</v>
      </c>
    </row>
    <row r="144" s="2" customFormat="1" ht="21.75" customHeight="1">
      <c r="A144" s="40"/>
      <c r="B144" s="41"/>
      <c r="C144" s="229" t="s">
        <v>293</v>
      </c>
      <c r="D144" s="229" t="s">
        <v>230</v>
      </c>
      <c r="E144" s="230" t="s">
        <v>5825</v>
      </c>
      <c r="F144" s="231" t="s">
        <v>5882</v>
      </c>
      <c r="G144" s="232" t="s">
        <v>459</v>
      </c>
      <c r="H144" s="233">
        <v>1</v>
      </c>
      <c r="I144" s="234"/>
      <c r="J144" s="235">
        <f>ROUND(I144*H144,2)</f>
        <v>0</v>
      </c>
      <c r="K144" s="231" t="s">
        <v>1</v>
      </c>
      <c r="L144" s="46"/>
      <c r="M144" s="236" t="s">
        <v>1</v>
      </c>
      <c r="N144" s="237" t="s">
        <v>48</v>
      </c>
      <c r="O144" s="93"/>
      <c r="P144" s="238">
        <f>O144*H144</f>
        <v>0</v>
      </c>
      <c r="Q144" s="238">
        <v>0.019699999999999999</v>
      </c>
      <c r="R144" s="238">
        <f>Q144*H144</f>
        <v>0.019699999999999999</v>
      </c>
      <c r="S144" s="238">
        <v>0</v>
      </c>
      <c r="T144" s="239">
        <f>S144*H144</f>
        <v>0</v>
      </c>
      <c r="U144" s="40"/>
      <c r="V144" s="40"/>
      <c r="W144" s="40"/>
      <c r="X144" s="40"/>
      <c r="Y144" s="40"/>
      <c r="Z144" s="40"/>
      <c r="AA144" s="40"/>
      <c r="AB144" s="40"/>
      <c r="AC144" s="40"/>
      <c r="AD144" s="40"/>
      <c r="AE144" s="40"/>
      <c r="AR144" s="240" t="s">
        <v>115</v>
      </c>
      <c r="AT144" s="240" t="s">
        <v>230</v>
      </c>
      <c r="AU144" s="240" t="s">
        <v>91</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5883</v>
      </c>
    </row>
    <row r="145" s="2" customFormat="1" ht="21.75" customHeight="1">
      <c r="A145" s="40"/>
      <c r="B145" s="41"/>
      <c r="C145" s="229" t="s">
        <v>8</v>
      </c>
      <c r="D145" s="229" t="s">
        <v>230</v>
      </c>
      <c r="E145" s="230" t="s">
        <v>5884</v>
      </c>
      <c r="F145" s="231" t="s">
        <v>5885</v>
      </c>
      <c r="G145" s="232" t="s">
        <v>459</v>
      </c>
      <c r="H145" s="233">
        <v>1</v>
      </c>
      <c r="I145" s="234"/>
      <c r="J145" s="235">
        <f>ROUND(I145*H145,2)</f>
        <v>0</v>
      </c>
      <c r="K145" s="231" t="s">
        <v>1</v>
      </c>
      <c r="L145" s="46"/>
      <c r="M145" s="236" t="s">
        <v>1</v>
      </c>
      <c r="N145" s="237" t="s">
        <v>48</v>
      </c>
      <c r="O145" s="93"/>
      <c r="P145" s="238">
        <f>O145*H145</f>
        <v>0</v>
      </c>
      <c r="Q145" s="238">
        <v>0.019699999999999999</v>
      </c>
      <c r="R145" s="238">
        <f>Q145*H145</f>
        <v>0.019699999999999999</v>
      </c>
      <c r="S145" s="238">
        <v>0</v>
      </c>
      <c r="T145" s="239">
        <f>S145*H145</f>
        <v>0</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5886</v>
      </c>
    </row>
    <row r="146" s="2" customFormat="1" ht="16.5" customHeight="1">
      <c r="A146" s="40"/>
      <c r="B146" s="41"/>
      <c r="C146" s="229" t="s">
        <v>300</v>
      </c>
      <c r="D146" s="229" t="s">
        <v>230</v>
      </c>
      <c r="E146" s="230" t="s">
        <v>5887</v>
      </c>
      <c r="F146" s="231" t="s">
        <v>5888</v>
      </c>
      <c r="G146" s="232" t="s">
        <v>2437</v>
      </c>
      <c r="H146" s="233">
        <v>1</v>
      </c>
      <c r="I146" s="234"/>
      <c r="J146" s="235">
        <f>ROUND(I146*H146,2)</f>
        <v>0</v>
      </c>
      <c r="K146" s="231" t="s">
        <v>1</v>
      </c>
      <c r="L146" s="46"/>
      <c r="M146" s="236" t="s">
        <v>1</v>
      </c>
      <c r="N146" s="237" t="s">
        <v>48</v>
      </c>
      <c r="O146" s="93"/>
      <c r="P146" s="238">
        <f>O146*H146</f>
        <v>0</v>
      </c>
      <c r="Q146" s="238">
        <v>0.019699999999999999</v>
      </c>
      <c r="R146" s="238">
        <f>Q146*H146</f>
        <v>0.019699999999999999</v>
      </c>
      <c r="S146" s="238">
        <v>0</v>
      </c>
      <c r="T146" s="239">
        <f>S146*H146</f>
        <v>0</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5889</v>
      </c>
    </row>
    <row r="147" s="12" customFormat="1" ht="22.8" customHeight="1">
      <c r="A147" s="12"/>
      <c r="B147" s="213"/>
      <c r="C147" s="214"/>
      <c r="D147" s="215" t="s">
        <v>82</v>
      </c>
      <c r="E147" s="227" t="s">
        <v>266</v>
      </c>
      <c r="F147" s="227" t="s">
        <v>5831</v>
      </c>
      <c r="G147" s="214"/>
      <c r="H147" s="214"/>
      <c r="I147" s="217"/>
      <c r="J147" s="228">
        <f>BK147</f>
        <v>0</v>
      </c>
      <c r="K147" s="214"/>
      <c r="L147" s="219"/>
      <c r="M147" s="220"/>
      <c r="N147" s="221"/>
      <c r="O147" s="221"/>
      <c r="P147" s="222">
        <f>SUM(P148:P153)</f>
        <v>0</v>
      </c>
      <c r="Q147" s="221"/>
      <c r="R147" s="222">
        <f>SUM(R148:R153)</f>
        <v>0.061740000000000003</v>
      </c>
      <c r="S147" s="221"/>
      <c r="T147" s="223">
        <f>SUM(T148:T153)</f>
        <v>0</v>
      </c>
      <c r="U147" s="12"/>
      <c r="V147" s="12"/>
      <c r="W147" s="12"/>
      <c r="X147" s="12"/>
      <c r="Y147" s="12"/>
      <c r="Z147" s="12"/>
      <c r="AA147" s="12"/>
      <c r="AB147" s="12"/>
      <c r="AC147" s="12"/>
      <c r="AD147" s="12"/>
      <c r="AE147" s="12"/>
      <c r="AR147" s="224" t="s">
        <v>87</v>
      </c>
      <c r="AT147" s="225" t="s">
        <v>82</v>
      </c>
      <c r="AU147" s="225" t="s">
        <v>87</v>
      </c>
      <c r="AY147" s="224" t="s">
        <v>227</v>
      </c>
      <c r="BK147" s="226">
        <f>SUM(BK148:BK153)</f>
        <v>0</v>
      </c>
    </row>
    <row r="148" s="2" customFormat="1">
      <c r="A148" s="40"/>
      <c r="B148" s="41"/>
      <c r="C148" s="229" t="s">
        <v>304</v>
      </c>
      <c r="D148" s="229" t="s">
        <v>230</v>
      </c>
      <c r="E148" s="230" t="s">
        <v>5890</v>
      </c>
      <c r="F148" s="231" t="s">
        <v>5891</v>
      </c>
      <c r="G148" s="232" t="s">
        <v>2437</v>
      </c>
      <c r="H148" s="233">
        <v>1</v>
      </c>
      <c r="I148" s="234"/>
      <c r="J148" s="235">
        <f>ROUND(I148*H148,2)</f>
        <v>0</v>
      </c>
      <c r="K148" s="231" t="s">
        <v>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5892</v>
      </c>
    </row>
    <row r="149" s="2" customFormat="1" ht="16.5" customHeight="1">
      <c r="A149" s="40"/>
      <c r="B149" s="41"/>
      <c r="C149" s="229" t="s">
        <v>309</v>
      </c>
      <c r="D149" s="229" t="s">
        <v>230</v>
      </c>
      <c r="E149" s="230" t="s">
        <v>793</v>
      </c>
      <c r="F149" s="231" t="s">
        <v>5834</v>
      </c>
      <c r="G149" s="232" t="s">
        <v>367</v>
      </c>
      <c r="H149" s="233">
        <v>40</v>
      </c>
      <c r="I149" s="234"/>
      <c r="J149" s="235">
        <f>ROUND(I149*H149,2)</f>
        <v>0</v>
      </c>
      <c r="K149" s="231" t="s">
        <v>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5893</v>
      </c>
    </row>
    <row r="150" s="2" customFormat="1" ht="16.5" customHeight="1">
      <c r="A150" s="40"/>
      <c r="B150" s="41"/>
      <c r="C150" s="229" t="s">
        <v>316</v>
      </c>
      <c r="D150" s="229" t="s">
        <v>230</v>
      </c>
      <c r="E150" s="230" t="s">
        <v>5894</v>
      </c>
      <c r="F150" s="231" t="s">
        <v>5895</v>
      </c>
      <c r="G150" s="232" t="s">
        <v>544</v>
      </c>
      <c r="H150" s="233">
        <v>8</v>
      </c>
      <c r="I150" s="234"/>
      <c r="J150" s="235">
        <f>ROUND(I150*H150,2)</f>
        <v>0</v>
      </c>
      <c r="K150" s="231" t="s">
        <v>234</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5896</v>
      </c>
    </row>
    <row r="151" s="2" customFormat="1" ht="16.5" customHeight="1">
      <c r="A151" s="40"/>
      <c r="B151" s="41"/>
      <c r="C151" s="284" t="s">
        <v>323</v>
      </c>
      <c r="D151" s="284" t="s">
        <v>407</v>
      </c>
      <c r="E151" s="285" t="s">
        <v>5897</v>
      </c>
      <c r="F151" s="286" t="s">
        <v>5898</v>
      </c>
      <c r="G151" s="287" t="s">
        <v>544</v>
      </c>
      <c r="H151" s="288">
        <v>8</v>
      </c>
      <c r="I151" s="289"/>
      <c r="J151" s="290">
        <f>ROUND(I151*H151,2)</f>
        <v>0</v>
      </c>
      <c r="K151" s="286" t="s">
        <v>234</v>
      </c>
      <c r="L151" s="291"/>
      <c r="M151" s="292" t="s">
        <v>1</v>
      </c>
      <c r="N151" s="293" t="s">
        <v>48</v>
      </c>
      <c r="O151" s="93"/>
      <c r="P151" s="238">
        <f>O151*H151</f>
        <v>0</v>
      </c>
      <c r="Q151" s="238">
        <v>0.00038000000000000002</v>
      </c>
      <c r="R151" s="238">
        <f>Q151*H151</f>
        <v>0.0030400000000000002</v>
      </c>
      <c r="S151" s="238">
        <v>0</v>
      </c>
      <c r="T151" s="239">
        <f>S151*H151</f>
        <v>0</v>
      </c>
      <c r="U151" s="40"/>
      <c r="V151" s="40"/>
      <c r="W151" s="40"/>
      <c r="X151" s="40"/>
      <c r="Y151" s="40"/>
      <c r="Z151" s="40"/>
      <c r="AA151" s="40"/>
      <c r="AB151" s="40"/>
      <c r="AC151" s="40"/>
      <c r="AD151" s="40"/>
      <c r="AE151" s="40"/>
      <c r="AR151" s="240" t="s">
        <v>266</v>
      </c>
      <c r="AT151" s="240" t="s">
        <v>407</v>
      </c>
      <c r="AU151" s="240" t="s">
        <v>91</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5899</v>
      </c>
    </row>
    <row r="152" s="2" customFormat="1" ht="16.5" customHeight="1">
      <c r="A152" s="40"/>
      <c r="B152" s="41"/>
      <c r="C152" s="284" t="s">
        <v>7</v>
      </c>
      <c r="D152" s="284" t="s">
        <v>407</v>
      </c>
      <c r="E152" s="285" t="s">
        <v>5900</v>
      </c>
      <c r="F152" s="286" t="s">
        <v>5901</v>
      </c>
      <c r="G152" s="287" t="s">
        <v>415</v>
      </c>
      <c r="H152" s="288">
        <v>40</v>
      </c>
      <c r="I152" s="289"/>
      <c r="J152" s="290">
        <f>ROUND(I152*H152,2)</f>
        <v>0</v>
      </c>
      <c r="K152" s="286" t="s">
        <v>234</v>
      </c>
      <c r="L152" s="291"/>
      <c r="M152" s="292" t="s">
        <v>1</v>
      </c>
      <c r="N152" s="293" t="s">
        <v>48</v>
      </c>
      <c r="O152" s="93"/>
      <c r="P152" s="238">
        <f>O152*H152</f>
        <v>0</v>
      </c>
      <c r="Q152" s="238">
        <v>0.00040000000000000002</v>
      </c>
      <c r="R152" s="238">
        <f>Q152*H152</f>
        <v>0.016</v>
      </c>
      <c r="S152" s="238">
        <v>0</v>
      </c>
      <c r="T152" s="239">
        <f>S152*H152</f>
        <v>0</v>
      </c>
      <c r="U152" s="40"/>
      <c r="V152" s="40"/>
      <c r="W152" s="40"/>
      <c r="X152" s="40"/>
      <c r="Y152" s="40"/>
      <c r="Z152" s="40"/>
      <c r="AA152" s="40"/>
      <c r="AB152" s="40"/>
      <c r="AC152" s="40"/>
      <c r="AD152" s="40"/>
      <c r="AE152" s="40"/>
      <c r="AR152" s="240" t="s">
        <v>266</v>
      </c>
      <c r="AT152" s="240" t="s">
        <v>407</v>
      </c>
      <c r="AU152" s="240" t="s">
        <v>91</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5902</v>
      </c>
    </row>
    <row r="153" s="2" customFormat="1" ht="16.5" customHeight="1">
      <c r="A153" s="40"/>
      <c r="B153" s="41"/>
      <c r="C153" s="229" t="s">
        <v>470</v>
      </c>
      <c r="D153" s="229" t="s">
        <v>230</v>
      </c>
      <c r="E153" s="230" t="s">
        <v>5903</v>
      </c>
      <c r="F153" s="231" t="s">
        <v>5904</v>
      </c>
      <c r="G153" s="232" t="s">
        <v>544</v>
      </c>
      <c r="H153" s="233">
        <v>10</v>
      </c>
      <c r="I153" s="234"/>
      <c r="J153" s="235">
        <f>ROUND(I153*H153,2)</f>
        <v>0</v>
      </c>
      <c r="K153" s="231" t="s">
        <v>234</v>
      </c>
      <c r="L153" s="46"/>
      <c r="M153" s="236" t="s">
        <v>1</v>
      </c>
      <c r="N153" s="237" t="s">
        <v>48</v>
      </c>
      <c r="O153" s="93"/>
      <c r="P153" s="238">
        <f>O153*H153</f>
        <v>0</v>
      </c>
      <c r="Q153" s="238">
        <v>0.0042700000000000004</v>
      </c>
      <c r="R153" s="238">
        <f>Q153*H153</f>
        <v>0.042700000000000002</v>
      </c>
      <c r="S153" s="238">
        <v>0</v>
      </c>
      <c r="T153" s="239">
        <f>S153*H153</f>
        <v>0</v>
      </c>
      <c r="U153" s="40"/>
      <c r="V153" s="40"/>
      <c r="W153" s="40"/>
      <c r="X153" s="40"/>
      <c r="Y153" s="40"/>
      <c r="Z153" s="40"/>
      <c r="AA153" s="40"/>
      <c r="AB153" s="40"/>
      <c r="AC153" s="40"/>
      <c r="AD153" s="40"/>
      <c r="AE153" s="40"/>
      <c r="AR153" s="240" t="s">
        <v>115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5905</v>
      </c>
    </row>
    <row r="154" s="12" customFormat="1" ht="22.8" customHeight="1">
      <c r="A154" s="12"/>
      <c r="B154" s="213"/>
      <c r="C154" s="214"/>
      <c r="D154" s="215" t="s">
        <v>82</v>
      </c>
      <c r="E154" s="227" t="s">
        <v>270</v>
      </c>
      <c r="F154" s="227" t="s">
        <v>999</v>
      </c>
      <c r="G154" s="214"/>
      <c r="H154" s="214"/>
      <c r="I154" s="217"/>
      <c r="J154" s="228">
        <f>BK154</f>
        <v>0</v>
      </c>
      <c r="K154" s="214"/>
      <c r="L154" s="219"/>
      <c r="M154" s="220"/>
      <c r="N154" s="221"/>
      <c r="O154" s="221"/>
      <c r="P154" s="222">
        <f>SUM(P155:P156)</f>
        <v>0</v>
      </c>
      <c r="Q154" s="221"/>
      <c r="R154" s="222">
        <f>SUM(R155:R156)</f>
        <v>0.034500000000000003</v>
      </c>
      <c r="S154" s="221"/>
      <c r="T154" s="223">
        <f>SUM(T155:T156)</f>
        <v>0</v>
      </c>
      <c r="U154" s="12"/>
      <c r="V154" s="12"/>
      <c r="W154" s="12"/>
      <c r="X154" s="12"/>
      <c r="Y154" s="12"/>
      <c r="Z154" s="12"/>
      <c r="AA154" s="12"/>
      <c r="AB154" s="12"/>
      <c r="AC154" s="12"/>
      <c r="AD154" s="12"/>
      <c r="AE154" s="12"/>
      <c r="AR154" s="224" t="s">
        <v>87</v>
      </c>
      <c r="AT154" s="225" t="s">
        <v>82</v>
      </c>
      <c r="AU154" s="225" t="s">
        <v>87</v>
      </c>
      <c r="AY154" s="224" t="s">
        <v>227</v>
      </c>
      <c r="BK154" s="226">
        <f>SUM(BK155:BK156)</f>
        <v>0</v>
      </c>
    </row>
    <row r="155" s="2" customFormat="1" ht="16.5" customHeight="1">
      <c r="A155" s="40"/>
      <c r="B155" s="41"/>
      <c r="C155" s="229" t="s">
        <v>475</v>
      </c>
      <c r="D155" s="229" t="s">
        <v>230</v>
      </c>
      <c r="E155" s="230" t="s">
        <v>1001</v>
      </c>
      <c r="F155" s="231" t="s">
        <v>1002</v>
      </c>
      <c r="G155" s="232" t="s">
        <v>415</v>
      </c>
      <c r="H155" s="233">
        <v>40</v>
      </c>
      <c r="I155" s="234"/>
      <c r="J155" s="235">
        <f>ROUND(I155*H155,2)</f>
        <v>0</v>
      </c>
      <c r="K155" s="231" t="s">
        <v>234</v>
      </c>
      <c r="L155" s="46"/>
      <c r="M155" s="236" t="s">
        <v>1</v>
      </c>
      <c r="N155" s="237" t="s">
        <v>48</v>
      </c>
      <c r="O155" s="93"/>
      <c r="P155" s="238">
        <f>O155*H155</f>
        <v>0</v>
      </c>
      <c r="Q155" s="238">
        <v>0.00068999999999999997</v>
      </c>
      <c r="R155" s="238">
        <f>Q155*H155</f>
        <v>0.0276</v>
      </c>
      <c r="S155" s="238">
        <v>0</v>
      </c>
      <c r="T155" s="239">
        <f>S155*H155</f>
        <v>0</v>
      </c>
      <c r="U155" s="40"/>
      <c r="V155" s="40"/>
      <c r="W155" s="40"/>
      <c r="X155" s="40"/>
      <c r="Y155" s="40"/>
      <c r="Z155" s="40"/>
      <c r="AA155" s="40"/>
      <c r="AB155" s="40"/>
      <c r="AC155" s="40"/>
      <c r="AD155" s="40"/>
      <c r="AE155" s="40"/>
      <c r="AR155" s="240" t="s">
        <v>115</v>
      </c>
      <c r="AT155" s="240" t="s">
        <v>230</v>
      </c>
      <c r="AU155" s="240" t="s">
        <v>91</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5906</v>
      </c>
    </row>
    <row r="156" s="2" customFormat="1" ht="16.5" customHeight="1">
      <c r="A156" s="40"/>
      <c r="B156" s="41"/>
      <c r="C156" s="229" t="s">
        <v>491</v>
      </c>
      <c r="D156" s="229" t="s">
        <v>230</v>
      </c>
      <c r="E156" s="230" t="s">
        <v>5907</v>
      </c>
      <c r="F156" s="231" t="s">
        <v>5908</v>
      </c>
      <c r="G156" s="232" t="s">
        <v>544</v>
      </c>
      <c r="H156" s="233">
        <v>10</v>
      </c>
      <c r="I156" s="234"/>
      <c r="J156" s="235">
        <f>ROUND(I156*H156,2)</f>
        <v>0</v>
      </c>
      <c r="K156" s="231" t="s">
        <v>1</v>
      </c>
      <c r="L156" s="46"/>
      <c r="M156" s="306" t="s">
        <v>1</v>
      </c>
      <c r="N156" s="307" t="s">
        <v>48</v>
      </c>
      <c r="O156" s="249"/>
      <c r="P156" s="308">
        <f>O156*H156</f>
        <v>0</v>
      </c>
      <c r="Q156" s="308">
        <v>0.00068999999999999997</v>
      </c>
      <c r="R156" s="308">
        <f>Q156*H156</f>
        <v>0.0068999999999999999</v>
      </c>
      <c r="S156" s="308">
        <v>0</v>
      </c>
      <c r="T156" s="309">
        <f>S156*H156</f>
        <v>0</v>
      </c>
      <c r="U156" s="40"/>
      <c r="V156" s="40"/>
      <c r="W156" s="40"/>
      <c r="X156" s="40"/>
      <c r="Y156" s="40"/>
      <c r="Z156" s="40"/>
      <c r="AA156" s="40"/>
      <c r="AB156" s="40"/>
      <c r="AC156" s="40"/>
      <c r="AD156" s="40"/>
      <c r="AE156" s="40"/>
      <c r="AR156" s="240" t="s">
        <v>115</v>
      </c>
      <c r="AT156" s="240" t="s">
        <v>230</v>
      </c>
      <c r="AU156" s="240" t="s">
        <v>91</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5909</v>
      </c>
    </row>
    <row r="157" s="2" customFormat="1" ht="6.96" customHeight="1">
      <c r="A157" s="40"/>
      <c r="B157" s="68"/>
      <c r="C157" s="69"/>
      <c r="D157" s="69"/>
      <c r="E157" s="69"/>
      <c r="F157" s="69"/>
      <c r="G157" s="69"/>
      <c r="H157" s="69"/>
      <c r="I157" s="69"/>
      <c r="J157" s="69"/>
      <c r="K157" s="69"/>
      <c r="L157" s="46"/>
      <c r="M157" s="40"/>
      <c r="O157" s="40"/>
      <c r="P157" s="40"/>
      <c r="Q157" s="40"/>
      <c r="R157" s="40"/>
      <c r="S157" s="40"/>
      <c r="T157" s="40"/>
      <c r="U157" s="40"/>
      <c r="V157" s="40"/>
      <c r="W157" s="40"/>
      <c r="X157" s="40"/>
      <c r="Y157" s="40"/>
      <c r="Z157" s="40"/>
      <c r="AA157" s="40"/>
      <c r="AB157" s="40"/>
      <c r="AC157" s="40"/>
      <c r="AD157" s="40"/>
      <c r="AE157" s="40"/>
    </row>
  </sheetData>
  <sheetProtection sheet="1" autoFilter="0" formatColumns="0" formatRows="0" objects="1" scenarios="1" spinCount="100000" saltValue="XNHZ074uDhHCuhb8/IVFE1yKhyKQ5LfQi28eyjwsP3HImVzFFuzH1lRzk6V8tbemQ8duAseL1rtFzMX15ChfqQ==" hashValue="C/8GkotNVE+mvLuG/pFUCm5DvPPHZMoKsnmqnr3UX3x7dEq1HKyw647/KTzI3vQ29kneAwWO7KuMIVW1AbGCRg==" algorithmName="SHA-512" password="E785"/>
  <autoFilter ref="C125:K156"/>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170</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5910</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19</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23</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ROUND(J131,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ROUND((SUM(BE131:BE232)),  2)</f>
        <v>0</v>
      </c>
      <c r="G35" s="40"/>
      <c r="H35" s="40"/>
      <c r="I35" s="167">
        <v>0.20999999999999999</v>
      </c>
      <c r="J35" s="166">
        <f>ROUND(((SUM(BE131:BE232))*I35),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ROUND((SUM(BF131:BF232)),  2)</f>
        <v>0</v>
      </c>
      <c r="G36" s="40"/>
      <c r="H36" s="40"/>
      <c r="I36" s="167">
        <v>0.14999999999999999</v>
      </c>
      <c r="J36" s="166">
        <f>ROUND(((SUM(BF131:BF232))*I36),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ROUND((SUM(BG131:BG232)),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ROUND((SUM(BH131:BH232)),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ROUND((SUM(BI131:BI232)),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07 - DOPRAVNÍ ŘEŠENÍ</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Frýdek Místek</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J131</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J132</f>
        <v>0</v>
      </c>
      <c r="K99" s="192"/>
      <c r="L99" s="196"/>
      <c r="S99" s="9"/>
      <c r="T99" s="9"/>
      <c r="U99" s="9"/>
      <c r="V99" s="9"/>
      <c r="W99" s="9"/>
      <c r="X99" s="9"/>
      <c r="Y99" s="9"/>
      <c r="Z99" s="9"/>
      <c r="AA99" s="9"/>
      <c r="AB99" s="9"/>
      <c r="AC99" s="9"/>
      <c r="AD99" s="9"/>
      <c r="AE99" s="9"/>
    </row>
    <row r="100" s="10" customFormat="1" ht="19.92" customHeight="1">
      <c r="A100" s="10"/>
      <c r="B100" s="197"/>
      <c r="C100" s="135"/>
      <c r="D100" s="198" t="s">
        <v>331</v>
      </c>
      <c r="E100" s="199"/>
      <c r="F100" s="199"/>
      <c r="G100" s="199"/>
      <c r="H100" s="199"/>
      <c r="I100" s="199"/>
      <c r="J100" s="200">
        <f>J133</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335</v>
      </c>
      <c r="E101" s="199"/>
      <c r="F101" s="199"/>
      <c r="G101" s="199"/>
      <c r="H101" s="199"/>
      <c r="I101" s="199"/>
      <c r="J101" s="200">
        <f>J174</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336</v>
      </c>
      <c r="E102" s="199"/>
      <c r="F102" s="199"/>
      <c r="G102" s="199"/>
      <c r="H102" s="199"/>
      <c r="I102" s="199"/>
      <c r="J102" s="200">
        <f>J191</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337</v>
      </c>
      <c r="E103" s="199"/>
      <c r="F103" s="199"/>
      <c r="G103" s="199"/>
      <c r="H103" s="199"/>
      <c r="I103" s="199"/>
      <c r="J103" s="200">
        <f>J195</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338</v>
      </c>
      <c r="E104" s="199"/>
      <c r="F104" s="199"/>
      <c r="G104" s="199"/>
      <c r="H104" s="199"/>
      <c r="I104" s="199"/>
      <c r="J104" s="200">
        <f>J217</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339</v>
      </c>
      <c r="E105" s="199"/>
      <c r="F105" s="199"/>
      <c r="G105" s="199"/>
      <c r="H105" s="199"/>
      <c r="I105" s="199"/>
      <c r="J105" s="200">
        <f>J224</f>
        <v>0</v>
      </c>
      <c r="K105" s="135"/>
      <c r="L105" s="201"/>
      <c r="S105" s="10"/>
      <c r="T105" s="10"/>
      <c r="U105" s="10"/>
      <c r="V105" s="10"/>
      <c r="W105" s="10"/>
      <c r="X105" s="10"/>
      <c r="Y105" s="10"/>
      <c r="Z105" s="10"/>
      <c r="AA105" s="10"/>
      <c r="AB105" s="10"/>
      <c r="AC105" s="10"/>
      <c r="AD105" s="10"/>
      <c r="AE105" s="10"/>
    </row>
    <row r="106" s="9" customFormat="1" ht="24.96" customHeight="1">
      <c r="A106" s="9"/>
      <c r="B106" s="191"/>
      <c r="C106" s="192"/>
      <c r="D106" s="193" t="s">
        <v>357</v>
      </c>
      <c r="E106" s="194"/>
      <c r="F106" s="194"/>
      <c r="G106" s="194"/>
      <c r="H106" s="194"/>
      <c r="I106" s="194"/>
      <c r="J106" s="195">
        <f>J226</f>
        <v>0</v>
      </c>
      <c r="K106" s="192"/>
      <c r="L106" s="196"/>
      <c r="S106" s="9"/>
      <c r="T106" s="9"/>
      <c r="U106" s="9"/>
      <c r="V106" s="9"/>
      <c r="W106" s="9"/>
      <c r="X106" s="9"/>
      <c r="Y106" s="9"/>
      <c r="Z106" s="9"/>
      <c r="AA106" s="9"/>
      <c r="AB106" s="9"/>
      <c r="AC106" s="9"/>
      <c r="AD106" s="9"/>
      <c r="AE106" s="9"/>
    </row>
    <row r="107" s="10" customFormat="1" ht="19.92" customHeight="1">
      <c r="A107" s="10"/>
      <c r="B107" s="197"/>
      <c r="C107" s="135"/>
      <c r="D107" s="198" t="s">
        <v>5911</v>
      </c>
      <c r="E107" s="199"/>
      <c r="F107" s="199"/>
      <c r="G107" s="199"/>
      <c r="H107" s="199"/>
      <c r="I107" s="199"/>
      <c r="J107" s="200">
        <f>J227</f>
        <v>0</v>
      </c>
      <c r="K107" s="135"/>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207</v>
      </c>
      <c r="E108" s="194"/>
      <c r="F108" s="194"/>
      <c r="G108" s="194"/>
      <c r="H108" s="194"/>
      <c r="I108" s="194"/>
      <c r="J108" s="195">
        <f>J230</f>
        <v>0</v>
      </c>
      <c r="K108" s="192"/>
      <c r="L108" s="196"/>
      <c r="S108" s="9"/>
      <c r="T108" s="9"/>
      <c r="U108" s="9"/>
      <c r="V108" s="9"/>
      <c r="W108" s="9"/>
      <c r="X108" s="9"/>
      <c r="Y108" s="9"/>
      <c r="Z108" s="9"/>
      <c r="AA108" s="9"/>
      <c r="AB108" s="9"/>
      <c r="AC108" s="9"/>
      <c r="AD108" s="9"/>
      <c r="AE108" s="9"/>
    </row>
    <row r="109" s="10" customFormat="1" ht="19.92" customHeight="1">
      <c r="A109" s="10"/>
      <c r="B109" s="197"/>
      <c r="C109" s="135"/>
      <c r="D109" s="198" t="s">
        <v>211</v>
      </c>
      <c r="E109" s="199"/>
      <c r="F109" s="199"/>
      <c r="G109" s="199"/>
      <c r="H109" s="199"/>
      <c r="I109" s="199"/>
      <c r="J109" s="200">
        <f>J231</f>
        <v>0</v>
      </c>
      <c r="K109" s="135"/>
      <c r="L109" s="201"/>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69"/>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71"/>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213</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86" t="str">
        <f>E7</f>
        <v>PD pro Hasičskou zbrojnici Frýdek</v>
      </c>
      <c r="F119" s="33"/>
      <c r="G119" s="33"/>
      <c r="H119" s="33"/>
      <c r="I119" s="42"/>
      <c r="J119" s="42"/>
      <c r="K119" s="42"/>
      <c r="L119" s="65"/>
      <c r="S119" s="40"/>
      <c r="T119" s="40"/>
      <c r="U119" s="40"/>
      <c r="V119" s="40"/>
      <c r="W119" s="40"/>
      <c r="X119" s="40"/>
      <c r="Y119" s="40"/>
      <c r="Z119" s="40"/>
      <c r="AA119" s="40"/>
      <c r="AB119" s="40"/>
      <c r="AC119" s="40"/>
      <c r="AD119" s="40"/>
      <c r="AE119" s="40"/>
    </row>
    <row r="120" s="1" customFormat="1" ht="12" customHeight="1">
      <c r="B120" s="22"/>
      <c r="C120" s="33" t="s">
        <v>198</v>
      </c>
      <c r="D120" s="23"/>
      <c r="E120" s="23"/>
      <c r="F120" s="23"/>
      <c r="G120" s="23"/>
      <c r="H120" s="23"/>
      <c r="I120" s="23"/>
      <c r="J120" s="23"/>
      <c r="K120" s="23"/>
      <c r="L120" s="21"/>
    </row>
    <row r="121" s="2" customFormat="1" ht="16.5" customHeight="1">
      <c r="A121" s="40"/>
      <c r="B121" s="41"/>
      <c r="C121" s="42"/>
      <c r="D121" s="42"/>
      <c r="E121" s="186" t="s">
        <v>199</v>
      </c>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200</v>
      </c>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78" t="str">
        <f>E11</f>
        <v>SO 07 - DOPRAVNÍ ŘEŠENÍ</v>
      </c>
      <c r="F123" s="42"/>
      <c r="G123" s="42"/>
      <c r="H123" s="42"/>
      <c r="I123" s="42"/>
      <c r="J123" s="42"/>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2" customHeight="1">
      <c r="A125" s="40"/>
      <c r="B125" s="41"/>
      <c r="C125" s="33" t="s">
        <v>22</v>
      </c>
      <c r="D125" s="42"/>
      <c r="E125" s="42"/>
      <c r="F125" s="28" t="str">
        <f>F14</f>
        <v>Frýdek Místek</v>
      </c>
      <c r="G125" s="42"/>
      <c r="H125" s="42"/>
      <c r="I125" s="33" t="s">
        <v>24</v>
      </c>
      <c r="J125" s="81" t="str">
        <f>IF(J14="","",J14)</f>
        <v>26. 7. 2019</v>
      </c>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5.15" customHeight="1">
      <c r="A127" s="40"/>
      <c r="B127" s="41"/>
      <c r="C127" s="33" t="s">
        <v>30</v>
      </c>
      <c r="D127" s="42"/>
      <c r="E127" s="42"/>
      <c r="F127" s="28" t="str">
        <f>E17</f>
        <v>Statutární město Frýdek - Místek</v>
      </c>
      <c r="G127" s="42"/>
      <c r="H127" s="42"/>
      <c r="I127" s="33" t="s">
        <v>36</v>
      </c>
      <c r="J127" s="38" t="str">
        <f>E23</f>
        <v>PPS Kania s.r.o.</v>
      </c>
      <c r="K127" s="42"/>
      <c r="L127" s="65"/>
      <c r="S127" s="40"/>
      <c r="T127" s="40"/>
      <c r="U127" s="40"/>
      <c r="V127" s="40"/>
      <c r="W127" s="40"/>
      <c r="X127" s="40"/>
      <c r="Y127" s="40"/>
      <c r="Z127" s="40"/>
      <c r="AA127" s="40"/>
      <c r="AB127" s="40"/>
      <c r="AC127" s="40"/>
      <c r="AD127" s="40"/>
      <c r="AE127" s="40"/>
    </row>
    <row r="128" s="2" customFormat="1" ht="15.15" customHeight="1">
      <c r="A128" s="40"/>
      <c r="B128" s="41"/>
      <c r="C128" s="33" t="s">
        <v>34</v>
      </c>
      <c r="D128" s="42"/>
      <c r="E128" s="42"/>
      <c r="F128" s="28" t="str">
        <f>IF(E20="","",E20)</f>
        <v>Vyplň údaj</v>
      </c>
      <c r="G128" s="42"/>
      <c r="H128" s="42"/>
      <c r="I128" s="33" t="s">
        <v>39</v>
      </c>
      <c r="J128" s="38" t="str">
        <f>E26</f>
        <v xml:space="preserve"> </v>
      </c>
      <c r="K128" s="42"/>
      <c r="L128" s="65"/>
      <c r="S128" s="40"/>
      <c r="T128" s="40"/>
      <c r="U128" s="40"/>
      <c r="V128" s="40"/>
      <c r="W128" s="40"/>
      <c r="X128" s="40"/>
      <c r="Y128" s="40"/>
      <c r="Z128" s="40"/>
      <c r="AA128" s="40"/>
      <c r="AB128" s="40"/>
      <c r="AC128" s="40"/>
      <c r="AD128" s="40"/>
      <c r="AE128" s="40"/>
    </row>
    <row r="129" s="2" customFormat="1" ht="10.32" customHeight="1">
      <c r="A129" s="40"/>
      <c r="B129" s="41"/>
      <c r="C129" s="42"/>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11" customFormat="1" ht="29.28" customHeight="1">
      <c r="A130" s="202"/>
      <c r="B130" s="203"/>
      <c r="C130" s="204" t="s">
        <v>214</v>
      </c>
      <c r="D130" s="205" t="s">
        <v>68</v>
      </c>
      <c r="E130" s="205" t="s">
        <v>64</v>
      </c>
      <c r="F130" s="205" t="s">
        <v>65</v>
      </c>
      <c r="G130" s="205" t="s">
        <v>215</v>
      </c>
      <c r="H130" s="205" t="s">
        <v>216</v>
      </c>
      <c r="I130" s="205" t="s">
        <v>217</v>
      </c>
      <c r="J130" s="205" t="s">
        <v>204</v>
      </c>
      <c r="K130" s="206" t="s">
        <v>218</v>
      </c>
      <c r="L130" s="207"/>
      <c r="M130" s="102" t="s">
        <v>1</v>
      </c>
      <c r="N130" s="103" t="s">
        <v>47</v>
      </c>
      <c r="O130" s="103" t="s">
        <v>219</v>
      </c>
      <c r="P130" s="103" t="s">
        <v>220</v>
      </c>
      <c r="Q130" s="103" t="s">
        <v>221</v>
      </c>
      <c r="R130" s="103" t="s">
        <v>222</v>
      </c>
      <c r="S130" s="103" t="s">
        <v>223</v>
      </c>
      <c r="T130" s="104" t="s">
        <v>224</v>
      </c>
      <c r="U130" s="202"/>
      <c r="V130" s="202"/>
      <c r="W130" s="202"/>
      <c r="X130" s="202"/>
      <c r="Y130" s="202"/>
      <c r="Z130" s="202"/>
      <c r="AA130" s="202"/>
      <c r="AB130" s="202"/>
      <c r="AC130" s="202"/>
      <c r="AD130" s="202"/>
      <c r="AE130" s="202"/>
    </row>
    <row r="131" s="2" customFormat="1" ht="22.8" customHeight="1">
      <c r="A131" s="40"/>
      <c r="B131" s="41"/>
      <c r="C131" s="109" t="s">
        <v>225</v>
      </c>
      <c r="D131" s="42"/>
      <c r="E131" s="42"/>
      <c r="F131" s="42"/>
      <c r="G131" s="42"/>
      <c r="H131" s="42"/>
      <c r="I131" s="42"/>
      <c r="J131" s="208">
        <f>BK131</f>
        <v>0</v>
      </c>
      <c r="K131" s="42"/>
      <c r="L131" s="46"/>
      <c r="M131" s="105"/>
      <c r="N131" s="209"/>
      <c r="O131" s="106"/>
      <c r="P131" s="210">
        <f>P132+P226+P230</f>
        <v>0</v>
      </c>
      <c r="Q131" s="106"/>
      <c r="R131" s="210">
        <f>R132+R226+R230</f>
        <v>125.77827760000001</v>
      </c>
      <c r="S131" s="106"/>
      <c r="T131" s="211">
        <f>T132+T226+T230</f>
        <v>9.2560000000000002</v>
      </c>
      <c r="U131" s="40"/>
      <c r="V131" s="40"/>
      <c r="W131" s="40"/>
      <c r="X131" s="40"/>
      <c r="Y131" s="40"/>
      <c r="Z131" s="40"/>
      <c r="AA131" s="40"/>
      <c r="AB131" s="40"/>
      <c r="AC131" s="40"/>
      <c r="AD131" s="40"/>
      <c r="AE131" s="40"/>
      <c r="AT131" s="18" t="s">
        <v>82</v>
      </c>
      <c r="AU131" s="18" t="s">
        <v>206</v>
      </c>
      <c r="BK131" s="212">
        <f>BK132+BK226+BK230</f>
        <v>0</v>
      </c>
    </row>
    <row r="132" s="12" customFormat="1" ht="25.92" customHeight="1">
      <c r="A132" s="12"/>
      <c r="B132" s="213"/>
      <c r="C132" s="214"/>
      <c r="D132" s="215" t="s">
        <v>82</v>
      </c>
      <c r="E132" s="216" t="s">
        <v>362</v>
      </c>
      <c r="F132" s="216" t="s">
        <v>363</v>
      </c>
      <c r="G132" s="214"/>
      <c r="H132" s="214"/>
      <c r="I132" s="217"/>
      <c r="J132" s="218">
        <f>BK132</f>
        <v>0</v>
      </c>
      <c r="K132" s="214"/>
      <c r="L132" s="219"/>
      <c r="M132" s="220"/>
      <c r="N132" s="221"/>
      <c r="O132" s="221"/>
      <c r="P132" s="222">
        <f>P133+P174+P191+P195+P217+P224</f>
        <v>0</v>
      </c>
      <c r="Q132" s="221"/>
      <c r="R132" s="222">
        <f>R133+R174+R191+R195+R217+R224</f>
        <v>125.77827760000001</v>
      </c>
      <c r="S132" s="221"/>
      <c r="T132" s="223">
        <f>T133+T174+T191+T195+T217+T224</f>
        <v>9.2560000000000002</v>
      </c>
      <c r="U132" s="12"/>
      <c r="V132" s="12"/>
      <c r="W132" s="12"/>
      <c r="X132" s="12"/>
      <c r="Y132" s="12"/>
      <c r="Z132" s="12"/>
      <c r="AA132" s="12"/>
      <c r="AB132" s="12"/>
      <c r="AC132" s="12"/>
      <c r="AD132" s="12"/>
      <c r="AE132" s="12"/>
      <c r="AR132" s="224" t="s">
        <v>87</v>
      </c>
      <c r="AT132" s="225" t="s">
        <v>82</v>
      </c>
      <c r="AU132" s="225" t="s">
        <v>83</v>
      </c>
      <c r="AY132" s="224" t="s">
        <v>227</v>
      </c>
      <c r="BK132" s="226">
        <f>BK133+BK174+BK191+BK195+BK217+BK224</f>
        <v>0</v>
      </c>
    </row>
    <row r="133" s="12" customFormat="1" ht="22.8" customHeight="1">
      <c r="A133" s="12"/>
      <c r="B133" s="213"/>
      <c r="C133" s="214"/>
      <c r="D133" s="215" t="s">
        <v>82</v>
      </c>
      <c r="E133" s="227" t="s">
        <v>87</v>
      </c>
      <c r="F133" s="227" t="s">
        <v>364</v>
      </c>
      <c r="G133" s="214"/>
      <c r="H133" s="214"/>
      <c r="I133" s="217"/>
      <c r="J133" s="228">
        <f>BK133</f>
        <v>0</v>
      </c>
      <c r="K133" s="214"/>
      <c r="L133" s="219"/>
      <c r="M133" s="220"/>
      <c r="N133" s="221"/>
      <c r="O133" s="221"/>
      <c r="P133" s="222">
        <f>SUM(P134:P173)</f>
        <v>0</v>
      </c>
      <c r="Q133" s="221"/>
      <c r="R133" s="222">
        <f>SUM(R134:R173)</f>
        <v>0</v>
      </c>
      <c r="S133" s="221"/>
      <c r="T133" s="223">
        <f>SUM(T134:T173)</f>
        <v>9.2560000000000002</v>
      </c>
      <c r="U133" s="12"/>
      <c r="V133" s="12"/>
      <c r="W133" s="12"/>
      <c r="X133" s="12"/>
      <c r="Y133" s="12"/>
      <c r="Z133" s="12"/>
      <c r="AA133" s="12"/>
      <c r="AB133" s="12"/>
      <c r="AC133" s="12"/>
      <c r="AD133" s="12"/>
      <c r="AE133" s="12"/>
      <c r="AR133" s="224" t="s">
        <v>87</v>
      </c>
      <c r="AT133" s="225" t="s">
        <v>82</v>
      </c>
      <c r="AU133" s="225" t="s">
        <v>87</v>
      </c>
      <c r="AY133" s="224" t="s">
        <v>227</v>
      </c>
      <c r="BK133" s="226">
        <f>SUM(BK134:BK173)</f>
        <v>0</v>
      </c>
    </row>
    <row r="134" s="2" customFormat="1" ht="16.5" customHeight="1">
      <c r="A134" s="40"/>
      <c r="B134" s="41"/>
      <c r="C134" s="229" t="s">
        <v>87</v>
      </c>
      <c r="D134" s="229" t="s">
        <v>230</v>
      </c>
      <c r="E134" s="230" t="s">
        <v>5912</v>
      </c>
      <c r="F134" s="231" t="s">
        <v>5913</v>
      </c>
      <c r="G134" s="232" t="s">
        <v>415</v>
      </c>
      <c r="H134" s="233">
        <v>35.600000000000001</v>
      </c>
      <c r="I134" s="234"/>
      <c r="J134" s="235">
        <f>ROUND(I134*H134,2)</f>
        <v>0</v>
      </c>
      <c r="K134" s="231" t="s">
        <v>234</v>
      </c>
      <c r="L134" s="46"/>
      <c r="M134" s="236" t="s">
        <v>1</v>
      </c>
      <c r="N134" s="237" t="s">
        <v>48</v>
      </c>
      <c r="O134" s="93"/>
      <c r="P134" s="238">
        <f>O134*H134</f>
        <v>0</v>
      </c>
      <c r="Q134" s="238">
        <v>0</v>
      </c>
      <c r="R134" s="238">
        <f>Q134*H134</f>
        <v>0</v>
      </c>
      <c r="S134" s="238">
        <v>0.26000000000000001</v>
      </c>
      <c r="T134" s="239">
        <f>S134*H134</f>
        <v>9.2560000000000002</v>
      </c>
      <c r="U134" s="40"/>
      <c r="V134" s="40"/>
      <c r="W134" s="40"/>
      <c r="X134" s="40"/>
      <c r="Y134" s="40"/>
      <c r="Z134" s="40"/>
      <c r="AA134" s="40"/>
      <c r="AB134" s="40"/>
      <c r="AC134" s="40"/>
      <c r="AD134" s="40"/>
      <c r="AE134" s="40"/>
      <c r="AR134" s="240" t="s">
        <v>115</v>
      </c>
      <c r="AT134" s="240" t="s">
        <v>230</v>
      </c>
      <c r="AU134" s="240" t="s">
        <v>91</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5914</v>
      </c>
    </row>
    <row r="135" s="2" customFormat="1" ht="16.5" customHeight="1">
      <c r="A135" s="40"/>
      <c r="B135" s="41"/>
      <c r="C135" s="229" t="s">
        <v>91</v>
      </c>
      <c r="D135" s="229" t="s">
        <v>230</v>
      </c>
      <c r="E135" s="230" t="s">
        <v>5915</v>
      </c>
      <c r="F135" s="231" t="s">
        <v>5916</v>
      </c>
      <c r="G135" s="232" t="s">
        <v>374</v>
      </c>
      <c r="H135" s="233">
        <v>67.650000000000006</v>
      </c>
      <c r="I135" s="234"/>
      <c r="J135" s="235">
        <f>ROUND(I135*H135,2)</f>
        <v>0</v>
      </c>
      <c r="K135" s="231" t="s">
        <v>234</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91</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5917</v>
      </c>
    </row>
    <row r="136" s="15" customFormat="1">
      <c r="A136" s="15"/>
      <c r="B136" s="274"/>
      <c r="C136" s="275"/>
      <c r="D136" s="242" t="s">
        <v>369</v>
      </c>
      <c r="E136" s="276" t="s">
        <v>1</v>
      </c>
      <c r="F136" s="277" t="s">
        <v>5918</v>
      </c>
      <c r="G136" s="275"/>
      <c r="H136" s="276" t="s">
        <v>1</v>
      </c>
      <c r="I136" s="278"/>
      <c r="J136" s="275"/>
      <c r="K136" s="275"/>
      <c r="L136" s="279"/>
      <c r="M136" s="280"/>
      <c r="N136" s="281"/>
      <c r="O136" s="281"/>
      <c r="P136" s="281"/>
      <c r="Q136" s="281"/>
      <c r="R136" s="281"/>
      <c r="S136" s="281"/>
      <c r="T136" s="282"/>
      <c r="U136" s="15"/>
      <c r="V136" s="15"/>
      <c r="W136" s="15"/>
      <c r="X136" s="15"/>
      <c r="Y136" s="15"/>
      <c r="Z136" s="15"/>
      <c r="AA136" s="15"/>
      <c r="AB136" s="15"/>
      <c r="AC136" s="15"/>
      <c r="AD136" s="15"/>
      <c r="AE136" s="15"/>
      <c r="AT136" s="283" t="s">
        <v>369</v>
      </c>
      <c r="AU136" s="283" t="s">
        <v>91</v>
      </c>
      <c r="AV136" s="15" t="s">
        <v>87</v>
      </c>
      <c r="AW136" s="15" t="s">
        <v>38</v>
      </c>
      <c r="AX136" s="15" t="s">
        <v>83</v>
      </c>
      <c r="AY136" s="283" t="s">
        <v>227</v>
      </c>
    </row>
    <row r="137" s="13" customFormat="1">
      <c r="A137" s="13"/>
      <c r="B137" s="252"/>
      <c r="C137" s="253"/>
      <c r="D137" s="242" t="s">
        <v>369</v>
      </c>
      <c r="E137" s="254" t="s">
        <v>1</v>
      </c>
      <c r="F137" s="255" t="s">
        <v>5919</v>
      </c>
      <c r="G137" s="253"/>
      <c r="H137" s="256">
        <v>67.650000000000006</v>
      </c>
      <c r="I137" s="257"/>
      <c r="J137" s="253"/>
      <c r="K137" s="253"/>
      <c r="L137" s="258"/>
      <c r="M137" s="259"/>
      <c r="N137" s="260"/>
      <c r="O137" s="260"/>
      <c r="P137" s="260"/>
      <c r="Q137" s="260"/>
      <c r="R137" s="260"/>
      <c r="S137" s="260"/>
      <c r="T137" s="261"/>
      <c r="U137" s="13"/>
      <c r="V137" s="13"/>
      <c r="W137" s="13"/>
      <c r="X137" s="13"/>
      <c r="Y137" s="13"/>
      <c r="Z137" s="13"/>
      <c r="AA137" s="13"/>
      <c r="AB137" s="13"/>
      <c r="AC137" s="13"/>
      <c r="AD137" s="13"/>
      <c r="AE137" s="13"/>
      <c r="AT137" s="262" t="s">
        <v>369</v>
      </c>
      <c r="AU137" s="262" t="s">
        <v>91</v>
      </c>
      <c r="AV137" s="13" t="s">
        <v>91</v>
      </c>
      <c r="AW137" s="13" t="s">
        <v>38</v>
      </c>
      <c r="AX137" s="13" t="s">
        <v>83</v>
      </c>
      <c r="AY137" s="262" t="s">
        <v>227</v>
      </c>
    </row>
    <row r="138" s="14" customFormat="1">
      <c r="A138" s="14"/>
      <c r="B138" s="263"/>
      <c r="C138" s="264"/>
      <c r="D138" s="242" t="s">
        <v>369</v>
      </c>
      <c r="E138" s="265" t="s">
        <v>1</v>
      </c>
      <c r="F138" s="266" t="s">
        <v>371</v>
      </c>
      <c r="G138" s="264"/>
      <c r="H138" s="267">
        <v>67.650000000000006</v>
      </c>
      <c r="I138" s="268"/>
      <c r="J138" s="264"/>
      <c r="K138" s="264"/>
      <c r="L138" s="269"/>
      <c r="M138" s="270"/>
      <c r="N138" s="271"/>
      <c r="O138" s="271"/>
      <c r="P138" s="271"/>
      <c r="Q138" s="271"/>
      <c r="R138" s="271"/>
      <c r="S138" s="271"/>
      <c r="T138" s="272"/>
      <c r="U138" s="14"/>
      <c r="V138" s="14"/>
      <c r="W138" s="14"/>
      <c r="X138" s="14"/>
      <c r="Y138" s="14"/>
      <c r="Z138" s="14"/>
      <c r="AA138" s="14"/>
      <c r="AB138" s="14"/>
      <c r="AC138" s="14"/>
      <c r="AD138" s="14"/>
      <c r="AE138" s="14"/>
      <c r="AT138" s="273" t="s">
        <v>369</v>
      </c>
      <c r="AU138" s="273" t="s">
        <v>91</v>
      </c>
      <c r="AV138" s="14" t="s">
        <v>115</v>
      </c>
      <c r="AW138" s="14" t="s">
        <v>38</v>
      </c>
      <c r="AX138" s="14" t="s">
        <v>87</v>
      </c>
      <c r="AY138" s="273" t="s">
        <v>227</v>
      </c>
    </row>
    <row r="139" s="2" customFormat="1" ht="16.5" customHeight="1">
      <c r="A139" s="40"/>
      <c r="B139" s="41"/>
      <c r="C139" s="229" t="s">
        <v>102</v>
      </c>
      <c r="D139" s="229" t="s">
        <v>230</v>
      </c>
      <c r="E139" s="230" t="s">
        <v>5920</v>
      </c>
      <c r="F139" s="231" t="s">
        <v>5921</v>
      </c>
      <c r="G139" s="232" t="s">
        <v>374</v>
      </c>
      <c r="H139" s="233">
        <v>30.75</v>
      </c>
      <c r="I139" s="234"/>
      <c r="J139" s="235">
        <f>ROUND(I139*H139,2)</f>
        <v>0</v>
      </c>
      <c r="K139" s="231" t="s">
        <v>234</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91</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5922</v>
      </c>
    </row>
    <row r="140" s="13" customFormat="1">
      <c r="A140" s="13"/>
      <c r="B140" s="252"/>
      <c r="C140" s="253"/>
      <c r="D140" s="242" t="s">
        <v>369</v>
      </c>
      <c r="E140" s="254" t="s">
        <v>1</v>
      </c>
      <c r="F140" s="255" t="s">
        <v>5923</v>
      </c>
      <c r="G140" s="253"/>
      <c r="H140" s="256">
        <v>30.75</v>
      </c>
      <c r="I140" s="257"/>
      <c r="J140" s="253"/>
      <c r="K140" s="253"/>
      <c r="L140" s="258"/>
      <c r="M140" s="259"/>
      <c r="N140" s="260"/>
      <c r="O140" s="260"/>
      <c r="P140" s="260"/>
      <c r="Q140" s="260"/>
      <c r="R140" s="260"/>
      <c r="S140" s="260"/>
      <c r="T140" s="261"/>
      <c r="U140" s="13"/>
      <c r="V140" s="13"/>
      <c r="W140" s="13"/>
      <c r="X140" s="13"/>
      <c r="Y140" s="13"/>
      <c r="Z140" s="13"/>
      <c r="AA140" s="13"/>
      <c r="AB140" s="13"/>
      <c r="AC140" s="13"/>
      <c r="AD140" s="13"/>
      <c r="AE140" s="13"/>
      <c r="AT140" s="262" t="s">
        <v>369</v>
      </c>
      <c r="AU140" s="262" t="s">
        <v>91</v>
      </c>
      <c r="AV140" s="13" t="s">
        <v>91</v>
      </c>
      <c r="AW140" s="13" t="s">
        <v>38</v>
      </c>
      <c r="AX140" s="13" t="s">
        <v>83</v>
      </c>
      <c r="AY140" s="262" t="s">
        <v>227</v>
      </c>
    </row>
    <row r="141" s="14" customFormat="1">
      <c r="A141" s="14"/>
      <c r="B141" s="263"/>
      <c r="C141" s="264"/>
      <c r="D141" s="242" t="s">
        <v>369</v>
      </c>
      <c r="E141" s="265" t="s">
        <v>1</v>
      </c>
      <c r="F141" s="266" t="s">
        <v>371</v>
      </c>
      <c r="G141" s="264"/>
      <c r="H141" s="267">
        <v>30.75</v>
      </c>
      <c r="I141" s="268"/>
      <c r="J141" s="264"/>
      <c r="K141" s="264"/>
      <c r="L141" s="269"/>
      <c r="M141" s="270"/>
      <c r="N141" s="271"/>
      <c r="O141" s="271"/>
      <c r="P141" s="271"/>
      <c r="Q141" s="271"/>
      <c r="R141" s="271"/>
      <c r="S141" s="271"/>
      <c r="T141" s="272"/>
      <c r="U141" s="14"/>
      <c r="V141" s="14"/>
      <c r="W141" s="14"/>
      <c r="X141" s="14"/>
      <c r="Y141" s="14"/>
      <c r="Z141" s="14"/>
      <c r="AA141" s="14"/>
      <c r="AB141" s="14"/>
      <c r="AC141" s="14"/>
      <c r="AD141" s="14"/>
      <c r="AE141" s="14"/>
      <c r="AT141" s="273" t="s">
        <v>369</v>
      </c>
      <c r="AU141" s="273" t="s">
        <v>91</v>
      </c>
      <c r="AV141" s="14" t="s">
        <v>115</v>
      </c>
      <c r="AW141" s="14" t="s">
        <v>38</v>
      </c>
      <c r="AX141" s="14" t="s">
        <v>87</v>
      </c>
      <c r="AY141" s="273" t="s">
        <v>227</v>
      </c>
    </row>
    <row r="142" s="2" customFormat="1" ht="16.5" customHeight="1">
      <c r="A142" s="40"/>
      <c r="B142" s="41"/>
      <c r="C142" s="229" t="s">
        <v>115</v>
      </c>
      <c r="D142" s="229" t="s">
        <v>230</v>
      </c>
      <c r="E142" s="230" t="s">
        <v>3463</v>
      </c>
      <c r="F142" s="231" t="s">
        <v>3464</v>
      </c>
      <c r="G142" s="232" t="s">
        <v>374</v>
      </c>
      <c r="H142" s="233">
        <v>8.5459999999999994</v>
      </c>
      <c r="I142" s="234"/>
      <c r="J142" s="235">
        <f>ROUND(I142*H142,2)</f>
        <v>0</v>
      </c>
      <c r="K142" s="231" t="s">
        <v>234</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5924</v>
      </c>
    </row>
    <row r="143" s="15" customFormat="1">
      <c r="A143" s="15"/>
      <c r="B143" s="274"/>
      <c r="C143" s="275"/>
      <c r="D143" s="242" t="s">
        <v>369</v>
      </c>
      <c r="E143" s="276" t="s">
        <v>1</v>
      </c>
      <c r="F143" s="277" t="s">
        <v>5918</v>
      </c>
      <c r="G143" s="275"/>
      <c r="H143" s="276" t="s">
        <v>1</v>
      </c>
      <c r="I143" s="278"/>
      <c r="J143" s="275"/>
      <c r="K143" s="275"/>
      <c r="L143" s="279"/>
      <c r="M143" s="280"/>
      <c r="N143" s="281"/>
      <c r="O143" s="281"/>
      <c r="P143" s="281"/>
      <c r="Q143" s="281"/>
      <c r="R143" s="281"/>
      <c r="S143" s="281"/>
      <c r="T143" s="282"/>
      <c r="U143" s="15"/>
      <c r="V143" s="15"/>
      <c r="W143" s="15"/>
      <c r="X143" s="15"/>
      <c r="Y143" s="15"/>
      <c r="Z143" s="15"/>
      <c r="AA143" s="15"/>
      <c r="AB143" s="15"/>
      <c r="AC143" s="15"/>
      <c r="AD143" s="15"/>
      <c r="AE143" s="15"/>
      <c r="AT143" s="283" t="s">
        <v>369</v>
      </c>
      <c r="AU143" s="283" t="s">
        <v>91</v>
      </c>
      <c r="AV143" s="15" t="s">
        <v>87</v>
      </c>
      <c r="AW143" s="15" t="s">
        <v>38</v>
      </c>
      <c r="AX143" s="15" t="s">
        <v>83</v>
      </c>
      <c r="AY143" s="283" t="s">
        <v>227</v>
      </c>
    </row>
    <row r="144" s="13" customFormat="1">
      <c r="A144" s="13"/>
      <c r="B144" s="252"/>
      <c r="C144" s="253"/>
      <c r="D144" s="242" t="s">
        <v>369</v>
      </c>
      <c r="E144" s="254" t="s">
        <v>1</v>
      </c>
      <c r="F144" s="255" t="s">
        <v>5925</v>
      </c>
      <c r="G144" s="253"/>
      <c r="H144" s="256">
        <v>8.5459999999999994</v>
      </c>
      <c r="I144" s="257"/>
      <c r="J144" s="253"/>
      <c r="K144" s="253"/>
      <c r="L144" s="258"/>
      <c r="M144" s="259"/>
      <c r="N144" s="260"/>
      <c r="O144" s="260"/>
      <c r="P144" s="260"/>
      <c r="Q144" s="260"/>
      <c r="R144" s="260"/>
      <c r="S144" s="260"/>
      <c r="T144" s="261"/>
      <c r="U144" s="13"/>
      <c r="V144" s="13"/>
      <c r="W144" s="13"/>
      <c r="X144" s="13"/>
      <c r="Y144" s="13"/>
      <c r="Z144" s="13"/>
      <c r="AA144" s="13"/>
      <c r="AB144" s="13"/>
      <c r="AC144" s="13"/>
      <c r="AD144" s="13"/>
      <c r="AE144" s="13"/>
      <c r="AT144" s="262" t="s">
        <v>369</v>
      </c>
      <c r="AU144" s="262" t="s">
        <v>91</v>
      </c>
      <c r="AV144" s="13" t="s">
        <v>91</v>
      </c>
      <c r="AW144" s="13" t="s">
        <v>38</v>
      </c>
      <c r="AX144" s="13" t="s">
        <v>83</v>
      </c>
      <c r="AY144" s="262" t="s">
        <v>227</v>
      </c>
    </row>
    <row r="145" s="14" customFormat="1">
      <c r="A145" s="14"/>
      <c r="B145" s="263"/>
      <c r="C145" s="264"/>
      <c r="D145" s="242" t="s">
        <v>369</v>
      </c>
      <c r="E145" s="265" t="s">
        <v>1</v>
      </c>
      <c r="F145" s="266" t="s">
        <v>371</v>
      </c>
      <c r="G145" s="264"/>
      <c r="H145" s="267">
        <v>8.5459999999999994</v>
      </c>
      <c r="I145" s="268"/>
      <c r="J145" s="264"/>
      <c r="K145" s="264"/>
      <c r="L145" s="269"/>
      <c r="M145" s="270"/>
      <c r="N145" s="271"/>
      <c r="O145" s="271"/>
      <c r="P145" s="271"/>
      <c r="Q145" s="271"/>
      <c r="R145" s="271"/>
      <c r="S145" s="271"/>
      <c r="T145" s="272"/>
      <c r="U145" s="14"/>
      <c r="V145" s="14"/>
      <c r="W145" s="14"/>
      <c r="X145" s="14"/>
      <c r="Y145" s="14"/>
      <c r="Z145" s="14"/>
      <c r="AA145" s="14"/>
      <c r="AB145" s="14"/>
      <c r="AC145" s="14"/>
      <c r="AD145" s="14"/>
      <c r="AE145" s="14"/>
      <c r="AT145" s="273" t="s">
        <v>369</v>
      </c>
      <c r="AU145" s="273" t="s">
        <v>91</v>
      </c>
      <c r="AV145" s="14" t="s">
        <v>115</v>
      </c>
      <c r="AW145" s="14" t="s">
        <v>38</v>
      </c>
      <c r="AX145" s="14" t="s">
        <v>87</v>
      </c>
      <c r="AY145" s="273" t="s">
        <v>227</v>
      </c>
    </row>
    <row r="146" s="2" customFormat="1" ht="16.5" customHeight="1">
      <c r="A146" s="40"/>
      <c r="B146" s="41"/>
      <c r="C146" s="229" t="s">
        <v>121</v>
      </c>
      <c r="D146" s="229" t="s">
        <v>230</v>
      </c>
      <c r="E146" s="230" t="s">
        <v>384</v>
      </c>
      <c r="F146" s="231" t="s">
        <v>385</v>
      </c>
      <c r="G146" s="232" t="s">
        <v>374</v>
      </c>
      <c r="H146" s="233">
        <v>5.1280000000000001</v>
      </c>
      <c r="I146" s="234"/>
      <c r="J146" s="235">
        <f>ROUND(I146*H146,2)</f>
        <v>0</v>
      </c>
      <c r="K146" s="231" t="s">
        <v>234</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5926</v>
      </c>
    </row>
    <row r="147" s="2" customFormat="1">
      <c r="A147" s="40"/>
      <c r="B147" s="41"/>
      <c r="C147" s="42"/>
      <c r="D147" s="242" t="s">
        <v>237</v>
      </c>
      <c r="E147" s="42"/>
      <c r="F147" s="243" t="s">
        <v>387</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8" t="s">
        <v>237</v>
      </c>
      <c r="AU147" s="18" t="s">
        <v>91</v>
      </c>
    </row>
    <row r="148" s="13" customFormat="1">
      <c r="A148" s="13"/>
      <c r="B148" s="252"/>
      <c r="C148" s="253"/>
      <c r="D148" s="242" t="s">
        <v>369</v>
      </c>
      <c r="E148" s="253"/>
      <c r="F148" s="255" t="s">
        <v>5927</v>
      </c>
      <c r="G148" s="253"/>
      <c r="H148" s="256">
        <v>5.1280000000000001</v>
      </c>
      <c r="I148" s="257"/>
      <c r="J148" s="253"/>
      <c r="K148" s="253"/>
      <c r="L148" s="258"/>
      <c r="M148" s="259"/>
      <c r="N148" s="260"/>
      <c r="O148" s="260"/>
      <c r="P148" s="260"/>
      <c r="Q148" s="260"/>
      <c r="R148" s="260"/>
      <c r="S148" s="260"/>
      <c r="T148" s="261"/>
      <c r="U148" s="13"/>
      <c r="V148" s="13"/>
      <c r="W148" s="13"/>
      <c r="X148" s="13"/>
      <c r="Y148" s="13"/>
      <c r="Z148" s="13"/>
      <c r="AA148" s="13"/>
      <c r="AB148" s="13"/>
      <c r="AC148" s="13"/>
      <c r="AD148" s="13"/>
      <c r="AE148" s="13"/>
      <c r="AT148" s="262" t="s">
        <v>369</v>
      </c>
      <c r="AU148" s="262" t="s">
        <v>91</v>
      </c>
      <c r="AV148" s="13" t="s">
        <v>91</v>
      </c>
      <c r="AW148" s="13" t="s">
        <v>4</v>
      </c>
      <c r="AX148" s="13" t="s">
        <v>87</v>
      </c>
      <c r="AY148" s="262" t="s">
        <v>227</v>
      </c>
    </row>
    <row r="149" s="2" customFormat="1" ht="16.5" customHeight="1">
      <c r="A149" s="40"/>
      <c r="B149" s="41"/>
      <c r="C149" s="229" t="s">
        <v>257</v>
      </c>
      <c r="D149" s="229" t="s">
        <v>230</v>
      </c>
      <c r="E149" s="230" t="s">
        <v>389</v>
      </c>
      <c r="F149" s="231" t="s">
        <v>390</v>
      </c>
      <c r="G149" s="232" t="s">
        <v>374</v>
      </c>
      <c r="H149" s="233">
        <v>104.38200000000001</v>
      </c>
      <c r="I149" s="234"/>
      <c r="J149" s="235">
        <f>ROUND(I149*H149,2)</f>
        <v>0</v>
      </c>
      <c r="K149" s="231" t="s">
        <v>234</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5928</v>
      </c>
    </row>
    <row r="150" s="15" customFormat="1">
      <c r="A150" s="15"/>
      <c r="B150" s="274"/>
      <c r="C150" s="275"/>
      <c r="D150" s="242" t="s">
        <v>369</v>
      </c>
      <c r="E150" s="276" t="s">
        <v>1</v>
      </c>
      <c r="F150" s="277" t="s">
        <v>5918</v>
      </c>
      <c r="G150" s="275"/>
      <c r="H150" s="276" t="s">
        <v>1</v>
      </c>
      <c r="I150" s="278"/>
      <c r="J150" s="275"/>
      <c r="K150" s="275"/>
      <c r="L150" s="279"/>
      <c r="M150" s="280"/>
      <c r="N150" s="281"/>
      <c r="O150" s="281"/>
      <c r="P150" s="281"/>
      <c r="Q150" s="281"/>
      <c r="R150" s="281"/>
      <c r="S150" s="281"/>
      <c r="T150" s="282"/>
      <c r="U150" s="15"/>
      <c r="V150" s="15"/>
      <c r="W150" s="15"/>
      <c r="X150" s="15"/>
      <c r="Y150" s="15"/>
      <c r="Z150" s="15"/>
      <c r="AA150" s="15"/>
      <c r="AB150" s="15"/>
      <c r="AC150" s="15"/>
      <c r="AD150" s="15"/>
      <c r="AE150" s="15"/>
      <c r="AT150" s="283" t="s">
        <v>369</v>
      </c>
      <c r="AU150" s="283" t="s">
        <v>91</v>
      </c>
      <c r="AV150" s="15" t="s">
        <v>87</v>
      </c>
      <c r="AW150" s="15" t="s">
        <v>38</v>
      </c>
      <c r="AX150" s="15" t="s">
        <v>83</v>
      </c>
      <c r="AY150" s="283" t="s">
        <v>227</v>
      </c>
    </row>
    <row r="151" s="13" customFormat="1">
      <c r="A151" s="13"/>
      <c r="B151" s="252"/>
      <c r="C151" s="253"/>
      <c r="D151" s="242" t="s">
        <v>369</v>
      </c>
      <c r="E151" s="254" t="s">
        <v>1</v>
      </c>
      <c r="F151" s="255" t="s">
        <v>5929</v>
      </c>
      <c r="G151" s="253"/>
      <c r="H151" s="256">
        <v>5.9820000000000002</v>
      </c>
      <c r="I151" s="257"/>
      <c r="J151" s="253"/>
      <c r="K151" s="253"/>
      <c r="L151" s="258"/>
      <c r="M151" s="259"/>
      <c r="N151" s="260"/>
      <c r="O151" s="260"/>
      <c r="P151" s="260"/>
      <c r="Q151" s="260"/>
      <c r="R151" s="260"/>
      <c r="S151" s="260"/>
      <c r="T151" s="261"/>
      <c r="U151" s="13"/>
      <c r="V151" s="13"/>
      <c r="W151" s="13"/>
      <c r="X151" s="13"/>
      <c r="Y151" s="13"/>
      <c r="Z151" s="13"/>
      <c r="AA151" s="13"/>
      <c r="AB151" s="13"/>
      <c r="AC151" s="13"/>
      <c r="AD151" s="13"/>
      <c r="AE151" s="13"/>
      <c r="AT151" s="262" t="s">
        <v>369</v>
      </c>
      <c r="AU151" s="262" t="s">
        <v>91</v>
      </c>
      <c r="AV151" s="13" t="s">
        <v>91</v>
      </c>
      <c r="AW151" s="13" t="s">
        <v>38</v>
      </c>
      <c r="AX151" s="13" t="s">
        <v>83</v>
      </c>
      <c r="AY151" s="262" t="s">
        <v>227</v>
      </c>
    </row>
    <row r="152" s="16" customFormat="1">
      <c r="A152" s="16"/>
      <c r="B152" s="294"/>
      <c r="C152" s="295"/>
      <c r="D152" s="242" t="s">
        <v>369</v>
      </c>
      <c r="E152" s="296" t="s">
        <v>1</v>
      </c>
      <c r="F152" s="297" t="s">
        <v>450</v>
      </c>
      <c r="G152" s="295"/>
      <c r="H152" s="298">
        <v>5.9820000000000002</v>
      </c>
      <c r="I152" s="299"/>
      <c r="J152" s="295"/>
      <c r="K152" s="295"/>
      <c r="L152" s="300"/>
      <c r="M152" s="301"/>
      <c r="N152" s="302"/>
      <c r="O152" s="302"/>
      <c r="P152" s="302"/>
      <c r="Q152" s="302"/>
      <c r="R152" s="302"/>
      <c r="S152" s="302"/>
      <c r="T152" s="303"/>
      <c r="U152" s="16"/>
      <c r="V152" s="16"/>
      <c r="W152" s="16"/>
      <c r="X152" s="16"/>
      <c r="Y152" s="16"/>
      <c r="Z152" s="16"/>
      <c r="AA152" s="16"/>
      <c r="AB152" s="16"/>
      <c r="AC152" s="16"/>
      <c r="AD152" s="16"/>
      <c r="AE152" s="16"/>
      <c r="AT152" s="304" t="s">
        <v>369</v>
      </c>
      <c r="AU152" s="304" t="s">
        <v>91</v>
      </c>
      <c r="AV152" s="16" t="s">
        <v>102</v>
      </c>
      <c r="AW152" s="16" t="s">
        <v>38</v>
      </c>
      <c r="AX152" s="16" t="s">
        <v>83</v>
      </c>
      <c r="AY152" s="304" t="s">
        <v>227</v>
      </c>
    </row>
    <row r="153" s="13" customFormat="1">
      <c r="A153" s="13"/>
      <c r="B153" s="252"/>
      <c r="C153" s="253"/>
      <c r="D153" s="242" t="s">
        <v>369</v>
      </c>
      <c r="E153" s="254" t="s">
        <v>1</v>
      </c>
      <c r="F153" s="255" t="s">
        <v>5919</v>
      </c>
      <c r="G153" s="253"/>
      <c r="H153" s="256">
        <v>67.650000000000006</v>
      </c>
      <c r="I153" s="257"/>
      <c r="J153" s="253"/>
      <c r="K153" s="253"/>
      <c r="L153" s="258"/>
      <c r="M153" s="259"/>
      <c r="N153" s="260"/>
      <c r="O153" s="260"/>
      <c r="P153" s="260"/>
      <c r="Q153" s="260"/>
      <c r="R153" s="260"/>
      <c r="S153" s="260"/>
      <c r="T153" s="261"/>
      <c r="U153" s="13"/>
      <c r="V153" s="13"/>
      <c r="W153" s="13"/>
      <c r="X153" s="13"/>
      <c r="Y153" s="13"/>
      <c r="Z153" s="13"/>
      <c r="AA153" s="13"/>
      <c r="AB153" s="13"/>
      <c r="AC153" s="13"/>
      <c r="AD153" s="13"/>
      <c r="AE153" s="13"/>
      <c r="AT153" s="262" t="s">
        <v>369</v>
      </c>
      <c r="AU153" s="262" t="s">
        <v>91</v>
      </c>
      <c r="AV153" s="13" t="s">
        <v>91</v>
      </c>
      <c r="AW153" s="13" t="s">
        <v>38</v>
      </c>
      <c r="AX153" s="13" t="s">
        <v>83</v>
      </c>
      <c r="AY153" s="262" t="s">
        <v>227</v>
      </c>
    </row>
    <row r="154" s="16" customFormat="1">
      <c r="A154" s="16"/>
      <c r="B154" s="294"/>
      <c r="C154" s="295"/>
      <c r="D154" s="242" t="s">
        <v>369</v>
      </c>
      <c r="E154" s="296" t="s">
        <v>1</v>
      </c>
      <c r="F154" s="297" t="s">
        <v>450</v>
      </c>
      <c r="G154" s="295"/>
      <c r="H154" s="298">
        <v>67.650000000000006</v>
      </c>
      <c r="I154" s="299"/>
      <c r="J154" s="295"/>
      <c r="K154" s="295"/>
      <c r="L154" s="300"/>
      <c r="M154" s="301"/>
      <c r="N154" s="302"/>
      <c r="O154" s="302"/>
      <c r="P154" s="302"/>
      <c r="Q154" s="302"/>
      <c r="R154" s="302"/>
      <c r="S154" s="302"/>
      <c r="T154" s="303"/>
      <c r="U154" s="16"/>
      <c r="V154" s="16"/>
      <c r="W154" s="16"/>
      <c r="X154" s="16"/>
      <c r="Y154" s="16"/>
      <c r="Z154" s="16"/>
      <c r="AA154" s="16"/>
      <c r="AB154" s="16"/>
      <c r="AC154" s="16"/>
      <c r="AD154" s="16"/>
      <c r="AE154" s="16"/>
      <c r="AT154" s="304" t="s">
        <v>369</v>
      </c>
      <c r="AU154" s="304" t="s">
        <v>91</v>
      </c>
      <c r="AV154" s="16" t="s">
        <v>102</v>
      </c>
      <c r="AW154" s="16" t="s">
        <v>38</v>
      </c>
      <c r="AX154" s="16" t="s">
        <v>83</v>
      </c>
      <c r="AY154" s="304" t="s">
        <v>227</v>
      </c>
    </row>
    <row r="155" s="13" customFormat="1">
      <c r="A155" s="13"/>
      <c r="B155" s="252"/>
      <c r="C155" s="253"/>
      <c r="D155" s="242" t="s">
        <v>369</v>
      </c>
      <c r="E155" s="254" t="s">
        <v>1</v>
      </c>
      <c r="F155" s="255" t="s">
        <v>5930</v>
      </c>
      <c r="G155" s="253"/>
      <c r="H155" s="256">
        <v>30.75</v>
      </c>
      <c r="I155" s="257"/>
      <c r="J155" s="253"/>
      <c r="K155" s="253"/>
      <c r="L155" s="258"/>
      <c r="M155" s="259"/>
      <c r="N155" s="260"/>
      <c r="O155" s="260"/>
      <c r="P155" s="260"/>
      <c r="Q155" s="260"/>
      <c r="R155" s="260"/>
      <c r="S155" s="260"/>
      <c r="T155" s="261"/>
      <c r="U155" s="13"/>
      <c r="V155" s="13"/>
      <c r="W155" s="13"/>
      <c r="X155" s="13"/>
      <c r="Y155" s="13"/>
      <c r="Z155" s="13"/>
      <c r="AA155" s="13"/>
      <c r="AB155" s="13"/>
      <c r="AC155" s="13"/>
      <c r="AD155" s="13"/>
      <c r="AE155" s="13"/>
      <c r="AT155" s="262" t="s">
        <v>369</v>
      </c>
      <c r="AU155" s="262" t="s">
        <v>91</v>
      </c>
      <c r="AV155" s="13" t="s">
        <v>91</v>
      </c>
      <c r="AW155" s="13" t="s">
        <v>38</v>
      </c>
      <c r="AX155" s="13" t="s">
        <v>83</v>
      </c>
      <c r="AY155" s="262" t="s">
        <v>227</v>
      </c>
    </row>
    <row r="156" s="14" customFormat="1">
      <c r="A156" s="14"/>
      <c r="B156" s="263"/>
      <c r="C156" s="264"/>
      <c r="D156" s="242" t="s">
        <v>369</v>
      </c>
      <c r="E156" s="265" t="s">
        <v>1</v>
      </c>
      <c r="F156" s="266" t="s">
        <v>371</v>
      </c>
      <c r="G156" s="264"/>
      <c r="H156" s="267">
        <v>104.38200000000001</v>
      </c>
      <c r="I156" s="268"/>
      <c r="J156" s="264"/>
      <c r="K156" s="264"/>
      <c r="L156" s="269"/>
      <c r="M156" s="270"/>
      <c r="N156" s="271"/>
      <c r="O156" s="271"/>
      <c r="P156" s="271"/>
      <c r="Q156" s="271"/>
      <c r="R156" s="271"/>
      <c r="S156" s="271"/>
      <c r="T156" s="272"/>
      <c r="U156" s="14"/>
      <c r="V156" s="14"/>
      <c r="W156" s="14"/>
      <c r="X156" s="14"/>
      <c r="Y156" s="14"/>
      <c r="Z156" s="14"/>
      <c r="AA156" s="14"/>
      <c r="AB156" s="14"/>
      <c r="AC156" s="14"/>
      <c r="AD156" s="14"/>
      <c r="AE156" s="14"/>
      <c r="AT156" s="273" t="s">
        <v>369</v>
      </c>
      <c r="AU156" s="273" t="s">
        <v>91</v>
      </c>
      <c r="AV156" s="14" t="s">
        <v>115</v>
      </c>
      <c r="AW156" s="14" t="s">
        <v>38</v>
      </c>
      <c r="AX156" s="14" t="s">
        <v>87</v>
      </c>
      <c r="AY156" s="273" t="s">
        <v>227</v>
      </c>
    </row>
    <row r="157" s="2" customFormat="1" ht="21.75" customHeight="1">
      <c r="A157" s="40"/>
      <c r="B157" s="41"/>
      <c r="C157" s="229" t="s">
        <v>262</v>
      </c>
      <c r="D157" s="229" t="s">
        <v>230</v>
      </c>
      <c r="E157" s="230" t="s">
        <v>5522</v>
      </c>
      <c r="F157" s="231" t="s">
        <v>5523</v>
      </c>
      <c r="G157" s="232" t="s">
        <v>374</v>
      </c>
      <c r="H157" s="233">
        <v>1043.8199999999999</v>
      </c>
      <c r="I157" s="234"/>
      <c r="J157" s="235">
        <f>ROUND(I157*H157,2)</f>
        <v>0</v>
      </c>
      <c r="K157" s="231" t="s">
        <v>234</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91</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5931</v>
      </c>
    </row>
    <row r="158" s="13" customFormat="1">
      <c r="A158" s="13"/>
      <c r="B158" s="252"/>
      <c r="C158" s="253"/>
      <c r="D158" s="242" t="s">
        <v>369</v>
      </c>
      <c r="E158" s="253"/>
      <c r="F158" s="255" t="s">
        <v>5932</v>
      </c>
      <c r="G158" s="253"/>
      <c r="H158" s="256">
        <v>1043.8199999999999</v>
      </c>
      <c r="I158" s="257"/>
      <c r="J158" s="253"/>
      <c r="K158" s="253"/>
      <c r="L158" s="258"/>
      <c r="M158" s="259"/>
      <c r="N158" s="260"/>
      <c r="O158" s="260"/>
      <c r="P158" s="260"/>
      <c r="Q158" s="260"/>
      <c r="R158" s="260"/>
      <c r="S158" s="260"/>
      <c r="T158" s="261"/>
      <c r="U158" s="13"/>
      <c r="V158" s="13"/>
      <c r="W158" s="13"/>
      <c r="X158" s="13"/>
      <c r="Y158" s="13"/>
      <c r="Z158" s="13"/>
      <c r="AA158" s="13"/>
      <c r="AB158" s="13"/>
      <c r="AC158" s="13"/>
      <c r="AD158" s="13"/>
      <c r="AE158" s="13"/>
      <c r="AT158" s="262" t="s">
        <v>369</v>
      </c>
      <c r="AU158" s="262" t="s">
        <v>91</v>
      </c>
      <c r="AV158" s="13" t="s">
        <v>91</v>
      </c>
      <c r="AW158" s="13" t="s">
        <v>4</v>
      </c>
      <c r="AX158" s="13" t="s">
        <v>87</v>
      </c>
      <c r="AY158" s="262" t="s">
        <v>227</v>
      </c>
    </row>
    <row r="159" s="2" customFormat="1" ht="16.5" customHeight="1">
      <c r="A159" s="40"/>
      <c r="B159" s="41"/>
      <c r="C159" s="229" t="s">
        <v>266</v>
      </c>
      <c r="D159" s="229" t="s">
        <v>230</v>
      </c>
      <c r="E159" s="230" t="s">
        <v>393</v>
      </c>
      <c r="F159" s="231" t="s">
        <v>394</v>
      </c>
      <c r="G159" s="232" t="s">
        <v>374</v>
      </c>
      <c r="H159" s="233">
        <v>104.38200000000001</v>
      </c>
      <c r="I159" s="234"/>
      <c r="J159" s="235">
        <f>ROUND(I159*H159,2)</f>
        <v>0</v>
      </c>
      <c r="K159" s="231" t="s">
        <v>234</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5933</v>
      </c>
    </row>
    <row r="160" s="2" customFormat="1" ht="16.5" customHeight="1">
      <c r="A160" s="40"/>
      <c r="B160" s="41"/>
      <c r="C160" s="229" t="s">
        <v>270</v>
      </c>
      <c r="D160" s="229" t="s">
        <v>230</v>
      </c>
      <c r="E160" s="230" t="s">
        <v>396</v>
      </c>
      <c r="F160" s="231" t="s">
        <v>5527</v>
      </c>
      <c r="G160" s="232" t="s">
        <v>398</v>
      </c>
      <c r="H160" s="233">
        <v>187.88800000000001</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5934</v>
      </c>
    </row>
    <row r="161" s="13" customFormat="1">
      <c r="A161" s="13"/>
      <c r="B161" s="252"/>
      <c r="C161" s="253"/>
      <c r="D161" s="242" t="s">
        <v>369</v>
      </c>
      <c r="E161" s="253"/>
      <c r="F161" s="255" t="s">
        <v>5935</v>
      </c>
      <c r="G161" s="253"/>
      <c r="H161" s="256">
        <v>187.88800000000001</v>
      </c>
      <c r="I161" s="257"/>
      <c r="J161" s="253"/>
      <c r="K161" s="253"/>
      <c r="L161" s="258"/>
      <c r="M161" s="259"/>
      <c r="N161" s="260"/>
      <c r="O161" s="260"/>
      <c r="P161" s="260"/>
      <c r="Q161" s="260"/>
      <c r="R161" s="260"/>
      <c r="S161" s="260"/>
      <c r="T161" s="261"/>
      <c r="U161" s="13"/>
      <c r="V161" s="13"/>
      <c r="W161" s="13"/>
      <c r="X161" s="13"/>
      <c r="Y161" s="13"/>
      <c r="Z161" s="13"/>
      <c r="AA161" s="13"/>
      <c r="AB161" s="13"/>
      <c r="AC161" s="13"/>
      <c r="AD161" s="13"/>
      <c r="AE161" s="13"/>
      <c r="AT161" s="262" t="s">
        <v>369</v>
      </c>
      <c r="AU161" s="262" t="s">
        <v>91</v>
      </c>
      <c r="AV161" s="13" t="s">
        <v>91</v>
      </c>
      <c r="AW161" s="13" t="s">
        <v>4</v>
      </c>
      <c r="AX161" s="13" t="s">
        <v>87</v>
      </c>
      <c r="AY161" s="262" t="s">
        <v>227</v>
      </c>
    </row>
    <row r="162" s="2" customFormat="1" ht="16.5" customHeight="1">
      <c r="A162" s="40"/>
      <c r="B162" s="41"/>
      <c r="C162" s="229" t="s">
        <v>274</v>
      </c>
      <c r="D162" s="229" t="s">
        <v>230</v>
      </c>
      <c r="E162" s="230" t="s">
        <v>401</v>
      </c>
      <c r="F162" s="231" t="s">
        <v>402</v>
      </c>
      <c r="G162" s="232" t="s">
        <v>374</v>
      </c>
      <c r="H162" s="233">
        <v>2.5640000000000001</v>
      </c>
      <c r="I162" s="234"/>
      <c r="J162" s="235">
        <f>ROUND(I162*H162,2)</f>
        <v>0</v>
      </c>
      <c r="K162" s="231" t="s">
        <v>234</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5936</v>
      </c>
    </row>
    <row r="163" s="13" customFormat="1">
      <c r="A163" s="13"/>
      <c r="B163" s="252"/>
      <c r="C163" s="253"/>
      <c r="D163" s="242" t="s">
        <v>369</v>
      </c>
      <c r="E163" s="254" t="s">
        <v>1</v>
      </c>
      <c r="F163" s="255" t="s">
        <v>5937</v>
      </c>
      <c r="G163" s="253"/>
      <c r="H163" s="256">
        <v>2.5640000000000001</v>
      </c>
      <c r="I163" s="257"/>
      <c r="J163" s="253"/>
      <c r="K163" s="253"/>
      <c r="L163" s="258"/>
      <c r="M163" s="259"/>
      <c r="N163" s="260"/>
      <c r="O163" s="260"/>
      <c r="P163" s="260"/>
      <c r="Q163" s="260"/>
      <c r="R163" s="260"/>
      <c r="S163" s="260"/>
      <c r="T163" s="261"/>
      <c r="U163" s="13"/>
      <c r="V163" s="13"/>
      <c r="W163" s="13"/>
      <c r="X163" s="13"/>
      <c r="Y163" s="13"/>
      <c r="Z163" s="13"/>
      <c r="AA163" s="13"/>
      <c r="AB163" s="13"/>
      <c r="AC163" s="13"/>
      <c r="AD163" s="13"/>
      <c r="AE163" s="13"/>
      <c r="AT163" s="262" t="s">
        <v>369</v>
      </c>
      <c r="AU163" s="262" t="s">
        <v>91</v>
      </c>
      <c r="AV163" s="13" t="s">
        <v>91</v>
      </c>
      <c r="AW163" s="13" t="s">
        <v>38</v>
      </c>
      <c r="AX163" s="13" t="s">
        <v>83</v>
      </c>
      <c r="AY163" s="262" t="s">
        <v>227</v>
      </c>
    </row>
    <row r="164" s="14" customFormat="1">
      <c r="A164" s="14"/>
      <c r="B164" s="263"/>
      <c r="C164" s="264"/>
      <c r="D164" s="242" t="s">
        <v>369</v>
      </c>
      <c r="E164" s="265" t="s">
        <v>1</v>
      </c>
      <c r="F164" s="266" t="s">
        <v>371</v>
      </c>
      <c r="G164" s="264"/>
      <c r="H164" s="267">
        <v>2.5640000000000001</v>
      </c>
      <c r="I164" s="268"/>
      <c r="J164" s="264"/>
      <c r="K164" s="264"/>
      <c r="L164" s="269"/>
      <c r="M164" s="270"/>
      <c r="N164" s="271"/>
      <c r="O164" s="271"/>
      <c r="P164" s="271"/>
      <c r="Q164" s="271"/>
      <c r="R164" s="271"/>
      <c r="S164" s="271"/>
      <c r="T164" s="272"/>
      <c r="U164" s="14"/>
      <c r="V164" s="14"/>
      <c r="W164" s="14"/>
      <c r="X164" s="14"/>
      <c r="Y164" s="14"/>
      <c r="Z164" s="14"/>
      <c r="AA164" s="14"/>
      <c r="AB164" s="14"/>
      <c r="AC164" s="14"/>
      <c r="AD164" s="14"/>
      <c r="AE164" s="14"/>
      <c r="AT164" s="273" t="s">
        <v>369</v>
      </c>
      <c r="AU164" s="273" t="s">
        <v>91</v>
      </c>
      <c r="AV164" s="14" t="s">
        <v>115</v>
      </c>
      <c r="AW164" s="14" t="s">
        <v>38</v>
      </c>
      <c r="AX164" s="14" t="s">
        <v>87</v>
      </c>
      <c r="AY164" s="273" t="s">
        <v>227</v>
      </c>
    </row>
    <row r="165" s="2" customFormat="1" ht="16.5" customHeight="1">
      <c r="A165" s="40"/>
      <c r="B165" s="41"/>
      <c r="C165" s="229" t="s">
        <v>278</v>
      </c>
      <c r="D165" s="229" t="s">
        <v>230</v>
      </c>
      <c r="E165" s="230" t="s">
        <v>413</v>
      </c>
      <c r="F165" s="231" t="s">
        <v>414</v>
      </c>
      <c r="G165" s="232" t="s">
        <v>415</v>
      </c>
      <c r="H165" s="233">
        <v>123</v>
      </c>
      <c r="I165" s="234"/>
      <c r="J165" s="235">
        <f>ROUND(I165*H165,2)</f>
        <v>0</v>
      </c>
      <c r="K165" s="231" t="s">
        <v>234</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5938</v>
      </c>
    </row>
    <row r="166" s="15" customFormat="1">
      <c r="A166" s="15"/>
      <c r="B166" s="274"/>
      <c r="C166" s="275"/>
      <c r="D166" s="242" t="s">
        <v>369</v>
      </c>
      <c r="E166" s="276" t="s">
        <v>1</v>
      </c>
      <c r="F166" s="277" t="s">
        <v>5918</v>
      </c>
      <c r="G166" s="275"/>
      <c r="H166" s="276" t="s">
        <v>1</v>
      </c>
      <c r="I166" s="278"/>
      <c r="J166" s="275"/>
      <c r="K166" s="275"/>
      <c r="L166" s="279"/>
      <c r="M166" s="280"/>
      <c r="N166" s="281"/>
      <c r="O166" s="281"/>
      <c r="P166" s="281"/>
      <c r="Q166" s="281"/>
      <c r="R166" s="281"/>
      <c r="S166" s="281"/>
      <c r="T166" s="282"/>
      <c r="U166" s="15"/>
      <c r="V166" s="15"/>
      <c r="W166" s="15"/>
      <c r="X166" s="15"/>
      <c r="Y166" s="15"/>
      <c r="Z166" s="15"/>
      <c r="AA166" s="15"/>
      <c r="AB166" s="15"/>
      <c r="AC166" s="15"/>
      <c r="AD166" s="15"/>
      <c r="AE166" s="15"/>
      <c r="AT166" s="283" t="s">
        <v>369</v>
      </c>
      <c r="AU166" s="283" t="s">
        <v>91</v>
      </c>
      <c r="AV166" s="15" t="s">
        <v>87</v>
      </c>
      <c r="AW166" s="15" t="s">
        <v>38</v>
      </c>
      <c r="AX166" s="15" t="s">
        <v>83</v>
      </c>
      <c r="AY166" s="283" t="s">
        <v>227</v>
      </c>
    </row>
    <row r="167" s="13" customFormat="1">
      <c r="A167" s="13"/>
      <c r="B167" s="252"/>
      <c r="C167" s="253"/>
      <c r="D167" s="242" t="s">
        <v>369</v>
      </c>
      <c r="E167" s="254" t="s">
        <v>1</v>
      </c>
      <c r="F167" s="255" t="s">
        <v>5939</v>
      </c>
      <c r="G167" s="253"/>
      <c r="H167" s="256">
        <v>123</v>
      </c>
      <c r="I167" s="257"/>
      <c r="J167" s="253"/>
      <c r="K167" s="253"/>
      <c r="L167" s="258"/>
      <c r="M167" s="259"/>
      <c r="N167" s="260"/>
      <c r="O167" s="260"/>
      <c r="P167" s="260"/>
      <c r="Q167" s="260"/>
      <c r="R167" s="260"/>
      <c r="S167" s="260"/>
      <c r="T167" s="261"/>
      <c r="U167" s="13"/>
      <c r="V167" s="13"/>
      <c r="W167" s="13"/>
      <c r="X167" s="13"/>
      <c r="Y167" s="13"/>
      <c r="Z167" s="13"/>
      <c r="AA167" s="13"/>
      <c r="AB167" s="13"/>
      <c r="AC167" s="13"/>
      <c r="AD167" s="13"/>
      <c r="AE167" s="13"/>
      <c r="AT167" s="262" t="s">
        <v>369</v>
      </c>
      <c r="AU167" s="262" t="s">
        <v>91</v>
      </c>
      <c r="AV167" s="13" t="s">
        <v>91</v>
      </c>
      <c r="AW167" s="13" t="s">
        <v>38</v>
      </c>
      <c r="AX167" s="13" t="s">
        <v>83</v>
      </c>
      <c r="AY167" s="262" t="s">
        <v>227</v>
      </c>
    </row>
    <row r="168" s="14" customFormat="1">
      <c r="A168" s="14"/>
      <c r="B168" s="263"/>
      <c r="C168" s="264"/>
      <c r="D168" s="242" t="s">
        <v>369</v>
      </c>
      <c r="E168" s="265" t="s">
        <v>1</v>
      </c>
      <c r="F168" s="266" t="s">
        <v>371</v>
      </c>
      <c r="G168" s="264"/>
      <c r="H168" s="267">
        <v>123</v>
      </c>
      <c r="I168" s="268"/>
      <c r="J168" s="264"/>
      <c r="K168" s="264"/>
      <c r="L168" s="269"/>
      <c r="M168" s="270"/>
      <c r="N168" s="271"/>
      <c r="O168" s="271"/>
      <c r="P168" s="271"/>
      <c r="Q168" s="271"/>
      <c r="R168" s="271"/>
      <c r="S168" s="271"/>
      <c r="T168" s="272"/>
      <c r="U168" s="14"/>
      <c r="V168" s="14"/>
      <c r="W168" s="14"/>
      <c r="X168" s="14"/>
      <c r="Y168" s="14"/>
      <c r="Z168" s="14"/>
      <c r="AA168" s="14"/>
      <c r="AB168" s="14"/>
      <c r="AC168" s="14"/>
      <c r="AD168" s="14"/>
      <c r="AE168" s="14"/>
      <c r="AT168" s="273" t="s">
        <v>369</v>
      </c>
      <c r="AU168" s="273" t="s">
        <v>91</v>
      </c>
      <c r="AV168" s="14" t="s">
        <v>115</v>
      </c>
      <c r="AW168" s="14" t="s">
        <v>38</v>
      </c>
      <c r="AX168" s="14" t="s">
        <v>87</v>
      </c>
      <c r="AY168" s="273" t="s">
        <v>227</v>
      </c>
    </row>
    <row r="169" s="2" customFormat="1" ht="16.5" customHeight="1">
      <c r="A169" s="40"/>
      <c r="B169" s="41"/>
      <c r="C169" s="229" t="s">
        <v>282</v>
      </c>
      <c r="D169" s="229" t="s">
        <v>230</v>
      </c>
      <c r="E169" s="230" t="s">
        <v>5536</v>
      </c>
      <c r="F169" s="231" t="s">
        <v>5537</v>
      </c>
      <c r="G169" s="232" t="s">
        <v>415</v>
      </c>
      <c r="H169" s="233">
        <v>21.364000000000001</v>
      </c>
      <c r="I169" s="234"/>
      <c r="J169" s="235">
        <f>ROUND(I169*H169,2)</f>
        <v>0</v>
      </c>
      <c r="K169" s="231" t="s">
        <v>251</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5940</v>
      </c>
    </row>
    <row r="170" s="15" customFormat="1">
      <c r="A170" s="15"/>
      <c r="B170" s="274"/>
      <c r="C170" s="275"/>
      <c r="D170" s="242" t="s">
        <v>369</v>
      </c>
      <c r="E170" s="276" t="s">
        <v>1</v>
      </c>
      <c r="F170" s="277" t="s">
        <v>5918</v>
      </c>
      <c r="G170" s="275"/>
      <c r="H170" s="276" t="s">
        <v>1</v>
      </c>
      <c r="I170" s="278"/>
      <c r="J170" s="275"/>
      <c r="K170" s="275"/>
      <c r="L170" s="279"/>
      <c r="M170" s="280"/>
      <c r="N170" s="281"/>
      <c r="O170" s="281"/>
      <c r="P170" s="281"/>
      <c r="Q170" s="281"/>
      <c r="R170" s="281"/>
      <c r="S170" s="281"/>
      <c r="T170" s="282"/>
      <c r="U170" s="15"/>
      <c r="V170" s="15"/>
      <c r="W170" s="15"/>
      <c r="X170" s="15"/>
      <c r="Y170" s="15"/>
      <c r="Z170" s="15"/>
      <c r="AA170" s="15"/>
      <c r="AB170" s="15"/>
      <c r="AC170" s="15"/>
      <c r="AD170" s="15"/>
      <c r="AE170" s="15"/>
      <c r="AT170" s="283" t="s">
        <v>369</v>
      </c>
      <c r="AU170" s="283" t="s">
        <v>91</v>
      </c>
      <c r="AV170" s="15" t="s">
        <v>87</v>
      </c>
      <c r="AW170" s="15" t="s">
        <v>38</v>
      </c>
      <c r="AX170" s="15" t="s">
        <v>83</v>
      </c>
      <c r="AY170" s="283" t="s">
        <v>227</v>
      </c>
    </row>
    <row r="171" s="13" customFormat="1">
      <c r="A171" s="13"/>
      <c r="B171" s="252"/>
      <c r="C171" s="253"/>
      <c r="D171" s="242" t="s">
        <v>369</v>
      </c>
      <c r="E171" s="254" t="s">
        <v>1</v>
      </c>
      <c r="F171" s="255" t="s">
        <v>5941</v>
      </c>
      <c r="G171" s="253"/>
      <c r="H171" s="256">
        <v>21.364000000000001</v>
      </c>
      <c r="I171" s="257"/>
      <c r="J171" s="253"/>
      <c r="K171" s="253"/>
      <c r="L171" s="258"/>
      <c r="M171" s="259"/>
      <c r="N171" s="260"/>
      <c r="O171" s="260"/>
      <c r="P171" s="260"/>
      <c r="Q171" s="260"/>
      <c r="R171" s="260"/>
      <c r="S171" s="260"/>
      <c r="T171" s="261"/>
      <c r="U171" s="13"/>
      <c r="V171" s="13"/>
      <c r="W171" s="13"/>
      <c r="X171" s="13"/>
      <c r="Y171" s="13"/>
      <c r="Z171" s="13"/>
      <c r="AA171" s="13"/>
      <c r="AB171" s="13"/>
      <c r="AC171" s="13"/>
      <c r="AD171" s="13"/>
      <c r="AE171" s="13"/>
      <c r="AT171" s="262" t="s">
        <v>369</v>
      </c>
      <c r="AU171" s="262" t="s">
        <v>91</v>
      </c>
      <c r="AV171" s="13" t="s">
        <v>91</v>
      </c>
      <c r="AW171" s="13" t="s">
        <v>38</v>
      </c>
      <c r="AX171" s="13" t="s">
        <v>83</v>
      </c>
      <c r="AY171" s="262" t="s">
        <v>227</v>
      </c>
    </row>
    <row r="172" s="14" customFormat="1">
      <c r="A172" s="14"/>
      <c r="B172" s="263"/>
      <c r="C172" s="264"/>
      <c r="D172" s="242" t="s">
        <v>369</v>
      </c>
      <c r="E172" s="265" t="s">
        <v>1</v>
      </c>
      <c r="F172" s="266" t="s">
        <v>371</v>
      </c>
      <c r="G172" s="264"/>
      <c r="H172" s="267">
        <v>21.364000000000001</v>
      </c>
      <c r="I172" s="268"/>
      <c r="J172" s="264"/>
      <c r="K172" s="264"/>
      <c r="L172" s="269"/>
      <c r="M172" s="270"/>
      <c r="N172" s="271"/>
      <c r="O172" s="271"/>
      <c r="P172" s="271"/>
      <c r="Q172" s="271"/>
      <c r="R172" s="271"/>
      <c r="S172" s="271"/>
      <c r="T172" s="272"/>
      <c r="U172" s="14"/>
      <c r="V172" s="14"/>
      <c r="W172" s="14"/>
      <c r="X172" s="14"/>
      <c r="Y172" s="14"/>
      <c r="Z172" s="14"/>
      <c r="AA172" s="14"/>
      <c r="AB172" s="14"/>
      <c r="AC172" s="14"/>
      <c r="AD172" s="14"/>
      <c r="AE172" s="14"/>
      <c r="AT172" s="273" t="s">
        <v>369</v>
      </c>
      <c r="AU172" s="273" t="s">
        <v>91</v>
      </c>
      <c r="AV172" s="14" t="s">
        <v>115</v>
      </c>
      <c r="AW172" s="14" t="s">
        <v>38</v>
      </c>
      <c r="AX172" s="14" t="s">
        <v>87</v>
      </c>
      <c r="AY172" s="273" t="s">
        <v>227</v>
      </c>
    </row>
    <row r="173" s="2" customFormat="1" ht="16.5" customHeight="1">
      <c r="A173" s="40"/>
      <c r="B173" s="41"/>
      <c r="C173" s="229" t="s">
        <v>289</v>
      </c>
      <c r="D173" s="229" t="s">
        <v>230</v>
      </c>
      <c r="E173" s="230" t="s">
        <v>419</v>
      </c>
      <c r="F173" s="231" t="s">
        <v>420</v>
      </c>
      <c r="G173" s="232" t="s">
        <v>374</v>
      </c>
      <c r="H173" s="233">
        <v>2.5640000000000001</v>
      </c>
      <c r="I173" s="234"/>
      <c r="J173" s="235">
        <f>ROUND(I173*H173,2)</f>
        <v>0</v>
      </c>
      <c r="K173" s="231" t="s">
        <v>234</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421</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421</v>
      </c>
      <c r="BM173" s="240" t="s">
        <v>5942</v>
      </c>
    </row>
    <row r="174" s="12" customFormat="1" ht="22.8" customHeight="1">
      <c r="A174" s="12"/>
      <c r="B174" s="213"/>
      <c r="C174" s="214"/>
      <c r="D174" s="215" t="s">
        <v>82</v>
      </c>
      <c r="E174" s="227" t="s">
        <v>121</v>
      </c>
      <c r="F174" s="227" t="s">
        <v>622</v>
      </c>
      <c r="G174" s="214"/>
      <c r="H174" s="214"/>
      <c r="I174" s="217"/>
      <c r="J174" s="228">
        <f>BK174</f>
        <v>0</v>
      </c>
      <c r="K174" s="214"/>
      <c r="L174" s="219"/>
      <c r="M174" s="220"/>
      <c r="N174" s="221"/>
      <c r="O174" s="221"/>
      <c r="P174" s="222">
        <f>SUM(P175:P190)</f>
        <v>0</v>
      </c>
      <c r="Q174" s="221"/>
      <c r="R174" s="222">
        <f>SUM(R175:R190)</f>
        <v>101.57340000000001</v>
      </c>
      <c r="S174" s="221"/>
      <c r="T174" s="223">
        <f>SUM(T175:T190)</f>
        <v>0</v>
      </c>
      <c r="U174" s="12"/>
      <c r="V174" s="12"/>
      <c r="W174" s="12"/>
      <c r="X174" s="12"/>
      <c r="Y174" s="12"/>
      <c r="Z174" s="12"/>
      <c r="AA174" s="12"/>
      <c r="AB174" s="12"/>
      <c r="AC174" s="12"/>
      <c r="AD174" s="12"/>
      <c r="AE174" s="12"/>
      <c r="AR174" s="224" t="s">
        <v>87</v>
      </c>
      <c r="AT174" s="225" t="s">
        <v>82</v>
      </c>
      <c r="AU174" s="225" t="s">
        <v>87</v>
      </c>
      <c r="AY174" s="224" t="s">
        <v>227</v>
      </c>
      <c r="BK174" s="226">
        <f>SUM(BK175:BK190)</f>
        <v>0</v>
      </c>
    </row>
    <row r="175" s="2" customFormat="1" ht="16.5" customHeight="1">
      <c r="A175" s="40"/>
      <c r="B175" s="41"/>
      <c r="C175" s="229" t="s">
        <v>293</v>
      </c>
      <c r="D175" s="229" t="s">
        <v>230</v>
      </c>
      <c r="E175" s="230" t="s">
        <v>5943</v>
      </c>
      <c r="F175" s="231" t="s">
        <v>5944</v>
      </c>
      <c r="G175" s="232" t="s">
        <v>415</v>
      </c>
      <c r="H175" s="233">
        <v>123</v>
      </c>
      <c r="I175" s="234"/>
      <c r="J175" s="235">
        <f>ROUND(I175*H175,2)</f>
        <v>0</v>
      </c>
      <c r="K175" s="231" t="s">
        <v>234</v>
      </c>
      <c r="L175" s="46"/>
      <c r="M175" s="236" t="s">
        <v>1</v>
      </c>
      <c r="N175" s="237" t="s">
        <v>48</v>
      </c>
      <c r="O175" s="93"/>
      <c r="P175" s="238">
        <f>O175*H175</f>
        <v>0</v>
      </c>
      <c r="Q175" s="238">
        <v>0.1012</v>
      </c>
      <c r="R175" s="238">
        <f>Q175*H175</f>
        <v>12.4476</v>
      </c>
      <c r="S175" s="238">
        <v>0</v>
      </c>
      <c r="T175" s="239">
        <f>S175*H175</f>
        <v>0</v>
      </c>
      <c r="U175" s="40"/>
      <c r="V175" s="40"/>
      <c r="W175" s="40"/>
      <c r="X175" s="40"/>
      <c r="Y175" s="40"/>
      <c r="Z175" s="40"/>
      <c r="AA175" s="40"/>
      <c r="AB175" s="40"/>
      <c r="AC175" s="40"/>
      <c r="AD175" s="40"/>
      <c r="AE175" s="40"/>
      <c r="AR175" s="240" t="s">
        <v>115</v>
      </c>
      <c r="AT175" s="240" t="s">
        <v>230</v>
      </c>
      <c r="AU175" s="240" t="s">
        <v>91</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115</v>
      </c>
      <c r="BM175" s="240" t="s">
        <v>5945</v>
      </c>
    </row>
    <row r="176" s="13" customFormat="1">
      <c r="A176" s="13"/>
      <c r="B176" s="252"/>
      <c r="C176" s="253"/>
      <c r="D176" s="242" t="s">
        <v>369</v>
      </c>
      <c r="E176" s="254" t="s">
        <v>1</v>
      </c>
      <c r="F176" s="255" t="s">
        <v>5946</v>
      </c>
      <c r="G176" s="253"/>
      <c r="H176" s="256">
        <v>123</v>
      </c>
      <c r="I176" s="257"/>
      <c r="J176" s="253"/>
      <c r="K176" s="253"/>
      <c r="L176" s="258"/>
      <c r="M176" s="259"/>
      <c r="N176" s="260"/>
      <c r="O176" s="260"/>
      <c r="P176" s="260"/>
      <c r="Q176" s="260"/>
      <c r="R176" s="260"/>
      <c r="S176" s="260"/>
      <c r="T176" s="261"/>
      <c r="U176" s="13"/>
      <c r="V176" s="13"/>
      <c r="W176" s="13"/>
      <c r="X176" s="13"/>
      <c r="Y176" s="13"/>
      <c r="Z176" s="13"/>
      <c r="AA176" s="13"/>
      <c r="AB176" s="13"/>
      <c r="AC176" s="13"/>
      <c r="AD176" s="13"/>
      <c r="AE176" s="13"/>
      <c r="AT176" s="262" t="s">
        <v>369</v>
      </c>
      <c r="AU176" s="262" t="s">
        <v>91</v>
      </c>
      <c r="AV176" s="13" t="s">
        <v>91</v>
      </c>
      <c r="AW176" s="13" t="s">
        <v>38</v>
      </c>
      <c r="AX176" s="13" t="s">
        <v>83</v>
      </c>
      <c r="AY176" s="262" t="s">
        <v>227</v>
      </c>
    </row>
    <row r="177" s="14" customFormat="1">
      <c r="A177" s="14"/>
      <c r="B177" s="263"/>
      <c r="C177" s="264"/>
      <c r="D177" s="242" t="s">
        <v>369</v>
      </c>
      <c r="E177" s="265" t="s">
        <v>1</v>
      </c>
      <c r="F177" s="266" t="s">
        <v>371</v>
      </c>
      <c r="G177" s="264"/>
      <c r="H177" s="267">
        <v>123</v>
      </c>
      <c r="I177" s="268"/>
      <c r="J177" s="264"/>
      <c r="K177" s="264"/>
      <c r="L177" s="269"/>
      <c r="M177" s="270"/>
      <c r="N177" s="271"/>
      <c r="O177" s="271"/>
      <c r="P177" s="271"/>
      <c r="Q177" s="271"/>
      <c r="R177" s="271"/>
      <c r="S177" s="271"/>
      <c r="T177" s="272"/>
      <c r="U177" s="14"/>
      <c r="V177" s="14"/>
      <c r="W177" s="14"/>
      <c r="X177" s="14"/>
      <c r="Y177" s="14"/>
      <c r="Z177" s="14"/>
      <c r="AA177" s="14"/>
      <c r="AB177" s="14"/>
      <c r="AC177" s="14"/>
      <c r="AD177" s="14"/>
      <c r="AE177" s="14"/>
      <c r="AT177" s="273" t="s">
        <v>369</v>
      </c>
      <c r="AU177" s="273" t="s">
        <v>91</v>
      </c>
      <c r="AV177" s="14" t="s">
        <v>115</v>
      </c>
      <c r="AW177" s="14" t="s">
        <v>38</v>
      </c>
      <c r="AX177" s="14" t="s">
        <v>87</v>
      </c>
      <c r="AY177" s="273" t="s">
        <v>227</v>
      </c>
    </row>
    <row r="178" s="2" customFormat="1" ht="16.5" customHeight="1">
      <c r="A178" s="40"/>
      <c r="B178" s="41"/>
      <c r="C178" s="229" t="s">
        <v>8</v>
      </c>
      <c r="D178" s="229" t="s">
        <v>230</v>
      </c>
      <c r="E178" s="230" t="s">
        <v>5947</v>
      </c>
      <c r="F178" s="231" t="s">
        <v>5948</v>
      </c>
      <c r="G178" s="232" t="s">
        <v>415</v>
      </c>
      <c r="H178" s="233">
        <v>246</v>
      </c>
      <c r="I178" s="234"/>
      <c r="J178" s="235">
        <f>ROUND(I178*H178,2)</f>
        <v>0</v>
      </c>
      <c r="K178" s="231" t="s">
        <v>234</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115</v>
      </c>
      <c r="AT178" s="240" t="s">
        <v>230</v>
      </c>
      <c r="AU178" s="240" t="s">
        <v>91</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115</v>
      </c>
      <c r="BM178" s="240" t="s">
        <v>5949</v>
      </c>
    </row>
    <row r="179" s="15" customFormat="1">
      <c r="A179" s="15"/>
      <c r="B179" s="274"/>
      <c r="C179" s="275"/>
      <c r="D179" s="242" t="s">
        <v>369</v>
      </c>
      <c r="E179" s="276" t="s">
        <v>1</v>
      </c>
      <c r="F179" s="277" t="s">
        <v>5918</v>
      </c>
      <c r="G179" s="275"/>
      <c r="H179" s="276" t="s">
        <v>1</v>
      </c>
      <c r="I179" s="278"/>
      <c r="J179" s="275"/>
      <c r="K179" s="275"/>
      <c r="L179" s="279"/>
      <c r="M179" s="280"/>
      <c r="N179" s="281"/>
      <c r="O179" s="281"/>
      <c r="P179" s="281"/>
      <c r="Q179" s="281"/>
      <c r="R179" s="281"/>
      <c r="S179" s="281"/>
      <c r="T179" s="282"/>
      <c r="U179" s="15"/>
      <c r="V179" s="15"/>
      <c r="W179" s="15"/>
      <c r="X179" s="15"/>
      <c r="Y179" s="15"/>
      <c r="Z179" s="15"/>
      <c r="AA179" s="15"/>
      <c r="AB179" s="15"/>
      <c r="AC179" s="15"/>
      <c r="AD179" s="15"/>
      <c r="AE179" s="15"/>
      <c r="AT179" s="283" t="s">
        <v>369</v>
      </c>
      <c r="AU179" s="283" t="s">
        <v>91</v>
      </c>
      <c r="AV179" s="15" t="s">
        <v>87</v>
      </c>
      <c r="AW179" s="15" t="s">
        <v>38</v>
      </c>
      <c r="AX179" s="15" t="s">
        <v>83</v>
      </c>
      <c r="AY179" s="283" t="s">
        <v>227</v>
      </c>
    </row>
    <row r="180" s="13" customFormat="1">
      <c r="A180" s="13"/>
      <c r="B180" s="252"/>
      <c r="C180" s="253"/>
      <c r="D180" s="242" t="s">
        <v>369</v>
      </c>
      <c r="E180" s="254" t="s">
        <v>1</v>
      </c>
      <c r="F180" s="255" t="s">
        <v>5950</v>
      </c>
      <c r="G180" s="253"/>
      <c r="H180" s="256">
        <v>246</v>
      </c>
      <c r="I180" s="257"/>
      <c r="J180" s="253"/>
      <c r="K180" s="253"/>
      <c r="L180" s="258"/>
      <c r="M180" s="259"/>
      <c r="N180" s="260"/>
      <c r="O180" s="260"/>
      <c r="P180" s="260"/>
      <c r="Q180" s="260"/>
      <c r="R180" s="260"/>
      <c r="S180" s="260"/>
      <c r="T180" s="261"/>
      <c r="U180" s="13"/>
      <c r="V180" s="13"/>
      <c r="W180" s="13"/>
      <c r="X180" s="13"/>
      <c r="Y180" s="13"/>
      <c r="Z180" s="13"/>
      <c r="AA180" s="13"/>
      <c r="AB180" s="13"/>
      <c r="AC180" s="13"/>
      <c r="AD180" s="13"/>
      <c r="AE180" s="13"/>
      <c r="AT180" s="262" t="s">
        <v>369</v>
      </c>
      <c r="AU180" s="262" t="s">
        <v>91</v>
      </c>
      <c r="AV180" s="13" t="s">
        <v>91</v>
      </c>
      <c r="AW180" s="13" t="s">
        <v>38</v>
      </c>
      <c r="AX180" s="13" t="s">
        <v>83</v>
      </c>
      <c r="AY180" s="262" t="s">
        <v>227</v>
      </c>
    </row>
    <row r="181" s="14" customFormat="1">
      <c r="A181" s="14"/>
      <c r="B181" s="263"/>
      <c r="C181" s="264"/>
      <c r="D181" s="242" t="s">
        <v>369</v>
      </c>
      <c r="E181" s="265" t="s">
        <v>1</v>
      </c>
      <c r="F181" s="266" t="s">
        <v>371</v>
      </c>
      <c r="G181" s="264"/>
      <c r="H181" s="267">
        <v>246</v>
      </c>
      <c r="I181" s="268"/>
      <c r="J181" s="264"/>
      <c r="K181" s="264"/>
      <c r="L181" s="269"/>
      <c r="M181" s="270"/>
      <c r="N181" s="271"/>
      <c r="O181" s="271"/>
      <c r="P181" s="271"/>
      <c r="Q181" s="271"/>
      <c r="R181" s="271"/>
      <c r="S181" s="271"/>
      <c r="T181" s="272"/>
      <c r="U181" s="14"/>
      <c r="V181" s="14"/>
      <c r="W181" s="14"/>
      <c r="X181" s="14"/>
      <c r="Y181" s="14"/>
      <c r="Z181" s="14"/>
      <c r="AA181" s="14"/>
      <c r="AB181" s="14"/>
      <c r="AC181" s="14"/>
      <c r="AD181" s="14"/>
      <c r="AE181" s="14"/>
      <c r="AT181" s="273" t="s">
        <v>369</v>
      </c>
      <c r="AU181" s="273" t="s">
        <v>91</v>
      </c>
      <c r="AV181" s="14" t="s">
        <v>115</v>
      </c>
      <c r="AW181" s="14" t="s">
        <v>38</v>
      </c>
      <c r="AX181" s="14" t="s">
        <v>87</v>
      </c>
      <c r="AY181" s="273" t="s">
        <v>227</v>
      </c>
    </row>
    <row r="182" s="2" customFormat="1" ht="16.5" customHeight="1">
      <c r="A182" s="40"/>
      <c r="B182" s="41"/>
      <c r="C182" s="229" t="s">
        <v>300</v>
      </c>
      <c r="D182" s="229" t="s">
        <v>230</v>
      </c>
      <c r="E182" s="230" t="s">
        <v>5570</v>
      </c>
      <c r="F182" s="231" t="s">
        <v>5571</v>
      </c>
      <c r="G182" s="232" t="s">
        <v>415</v>
      </c>
      <c r="H182" s="233">
        <v>123</v>
      </c>
      <c r="I182" s="234"/>
      <c r="J182" s="235">
        <f>ROUND(I182*H182,2)</f>
        <v>0</v>
      </c>
      <c r="K182" s="231" t="s">
        <v>234</v>
      </c>
      <c r="L182" s="46"/>
      <c r="M182" s="236" t="s">
        <v>1</v>
      </c>
      <c r="N182" s="237" t="s">
        <v>48</v>
      </c>
      <c r="O182" s="93"/>
      <c r="P182" s="238">
        <f>O182*H182</f>
        <v>0</v>
      </c>
      <c r="Q182" s="238">
        <v>0.47260000000000002</v>
      </c>
      <c r="R182" s="238">
        <f>Q182*H182</f>
        <v>58.129800000000003</v>
      </c>
      <c r="S182" s="238">
        <v>0</v>
      </c>
      <c r="T182" s="239">
        <f>S182*H182</f>
        <v>0</v>
      </c>
      <c r="U182" s="40"/>
      <c r="V182" s="40"/>
      <c r="W182" s="40"/>
      <c r="X182" s="40"/>
      <c r="Y182" s="40"/>
      <c r="Z182" s="40"/>
      <c r="AA182" s="40"/>
      <c r="AB182" s="40"/>
      <c r="AC182" s="40"/>
      <c r="AD182" s="40"/>
      <c r="AE182" s="40"/>
      <c r="AR182" s="240" t="s">
        <v>115</v>
      </c>
      <c r="AT182" s="240" t="s">
        <v>230</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5951</v>
      </c>
    </row>
    <row r="183" s="13" customFormat="1">
      <c r="A183" s="13"/>
      <c r="B183" s="252"/>
      <c r="C183" s="253"/>
      <c r="D183" s="242" t="s">
        <v>369</v>
      </c>
      <c r="E183" s="254" t="s">
        <v>1</v>
      </c>
      <c r="F183" s="255" t="s">
        <v>5952</v>
      </c>
      <c r="G183" s="253"/>
      <c r="H183" s="256">
        <v>123</v>
      </c>
      <c r="I183" s="257"/>
      <c r="J183" s="253"/>
      <c r="K183" s="253"/>
      <c r="L183" s="258"/>
      <c r="M183" s="259"/>
      <c r="N183" s="260"/>
      <c r="O183" s="260"/>
      <c r="P183" s="260"/>
      <c r="Q183" s="260"/>
      <c r="R183" s="260"/>
      <c r="S183" s="260"/>
      <c r="T183" s="261"/>
      <c r="U183" s="13"/>
      <c r="V183" s="13"/>
      <c r="W183" s="13"/>
      <c r="X183" s="13"/>
      <c r="Y183" s="13"/>
      <c r="Z183" s="13"/>
      <c r="AA183" s="13"/>
      <c r="AB183" s="13"/>
      <c r="AC183" s="13"/>
      <c r="AD183" s="13"/>
      <c r="AE183" s="13"/>
      <c r="AT183" s="262" t="s">
        <v>369</v>
      </c>
      <c r="AU183" s="262" t="s">
        <v>91</v>
      </c>
      <c r="AV183" s="13" t="s">
        <v>91</v>
      </c>
      <c r="AW183" s="13" t="s">
        <v>38</v>
      </c>
      <c r="AX183" s="13" t="s">
        <v>83</v>
      </c>
      <c r="AY183" s="262" t="s">
        <v>227</v>
      </c>
    </row>
    <row r="184" s="14" customFormat="1">
      <c r="A184" s="14"/>
      <c r="B184" s="263"/>
      <c r="C184" s="264"/>
      <c r="D184" s="242" t="s">
        <v>369</v>
      </c>
      <c r="E184" s="265" t="s">
        <v>1</v>
      </c>
      <c r="F184" s="266" t="s">
        <v>371</v>
      </c>
      <c r="G184" s="264"/>
      <c r="H184" s="267">
        <v>123</v>
      </c>
      <c r="I184" s="268"/>
      <c r="J184" s="264"/>
      <c r="K184" s="264"/>
      <c r="L184" s="269"/>
      <c r="M184" s="270"/>
      <c r="N184" s="271"/>
      <c r="O184" s="271"/>
      <c r="P184" s="271"/>
      <c r="Q184" s="271"/>
      <c r="R184" s="271"/>
      <c r="S184" s="271"/>
      <c r="T184" s="272"/>
      <c r="U184" s="14"/>
      <c r="V184" s="14"/>
      <c r="W184" s="14"/>
      <c r="X184" s="14"/>
      <c r="Y184" s="14"/>
      <c r="Z184" s="14"/>
      <c r="AA184" s="14"/>
      <c r="AB184" s="14"/>
      <c r="AC184" s="14"/>
      <c r="AD184" s="14"/>
      <c r="AE184" s="14"/>
      <c r="AT184" s="273" t="s">
        <v>369</v>
      </c>
      <c r="AU184" s="273" t="s">
        <v>91</v>
      </c>
      <c r="AV184" s="14" t="s">
        <v>115</v>
      </c>
      <c r="AW184" s="14" t="s">
        <v>38</v>
      </c>
      <c r="AX184" s="14" t="s">
        <v>87</v>
      </c>
      <c r="AY184" s="273" t="s">
        <v>227</v>
      </c>
    </row>
    <row r="185" s="2" customFormat="1" ht="16.5" customHeight="1">
      <c r="A185" s="40"/>
      <c r="B185" s="41"/>
      <c r="C185" s="229" t="s">
        <v>304</v>
      </c>
      <c r="D185" s="229" t="s">
        <v>230</v>
      </c>
      <c r="E185" s="230" t="s">
        <v>5953</v>
      </c>
      <c r="F185" s="231" t="s">
        <v>5954</v>
      </c>
      <c r="G185" s="232" t="s">
        <v>415</v>
      </c>
      <c r="H185" s="233">
        <v>123</v>
      </c>
      <c r="I185" s="234"/>
      <c r="J185" s="235">
        <f>ROUND(I185*H185,2)</f>
        <v>0</v>
      </c>
      <c r="K185" s="231" t="s">
        <v>234</v>
      </c>
      <c r="L185" s="46"/>
      <c r="M185" s="236" t="s">
        <v>1</v>
      </c>
      <c r="N185" s="237" t="s">
        <v>48</v>
      </c>
      <c r="O185" s="93"/>
      <c r="P185" s="238">
        <f>O185*H185</f>
        <v>0</v>
      </c>
      <c r="Q185" s="238">
        <v>0.098000000000000004</v>
      </c>
      <c r="R185" s="238">
        <f>Q185*H185</f>
        <v>12.054</v>
      </c>
      <c r="S185" s="238">
        <v>0</v>
      </c>
      <c r="T185" s="239">
        <f>S185*H185</f>
        <v>0</v>
      </c>
      <c r="U185" s="40"/>
      <c r="V185" s="40"/>
      <c r="W185" s="40"/>
      <c r="X185" s="40"/>
      <c r="Y185" s="40"/>
      <c r="Z185" s="40"/>
      <c r="AA185" s="40"/>
      <c r="AB185" s="40"/>
      <c r="AC185" s="40"/>
      <c r="AD185" s="40"/>
      <c r="AE185" s="40"/>
      <c r="AR185" s="240" t="s">
        <v>115</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5955</v>
      </c>
    </row>
    <row r="186" s="13" customFormat="1">
      <c r="A186" s="13"/>
      <c r="B186" s="252"/>
      <c r="C186" s="253"/>
      <c r="D186" s="242" t="s">
        <v>369</v>
      </c>
      <c r="E186" s="254" t="s">
        <v>1</v>
      </c>
      <c r="F186" s="255" t="s">
        <v>5946</v>
      </c>
      <c r="G186" s="253"/>
      <c r="H186" s="256">
        <v>123</v>
      </c>
      <c r="I186" s="257"/>
      <c r="J186" s="253"/>
      <c r="K186" s="253"/>
      <c r="L186" s="258"/>
      <c r="M186" s="259"/>
      <c r="N186" s="260"/>
      <c r="O186" s="260"/>
      <c r="P186" s="260"/>
      <c r="Q186" s="260"/>
      <c r="R186" s="260"/>
      <c r="S186" s="260"/>
      <c r="T186" s="261"/>
      <c r="U186" s="13"/>
      <c r="V186" s="13"/>
      <c r="W186" s="13"/>
      <c r="X186" s="13"/>
      <c r="Y186" s="13"/>
      <c r="Z186" s="13"/>
      <c r="AA186" s="13"/>
      <c r="AB186" s="13"/>
      <c r="AC186" s="13"/>
      <c r="AD186" s="13"/>
      <c r="AE186" s="13"/>
      <c r="AT186" s="262" t="s">
        <v>369</v>
      </c>
      <c r="AU186" s="262" t="s">
        <v>91</v>
      </c>
      <c r="AV186" s="13" t="s">
        <v>91</v>
      </c>
      <c r="AW186" s="13" t="s">
        <v>38</v>
      </c>
      <c r="AX186" s="13" t="s">
        <v>83</v>
      </c>
      <c r="AY186" s="262" t="s">
        <v>227</v>
      </c>
    </row>
    <row r="187" s="14" customFormat="1">
      <c r="A187" s="14"/>
      <c r="B187" s="263"/>
      <c r="C187" s="264"/>
      <c r="D187" s="242" t="s">
        <v>369</v>
      </c>
      <c r="E187" s="265" t="s">
        <v>1</v>
      </c>
      <c r="F187" s="266" t="s">
        <v>371</v>
      </c>
      <c r="G187" s="264"/>
      <c r="H187" s="267">
        <v>123</v>
      </c>
      <c r="I187" s="268"/>
      <c r="J187" s="264"/>
      <c r="K187" s="264"/>
      <c r="L187" s="269"/>
      <c r="M187" s="270"/>
      <c r="N187" s="271"/>
      <c r="O187" s="271"/>
      <c r="P187" s="271"/>
      <c r="Q187" s="271"/>
      <c r="R187" s="271"/>
      <c r="S187" s="271"/>
      <c r="T187" s="272"/>
      <c r="U187" s="14"/>
      <c r="V187" s="14"/>
      <c r="W187" s="14"/>
      <c r="X187" s="14"/>
      <c r="Y187" s="14"/>
      <c r="Z187" s="14"/>
      <c r="AA187" s="14"/>
      <c r="AB187" s="14"/>
      <c r="AC187" s="14"/>
      <c r="AD187" s="14"/>
      <c r="AE187" s="14"/>
      <c r="AT187" s="273" t="s">
        <v>369</v>
      </c>
      <c r="AU187" s="273" t="s">
        <v>91</v>
      </c>
      <c r="AV187" s="14" t="s">
        <v>115</v>
      </c>
      <c r="AW187" s="14" t="s">
        <v>38</v>
      </c>
      <c r="AX187" s="14" t="s">
        <v>87</v>
      </c>
      <c r="AY187" s="273" t="s">
        <v>227</v>
      </c>
    </row>
    <row r="188" s="2" customFormat="1" ht="16.5" customHeight="1">
      <c r="A188" s="40"/>
      <c r="B188" s="41"/>
      <c r="C188" s="284" t="s">
        <v>309</v>
      </c>
      <c r="D188" s="284" t="s">
        <v>407</v>
      </c>
      <c r="E188" s="285" t="s">
        <v>5956</v>
      </c>
      <c r="F188" s="286" t="s">
        <v>5957</v>
      </c>
      <c r="G188" s="287" t="s">
        <v>415</v>
      </c>
      <c r="H188" s="288">
        <v>135.30000000000001</v>
      </c>
      <c r="I188" s="289"/>
      <c r="J188" s="290">
        <f>ROUND(I188*H188,2)</f>
        <v>0</v>
      </c>
      <c r="K188" s="286" t="s">
        <v>234</v>
      </c>
      <c r="L188" s="291"/>
      <c r="M188" s="292" t="s">
        <v>1</v>
      </c>
      <c r="N188" s="293" t="s">
        <v>48</v>
      </c>
      <c r="O188" s="93"/>
      <c r="P188" s="238">
        <f>O188*H188</f>
        <v>0</v>
      </c>
      <c r="Q188" s="238">
        <v>0.14000000000000001</v>
      </c>
      <c r="R188" s="238">
        <f>Q188*H188</f>
        <v>18.942000000000004</v>
      </c>
      <c r="S188" s="238">
        <v>0</v>
      </c>
      <c r="T188" s="239">
        <f>S188*H188</f>
        <v>0</v>
      </c>
      <c r="U188" s="40"/>
      <c r="V188" s="40"/>
      <c r="W188" s="40"/>
      <c r="X188" s="40"/>
      <c r="Y188" s="40"/>
      <c r="Z188" s="40"/>
      <c r="AA188" s="40"/>
      <c r="AB188" s="40"/>
      <c r="AC188" s="40"/>
      <c r="AD188" s="40"/>
      <c r="AE188" s="40"/>
      <c r="AR188" s="240" t="s">
        <v>266</v>
      </c>
      <c r="AT188" s="240" t="s">
        <v>407</v>
      </c>
      <c r="AU188" s="240" t="s">
        <v>91</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115</v>
      </c>
      <c r="BM188" s="240" t="s">
        <v>5958</v>
      </c>
    </row>
    <row r="189" s="2" customFormat="1">
      <c r="A189" s="40"/>
      <c r="B189" s="41"/>
      <c r="C189" s="42"/>
      <c r="D189" s="242" t="s">
        <v>237</v>
      </c>
      <c r="E189" s="42"/>
      <c r="F189" s="243" t="s">
        <v>5959</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8" t="s">
        <v>237</v>
      </c>
      <c r="AU189" s="18" t="s">
        <v>91</v>
      </c>
    </row>
    <row r="190" s="13" customFormat="1">
      <c r="A190" s="13"/>
      <c r="B190" s="252"/>
      <c r="C190" s="253"/>
      <c r="D190" s="242" t="s">
        <v>369</v>
      </c>
      <c r="E190" s="253"/>
      <c r="F190" s="255" t="s">
        <v>5960</v>
      </c>
      <c r="G190" s="253"/>
      <c r="H190" s="256">
        <v>135.30000000000001</v>
      </c>
      <c r="I190" s="257"/>
      <c r="J190" s="253"/>
      <c r="K190" s="253"/>
      <c r="L190" s="258"/>
      <c r="M190" s="259"/>
      <c r="N190" s="260"/>
      <c r="O190" s="260"/>
      <c r="P190" s="260"/>
      <c r="Q190" s="260"/>
      <c r="R190" s="260"/>
      <c r="S190" s="260"/>
      <c r="T190" s="261"/>
      <c r="U190" s="13"/>
      <c r="V190" s="13"/>
      <c r="W190" s="13"/>
      <c r="X190" s="13"/>
      <c r="Y190" s="13"/>
      <c r="Z190" s="13"/>
      <c r="AA190" s="13"/>
      <c r="AB190" s="13"/>
      <c r="AC190" s="13"/>
      <c r="AD190" s="13"/>
      <c r="AE190" s="13"/>
      <c r="AT190" s="262" t="s">
        <v>369</v>
      </c>
      <c r="AU190" s="262" t="s">
        <v>91</v>
      </c>
      <c r="AV190" s="13" t="s">
        <v>91</v>
      </c>
      <c r="AW190" s="13" t="s">
        <v>4</v>
      </c>
      <c r="AX190" s="13" t="s">
        <v>87</v>
      </c>
      <c r="AY190" s="262" t="s">
        <v>227</v>
      </c>
    </row>
    <row r="191" s="12" customFormat="1" ht="22.8" customHeight="1">
      <c r="A191" s="12"/>
      <c r="B191" s="213"/>
      <c r="C191" s="214"/>
      <c r="D191" s="215" t="s">
        <v>82</v>
      </c>
      <c r="E191" s="227" t="s">
        <v>257</v>
      </c>
      <c r="F191" s="227" t="s">
        <v>627</v>
      </c>
      <c r="G191" s="214"/>
      <c r="H191" s="214"/>
      <c r="I191" s="217"/>
      <c r="J191" s="228">
        <f>BK191</f>
        <v>0</v>
      </c>
      <c r="K191" s="214"/>
      <c r="L191" s="219"/>
      <c r="M191" s="220"/>
      <c r="N191" s="221"/>
      <c r="O191" s="221"/>
      <c r="P191" s="222">
        <f>SUM(P192:P194)</f>
        <v>0</v>
      </c>
      <c r="Q191" s="221"/>
      <c r="R191" s="222">
        <f>SUM(R192:R194)</f>
        <v>2.2546835999999999</v>
      </c>
      <c r="S191" s="221"/>
      <c r="T191" s="223">
        <f>SUM(T192:T194)</f>
        <v>0</v>
      </c>
      <c r="U191" s="12"/>
      <c r="V191" s="12"/>
      <c r="W191" s="12"/>
      <c r="X191" s="12"/>
      <c r="Y191" s="12"/>
      <c r="Z191" s="12"/>
      <c r="AA191" s="12"/>
      <c r="AB191" s="12"/>
      <c r="AC191" s="12"/>
      <c r="AD191" s="12"/>
      <c r="AE191" s="12"/>
      <c r="AR191" s="224" t="s">
        <v>87</v>
      </c>
      <c r="AT191" s="225" t="s">
        <v>82</v>
      </c>
      <c r="AU191" s="225" t="s">
        <v>87</v>
      </c>
      <c r="AY191" s="224" t="s">
        <v>227</v>
      </c>
      <c r="BK191" s="226">
        <f>SUM(BK192:BK194)</f>
        <v>0</v>
      </c>
    </row>
    <row r="192" s="2" customFormat="1" ht="16.5" customHeight="1">
      <c r="A192" s="40"/>
      <c r="B192" s="41"/>
      <c r="C192" s="229" t="s">
        <v>316</v>
      </c>
      <c r="D192" s="229" t="s">
        <v>230</v>
      </c>
      <c r="E192" s="230" t="s">
        <v>5961</v>
      </c>
      <c r="F192" s="231" t="s">
        <v>5962</v>
      </c>
      <c r="G192" s="232" t="s">
        <v>415</v>
      </c>
      <c r="H192" s="233">
        <v>8.1809999999999992</v>
      </c>
      <c r="I192" s="234"/>
      <c r="J192" s="235">
        <f>ROUND(I192*H192,2)</f>
        <v>0</v>
      </c>
      <c r="K192" s="231" t="s">
        <v>234</v>
      </c>
      <c r="L192" s="46"/>
      <c r="M192" s="236" t="s">
        <v>1</v>
      </c>
      <c r="N192" s="237" t="s">
        <v>48</v>
      </c>
      <c r="O192" s="93"/>
      <c r="P192" s="238">
        <f>O192*H192</f>
        <v>0</v>
      </c>
      <c r="Q192" s="238">
        <v>0.27560000000000001</v>
      </c>
      <c r="R192" s="238">
        <f>Q192*H192</f>
        <v>2.2546835999999999</v>
      </c>
      <c r="S192" s="238">
        <v>0</v>
      </c>
      <c r="T192" s="239">
        <f>S192*H192</f>
        <v>0</v>
      </c>
      <c r="U192" s="40"/>
      <c r="V192" s="40"/>
      <c r="W192" s="40"/>
      <c r="X192" s="40"/>
      <c r="Y192" s="40"/>
      <c r="Z192" s="40"/>
      <c r="AA192" s="40"/>
      <c r="AB192" s="40"/>
      <c r="AC192" s="40"/>
      <c r="AD192" s="40"/>
      <c r="AE192" s="40"/>
      <c r="AR192" s="240" t="s">
        <v>115</v>
      </c>
      <c r="AT192" s="240" t="s">
        <v>230</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115</v>
      </c>
      <c r="BM192" s="240" t="s">
        <v>5963</v>
      </c>
    </row>
    <row r="193" s="13" customFormat="1">
      <c r="A193" s="13"/>
      <c r="B193" s="252"/>
      <c r="C193" s="253"/>
      <c r="D193" s="242" t="s">
        <v>369</v>
      </c>
      <c r="E193" s="254" t="s">
        <v>1</v>
      </c>
      <c r="F193" s="255" t="s">
        <v>5964</v>
      </c>
      <c r="G193" s="253"/>
      <c r="H193" s="256">
        <v>8.1809999999999992</v>
      </c>
      <c r="I193" s="257"/>
      <c r="J193" s="253"/>
      <c r="K193" s="253"/>
      <c r="L193" s="258"/>
      <c r="M193" s="259"/>
      <c r="N193" s="260"/>
      <c r="O193" s="260"/>
      <c r="P193" s="260"/>
      <c r="Q193" s="260"/>
      <c r="R193" s="260"/>
      <c r="S193" s="260"/>
      <c r="T193" s="261"/>
      <c r="U193" s="13"/>
      <c r="V193" s="13"/>
      <c r="W193" s="13"/>
      <c r="X193" s="13"/>
      <c r="Y193" s="13"/>
      <c r="Z193" s="13"/>
      <c r="AA193" s="13"/>
      <c r="AB193" s="13"/>
      <c r="AC193" s="13"/>
      <c r="AD193" s="13"/>
      <c r="AE193" s="13"/>
      <c r="AT193" s="262" t="s">
        <v>369</v>
      </c>
      <c r="AU193" s="262" t="s">
        <v>91</v>
      </c>
      <c r="AV193" s="13" t="s">
        <v>91</v>
      </c>
      <c r="AW193" s="13" t="s">
        <v>38</v>
      </c>
      <c r="AX193" s="13" t="s">
        <v>83</v>
      </c>
      <c r="AY193" s="262" t="s">
        <v>227</v>
      </c>
    </row>
    <row r="194" s="14" customFormat="1">
      <c r="A194" s="14"/>
      <c r="B194" s="263"/>
      <c r="C194" s="264"/>
      <c r="D194" s="242" t="s">
        <v>369</v>
      </c>
      <c r="E194" s="265" t="s">
        <v>1</v>
      </c>
      <c r="F194" s="266" t="s">
        <v>371</v>
      </c>
      <c r="G194" s="264"/>
      <c r="H194" s="267">
        <v>8.1809999999999992</v>
      </c>
      <c r="I194" s="268"/>
      <c r="J194" s="264"/>
      <c r="K194" s="264"/>
      <c r="L194" s="269"/>
      <c r="M194" s="270"/>
      <c r="N194" s="271"/>
      <c r="O194" s="271"/>
      <c r="P194" s="271"/>
      <c r="Q194" s="271"/>
      <c r="R194" s="271"/>
      <c r="S194" s="271"/>
      <c r="T194" s="272"/>
      <c r="U194" s="14"/>
      <c r="V194" s="14"/>
      <c r="W194" s="14"/>
      <c r="X194" s="14"/>
      <c r="Y194" s="14"/>
      <c r="Z194" s="14"/>
      <c r="AA194" s="14"/>
      <c r="AB194" s="14"/>
      <c r="AC194" s="14"/>
      <c r="AD194" s="14"/>
      <c r="AE194" s="14"/>
      <c r="AT194" s="273" t="s">
        <v>369</v>
      </c>
      <c r="AU194" s="273" t="s">
        <v>91</v>
      </c>
      <c r="AV194" s="14" t="s">
        <v>115</v>
      </c>
      <c r="AW194" s="14" t="s">
        <v>38</v>
      </c>
      <c r="AX194" s="14" t="s">
        <v>87</v>
      </c>
      <c r="AY194" s="273" t="s">
        <v>227</v>
      </c>
    </row>
    <row r="195" s="12" customFormat="1" ht="22.8" customHeight="1">
      <c r="A195" s="12"/>
      <c r="B195" s="213"/>
      <c r="C195" s="214"/>
      <c r="D195" s="215" t="s">
        <v>82</v>
      </c>
      <c r="E195" s="227" t="s">
        <v>270</v>
      </c>
      <c r="F195" s="227" t="s">
        <v>999</v>
      </c>
      <c r="G195" s="214"/>
      <c r="H195" s="214"/>
      <c r="I195" s="217"/>
      <c r="J195" s="228">
        <f>BK195</f>
        <v>0</v>
      </c>
      <c r="K195" s="214"/>
      <c r="L195" s="219"/>
      <c r="M195" s="220"/>
      <c r="N195" s="221"/>
      <c r="O195" s="221"/>
      <c r="P195" s="222">
        <f>SUM(P196:P216)</f>
        <v>0</v>
      </c>
      <c r="Q195" s="221"/>
      <c r="R195" s="222">
        <f>SUM(R196:R216)</f>
        <v>21.950194</v>
      </c>
      <c r="S195" s="221"/>
      <c r="T195" s="223">
        <f>SUM(T196:T216)</f>
        <v>0</v>
      </c>
      <c r="U195" s="12"/>
      <c r="V195" s="12"/>
      <c r="W195" s="12"/>
      <c r="X195" s="12"/>
      <c r="Y195" s="12"/>
      <c r="Z195" s="12"/>
      <c r="AA195" s="12"/>
      <c r="AB195" s="12"/>
      <c r="AC195" s="12"/>
      <c r="AD195" s="12"/>
      <c r="AE195" s="12"/>
      <c r="AR195" s="224" t="s">
        <v>87</v>
      </c>
      <c r="AT195" s="225" t="s">
        <v>82</v>
      </c>
      <c r="AU195" s="225" t="s">
        <v>87</v>
      </c>
      <c r="AY195" s="224" t="s">
        <v>227</v>
      </c>
      <c r="BK195" s="226">
        <f>SUM(BK196:BK216)</f>
        <v>0</v>
      </c>
    </row>
    <row r="196" s="2" customFormat="1" ht="16.5" customHeight="1">
      <c r="A196" s="40"/>
      <c r="B196" s="41"/>
      <c r="C196" s="229" t="s">
        <v>323</v>
      </c>
      <c r="D196" s="229" t="s">
        <v>230</v>
      </c>
      <c r="E196" s="230" t="s">
        <v>5600</v>
      </c>
      <c r="F196" s="231" t="s">
        <v>5601</v>
      </c>
      <c r="G196" s="232" t="s">
        <v>544</v>
      </c>
      <c r="H196" s="233">
        <v>21</v>
      </c>
      <c r="I196" s="234"/>
      <c r="J196" s="235">
        <f>ROUND(I196*H196,2)</f>
        <v>0</v>
      </c>
      <c r="K196" s="231" t="s">
        <v>234</v>
      </c>
      <c r="L196" s="46"/>
      <c r="M196" s="236" t="s">
        <v>1</v>
      </c>
      <c r="N196" s="237" t="s">
        <v>48</v>
      </c>
      <c r="O196" s="93"/>
      <c r="P196" s="238">
        <f>O196*H196</f>
        <v>0</v>
      </c>
      <c r="Q196" s="238">
        <v>0.20219000000000001</v>
      </c>
      <c r="R196" s="238">
        <f>Q196*H196</f>
        <v>4.2459899999999999</v>
      </c>
      <c r="S196" s="238">
        <v>0</v>
      </c>
      <c r="T196" s="239">
        <f>S196*H196</f>
        <v>0</v>
      </c>
      <c r="U196" s="40"/>
      <c r="V196" s="40"/>
      <c r="W196" s="40"/>
      <c r="X196" s="40"/>
      <c r="Y196" s="40"/>
      <c r="Z196" s="40"/>
      <c r="AA196" s="40"/>
      <c r="AB196" s="40"/>
      <c r="AC196" s="40"/>
      <c r="AD196" s="40"/>
      <c r="AE196" s="40"/>
      <c r="AR196" s="240" t="s">
        <v>115</v>
      </c>
      <c r="AT196" s="240" t="s">
        <v>230</v>
      </c>
      <c r="AU196" s="240" t="s">
        <v>91</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115</v>
      </c>
      <c r="BM196" s="240" t="s">
        <v>5965</v>
      </c>
    </row>
    <row r="197" s="13" customFormat="1">
      <c r="A197" s="13"/>
      <c r="B197" s="252"/>
      <c r="C197" s="253"/>
      <c r="D197" s="242" t="s">
        <v>369</v>
      </c>
      <c r="E197" s="254" t="s">
        <v>1</v>
      </c>
      <c r="F197" s="255" t="s">
        <v>5966</v>
      </c>
      <c r="G197" s="253"/>
      <c r="H197" s="256">
        <v>21</v>
      </c>
      <c r="I197" s="257"/>
      <c r="J197" s="253"/>
      <c r="K197" s="253"/>
      <c r="L197" s="258"/>
      <c r="M197" s="259"/>
      <c r="N197" s="260"/>
      <c r="O197" s="260"/>
      <c r="P197" s="260"/>
      <c r="Q197" s="260"/>
      <c r="R197" s="260"/>
      <c r="S197" s="260"/>
      <c r="T197" s="261"/>
      <c r="U197" s="13"/>
      <c r="V197" s="13"/>
      <c r="W197" s="13"/>
      <c r="X197" s="13"/>
      <c r="Y197" s="13"/>
      <c r="Z197" s="13"/>
      <c r="AA197" s="13"/>
      <c r="AB197" s="13"/>
      <c r="AC197" s="13"/>
      <c r="AD197" s="13"/>
      <c r="AE197" s="13"/>
      <c r="AT197" s="262" t="s">
        <v>369</v>
      </c>
      <c r="AU197" s="262" t="s">
        <v>91</v>
      </c>
      <c r="AV197" s="13" t="s">
        <v>91</v>
      </c>
      <c r="AW197" s="13" t="s">
        <v>38</v>
      </c>
      <c r="AX197" s="13" t="s">
        <v>83</v>
      </c>
      <c r="AY197" s="262" t="s">
        <v>227</v>
      </c>
    </row>
    <row r="198" s="14" customFormat="1">
      <c r="A198" s="14"/>
      <c r="B198" s="263"/>
      <c r="C198" s="264"/>
      <c r="D198" s="242" t="s">
        <v>369</v>
      </c>
      <c r="E198" s="265" t="s">
        <v>1</v>
      </c>
      <c r="F198" s="266" t="s">
        <v>371</v>
      </c>
      <c r="G198" s="264"/>
      <c r="H198" s="267">
        <v>21</v>
      </c>
      <c r="I198" s="268"/>
      <c r="J198" s="264"/>
      <c r="K198" s="264"/>
      <c r="L198" s="269"/>
      <c r="M198" s="270"/>
      <c r="N198" s="271"/>
      <c r="O198" s="271"/>
      <c r="P198" s="271"/>
      <c r="Q198" s="271"/>
      <c r="R198" s="271"/>
      <c r="S198" s="271"/>
      <c r="T198" s="272"/>
      <c r="U198" s="14"/>
      <c r="V198" s="14"/>
      <c r="W198" s="14"/>
      <c r="X198" s="14"/>
      <c r="Y198" s="14"/>
      <c r="Z198" s="14"/>
      <c r="AA198" s="14"/>
      <c r="AB198" s="14"/>
      <c r="AC198" s="14"/>
      <c r="AD198" s="14"/>
      <c r="AE198" s="14"/>
      <c r="AT198" s="273" t="s">
        <v>369</v>
      </c>
      <c r="AU198" s="273" t="s">
        <v>91</v>
      </c>
      <c r="AV198" s="14" t="s">
        <v>115</v>
      </c>
      <c r="AW198" s="14" t="s">
        <v>38</v>
      </c>
      <c r="AX198" s="14" t="s">
        <v>87</v>
      </c>
      <c r="AY198" s="273" t="s">
        <v>227</v>
      </c>
    </row>
    <row r="199" s="2" customFormat="1" ht="16.5" customHeight="1">
      <c r="A199" s="40"/>
      <c r="B199" s="41"/>
      <c r="C199" s="284" t="s">
        <v>7</v>
      </c>
      <c r="D199" s="284" t="s">
        <v>407</v>
      </c>
      <c r="E199" s="285" t="s">
        <v>5604</v>
      </c>
      <c r="F199" s="286" t="s">
        <v>5967</v>
      </c>
      <c r="G199" s="287" t="s">
        <v>544</v>
      </c>
      <c r="H199" s="288">
        <v>23.100000000000001</v>
      </c>
      <c r="I199" s="289"/>
      <c r="J199" s="290">
        <f>ROUND(I199*H199,2)</f>
        <v>0</v>
      </c>
      <c r="K199" s="286" t="s">
        <v>234</v>
      </c>
      <c r="L199" s="291"/>
      <c r="M199" s="292" t="s">
        <v>1</v>
      </c>
      <c r="N199" s="293" t="s">
        <v>48</v>
      </c>
      <c r="O199" s="93"/>
      <c r="P199" s="238">
        <f>O199*H199</f>
        <v>0</v>
      </c>
      <c r="Q199" s="238">
        <v>0.048300000000000003</v>
      </c>
      <c r="R199" s="238">
        <f>Q199*H199</f>
        <v>1.1157300000000001</v>
      </c>
      <c r="S199" s="238">
        <v>0</v>
      </c>
      <c r="T199" s="239">
        <f>S199*H199</f>
        <v>0</v>
      </c>
      <c r="U199" s="40"/>
      <c r="V199" s="40"/>
      <c r="W199" s="40"/>
      <c r="X199" s="40"/>
      <c r="Y199" s="40"/>
      <c r="Z199" s="40"/>
      <c r="AA199" s="40"/>
      <c r="AB199" s="40"/>
      <c r="AC199" s="40"/>
      <c r="AD199" s="40"/>
      <c r="AE199" s="40"/>
      <c r="AR199" s="240" t="s">
        <v>266</v>
      </c>
      <c r="AT199" s="240" t="s">
        <v>407</v>
      </c>
      <c r="AU199" s="240" t="s">
        <v>91</v>
      </c>
      <c r="AY199" s="18" t="s">
        <v>227</v>
      </c>
      <c r="BE199" s="241">
        <f>IF(N199="základní",J199,0)</f>
        <v>0</v>
      </c>
      <c r="BF199" s="241">
        <f>IF(N199="snížená",J199,0)</f>
        <v>0</v>
      </c>
      <c r="BG199" s="241">
        <f>IF(N199="zákl. přenesená",J199,0)</f>
        <v>0</v>
      </c>
      <c r="BH199" s="241">
        <f>IF(N199="sníž. přenesená",J199,0)</f>
        <v>0</v>
      </c>
      <c r="BI199" s="241">
        <f>IF(N199="nulová",J199,0)</f>
        <v>0</v>
      </c>
      <c r="BJ199" s="18" t="s">
        <v>87</v>
      </c>
      <c r="BK199" s="241">
        <f>ROUND(I199*H199,2)</f>
        <v>0</v>
      </c>
      <c r="BL199" s="18" t="s">
        <v>115</v>
      </c>
      <c r="BM199" s="240" t="s">
        <v>5968</v>
      </c>
    </row>
    <row r="200" s="13" customFormat="1">
      <c r="A200" s="13"/>
      <c r="B200" s="252"/>
      <c r="C200" s="253"/>
      <c r="D200" s="242" t="s">
        <v>369</v>
      </c>
      <c r="E200" s="253"/>
      <c r="F200" s="255" t="s">
        <v>5969</v>
      </c>
      <c r="G200" s="253"/>
      <c r="H200" s="256">
        <v>23.100000000000001</v>
      </c>
      <c r="I200" s="257"/>
      <c r="J200" s="253"/>
      <c r="K200" s="253"/>
      <c r="L200" s="258"/>
      <c r="M200" s="259"/>
      <c r="N200" s="260"/>
      <c r="O200" s="260"/>
      <c r="P200" s="260"/>
      <c r="Q200" s="260"/>
      <c r="R200" s="260"/>
      <c r="S200" s="260"/>
      <c r="T200" s="261"/>
      <c r="U200" s="13"/>
      <c r="V200" s="13"/>
      <c r="W200" s="13"/>
      <c r="X200" s="13"/>
      <c r="Y200" s="13"/>
      <c r="Z200" s="13"/>
      <c r="AA200" s="13"/>
      <c r="AB200" s="13"/>
      <c r="AC200" s="13"/>
      <c r="AD200" s="13"/>
      <c r="AE200" s="13"/>
      <c r="AT200" s="262" t="s">
        <v>369</v>
      </c>
      <c r="AU200" s="262" t="s">
        <v>91</v>
      </c>
      <c r="AV200" s="13" t="s">
        <v>91</v>
      </c>
      <c r="AW200" s="13" t="s">
        <v>4</v>
      </c>
      <c r="AX200" s="13" t="s">
        <v>87</v>
      </c>
      <c r="AY200" s="262" t="s">
        <v>227</v>
      </c>
    </row>
    <row r="201" s="2" customFormat="1" ht="16.5" customHeight="1">
      <c r="A201" s="40"/>
      <c r="B201" s="41"/>
      <c r="C201" s="229" t="s">
        <v>470</v>
      </c>
      <c r="D201" s="229" t="s">
        <v>230</v>
      </c>
      <c r="E201" s="230" t="s">
        <v>5614</v>
      </c>
      <c r="F201" s="231" t="s">
        <v>5615</v>
      </c>
      <c r="G201" s="232" t="s">
        <v>544</v>
      </c>
      <c r="H201" s="233">
        <v>32.409999999999997</v>
      </c>
      <c r="I201" s="234"/>
      <c r="J201" s="235">
        <f>ROUND(I201*H201,2)</f>
        <v>0</v>
      </c>
      <c r="K201" s="231" t="s">
        <v>234</v>
      </c>
      <c r="L201" s="46"/>
      <c r="M201" s="236" t="s">
        <v>1</v>
      </c>
      <c r="N201" s="237" t="s">
        <v>48</v>
      </c>
      <c r="O201" s="93"/>
      <c r="P201" s="238">
        <f>O201*H201</f>
        <v>0</v>
      </c>
      <c r="Q201" s="238">
        <v>0.15540000000000001</v>
      </c>
      <c r="R201" s="238">
        <f>Q201*H201</f>
        <v>5.0365139999999995</v>
      </c>
      <c r="S201" s="238">
        <v>0</v>
      </c>
      <c r="T201" s="239">
        <f>S201*H201</f>
        <v>0</v>
      </c>
      <c r="U201" s="40"/>
      <c r="V201" s="40"/>
      <c r="W201" s="40"/>
      <c r="X201" s="40"/>
      <c r="Y201" s="40"/>
      <c r="Z201" s="40"/>
      <c r="AA201" s="40"/>
      <c r="AB201" s="40"/>
      <c r="AC201" s="40"/>
      <c r="AD201" s="40"/>
      <c r="AE201" s="40"/>
      <c r="AR201" s="240" t="s">
        <v>115</v>
      </c>
      <c r="AT201" s="240" t="s">
        <v>230</v>
      </c>
      <c r="AU201" s="240" t="s">
        <v>91</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115</v>
      </c>
      <c r="BM201" s="240" t="s">
        <v>5970</v>
      </c>
    </row>
    <row r="202" s="13" customFormat="1">
      <c r="A202" s="13"/>
      <c r="B202" s="252"/>
      <c r="C202" s="253"/>
      <c r="D202" s="242" t="s">
        <v>369</v>
      </c>
      <c r="E202" s="254" t="s">
        <v>1</v>
      </c>
      <c r="F202" s="255" t="s">
        <v>5971</v>
      </c>
      <c r="G202" s="253"/>
      <c r="H202" s="256">
        <v>32.409999999999997</v>
      </c>
      <c r="I202" s="257"/>
      <c r="J202" s="253"/>
      <c r="K202" s="253"/>
      <c r="L202" s="258"/>
      <c r="M202" s="259"/>
      <c r="N202" s="260"/>
      <c r="O202" s="260"/>
      <c r="P202" s="260"/>
      <c r="Q202" s="260"/>
      <c r="R202" s="260"/>
      <c r="S202" s="260"/>
      <c r="T202" s="261"/>
      <c r="U202" s="13"/>
      <c r="V202" s="13"/>
      <c r="W202" s="13"/>
      <c r="X202" s="13"/>
      <c r="Y202" s="13"/>
      <c r="Z202" s="13"/>
      <c r="AA202" s="13"/>
      <c r="AB202" s="13"/>
      <c r="AC202" s="13"/>
      <c r="AD202" s="13"/>
      <c r="AE202" s="13"/>
      <c r="AT202" s="262" t="s">
        <v>369</v>
      </c>
      <c r="AU202" s="262" t="s">
        <v>91</v>
      </c>
      <c r="AV202" s="13" t="s">
        <v>91</v>
      </c>
      <c r="AW202" s="13" t="s">
        <v>38</v>
      </c>
      <c r="AX202" s="13" t="s">
        <v>83</v>
      </c>
      <c r="AY202" s="262" t="s">
        <v>227</v>
      </c>
    </row>
    <row r="203" s="14" customFormat="1">
      <c r="A203" s="14"/>
      <c r="B203" s="263"/>
      <c r="C203" s="264"/>
      <c r="D203" s="242" t="s">
        <v>369</v>
      </c>
      <c r="E203" s="265" t="s">
        <v>1</v>
      </c>
      <c r="F203" s="266" t="s">
        <v>371</v>
      </c>
      <c r="G203" s="264"/>
      <c r="H203" s="267">
        <v>32.409999999999997</v>
      </c>
      <c r="I203" s="268"/>
      <c r="J203" s="264"/>
      <c r="K203" s="264"/>
      <c r="L203" s="269"/>
      <c r="M203" s="270"/>
      <c r="N203" s="271"/>
      <c r="O203" s="271"/>
      <c r="P203" s="271"/>
      <c r="Q203" s="271"/>
      <c r="R203" s="271"/>
      <c r="S203" s="271"/>
      <c r="T203" s="272"/>
      <c r="U203" s="14"/>
      <c r="V203" s="14"/>
      <c r="W203" s="14"/>
      <c r="X203" s="14"/>
      <c r="Y203" s="14"/>
      <c r="Z203" s="14"/>
      <c r="AA203" s="14"/>
      <c r="AB203" s="14"/>
      <c r="AC203" s="14"/>
      <c r="AD203" s="14"/>
      <c r="AE203" s="14"/>
      <c r="AT203" s="273" t="s">
        <v>369</v>
      </c>
      <c r="AU203" s="273" t="s">
        <v>91</v>
      </c>
      <c r="AV203" s="14" t="s">
        <v>115</v>
      </c>
      <c r="AW203" s="14" t="s">
        <v>38</v>
      </c>
      <c r="AX203" s="14" t="s">
        <v>87</v>
      </c>
      <c r="AY203" s="273" t="s">
        <v>227</v>
      </c>
    </row>
    <row r="204" s="2" customFormat="1" ht="16.5" customHeight="1">
      <c r="A204" s="40"/>
      <c r="B204" s="41"/>
      <c r="C204" s="284" t="s">
        <v>475</v>
      </c>
      <c r="D204" s="284" t="s">
        <v>407</v>
      </c>
      <c r="E204" s="285" t="s">
        <v>5972</v>
      </c>
      <c r="F204" s="286" t="s">
        <v>5973</v>
      </c>
      <c r="G204" s="287" t="s">
        <v>544</v>
      </c>
      <c r="H204" s="288">
        <v>35.651000000000003</v>
      </c>
      <c r="I204" s="289"/>
      <c r="J204" s="290">
        <f>ROUND(I204*H204,2)</f>
        <v>0</v>
      </c>
      <c r="K204" s="286" t="s">
        <v>234</v>
      </c>
      <c r="L204" s="291"/>
      <c r="M204" s="292" t="s">
        <v>1</v>
      </c>
      <c r="N204" s="293" t="s">
        <v>48</v>
      </c>
      <c r="O204" s="93"/>
      <c r="P204" s="238">
        <f>O204*H204</f>
        <v>0</v>
      </c>
      <c r="Q204" s="238">
        <v>0.081000000000000003</v>
      </c>
      <c r="R204" s="238">
        <f>Q204*H204</f>
        <v>2.8877310000000005</v>
      </c>
      <c r="S204" s="238">
        <v>0</v>
      </c>
      <c r="T204" s="239">
        <f>S204*H204</f>
        <v>0</v>
      </c>
      <c r="U204" s="40"/>
      <c r="V204" s="40"/>
      <c r="W204" s="40"/>
      <c r="X204" s="40"/>
      <c r="Y204" s="40"/>
      <c r="Z204" s="40"/>
      <c r="AA204" s="40"/>
      <c r="AB204" s="40"/>
      <c r="AC204" s="40"/>
      <c r="AD204" s="40"/>
      <c r="AE204" s="40"/>
      <c r="AR204" s="240" t="s">
        <v>266</v>
      </c>
      <c r="AT204" s="240" t="s">
        <v>407</v>
      </c>
      <c r="AU204" s="240" t="s">
        <v>91</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115</v>
      </c>
      <c r="BM204" s="240" t="s">
        <v>5974</v>
      </c>
    </row>
    <row r="205" s="13" customFormat="1">
      <c r="A205" s="13"/>
      <c r="B205" s="252"/>
      <c r="C205" s="253"/>
      <c r="D205" s="242" t="s">
        <v>369</v>
      </c>
      <c r="E205" s="253"/>
      <c r="F205" s="255" t="s">
        <v>5975</v>
      </c>
      <c r="G205" s="253"/>
      <c r="H205" s="256">
        <v>35.651000000000003</v>
      </c>
      <c r="I205" s="257"/>
      <c r="J205" s="253"/>
      <c r="K205" s="253"/>
      <c r="L205" s="258"/>
      <c r="M205" s="259"/>
      <c r="N205" s="260"/>
      <c r="O205" s="260"/>
      <c r="P205" s="260"/>
      <c r="Q205" s="260"/>
      <c r="R205" s="260"/>
      <c r="S205" s="260"/>
      <c r="T205" s="261"/>
      <c r="U205" s="13"/>
      <c r="V205" s="13"/>
      <c r="W205" s="13"/>
      <c r="X205" s="13"/>
      <c r="Y205" s="13"/>
      <c r="Z205" s="13"/>
      <c r="AA205" s="13"/>
      <c r="AB205" s="13"/>
      <c r="AC205" s="13"/>
      <c r="AD205" s="13"/>
      <c r="AE205" s="13"/>
      <c r="AT205" s="262" t="s">
        <v>369</v>
      </c>
      <c r="AU205" s="262" t="s">
        <v>91</v>
      </c>
      <c r="AV205" s="13" t="s">
        <v>91</v>
      </c>
      <c r="AW205" s="13" t="s">
        <v>4</v>
      </c>
      <c r="AX205" s="13" t="s">
        <v>87</v>
      </c>
      <c r="AY205" s="262" t="s">
        <v>227</v>
      </c>
    </row>
    <row r="206" s="2" customFormat="1" ht="16.5" customHeight="1">
      <c r="A206" s="40"/>
      <c r="B206" s="41"/>
      <c r="C206" s="284" t="s">
        <v>491</v>
      </c>
      <c r="D206" s="284" t="s">
        <v>407</v>
      </c>
      <c r="E206" s="285" t="s">
        <v>5644</v>
      </c>
      <c r="F206" s="286" t="s">
        <v>5645</v>
      </c>
      <c r="G206" s="287" t="s">
        <v>374</v>
      </c>
      <c r="H206" s="288">
        <v>3.5</v>
      </c>
      <c r="I206" s="289"/>
      <c r="J206" s="290">
        <f>ROUND(I206*H206,2)</f>
        <v>0</v>
      </c>
      <c r="K206" s="286" t="s">
        <v>234</v>
      </c>
      <c r="L206" s="291"/>
      <c r="M206" s="292" t="s">
        <v>1</v>
      </c>
      <c r="N206" s="293" t="s">
        <v>48</v>
      </c>
      <c r="O206" s="93"/>
      <c r="P206" s="238">
        <f>O206*H206</f>
        <v>0</v>
      </c>
      <c r="Q206" s="238">
        <v>2.4289999999999998</v>
      </c>
      <c r="R206" s="238">
        <f>Q206*H206</f>
        <v>8.5015000000000001</v>
      </c>
      <c r="S206" s="238">
        <v>0</v>
      </c>
      <c r="T206" s="239">
        <f>S206*H206</f>
        <v>0</v>
      </c>
      <c r="U206" s="40"/>
      <c r="V206" s="40"/>
      <c r="W206" s="40"/>
      <c r="X206" s="40"/>
      <c r="Y206" s="40"/>
      <c r="Z206" s="40"/>
      <c r="AA206" s="40"/>
      <c r="AB206" s="40"/>
      <c r="AC206" s="40"/>
      <c r="AD206" s="40"/>
      <c r="AE206" s="40"/>
      <c r="AR206" s="240" t="s">
        <v>266</v>
      </c>
      <c r="AT206" s="240" t="s">
        <v>407</v>
      </c>
      <c r="AU206" s="240" t="s">
        <v>91</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115</v>
      </c>
      <c r="BM206" s="240" t="s">
        <v>5976</v>
      </c>
    </row>
    <row r="207" s="2" customFormat="1" ht="16.5" customHeight="1">
      <c r="A207" s="40"/>
      <c r="B207" s="41"/>
      <c r="C207" s="229" t="s">
        <v>496</v>
      </c>
      <c r="D207" s="229" t="s">
        <v>230</v>
      </c>
      <c r="E207" s="230" t="s">
        <v>5651</v>
      </c>
      <c r="F207" s="231" t="s">
        <v>5652</v>
      </c>
      <c r="G207" s="232" t="s">
        <v>415</v>
      </c>
      <c r="H207" s="233">
        <v>147.59999999999999</v>
      </c>
      <c r="I207" s="234"/>
      <c r="J207" s="235">
        <f>ROUND(I207*H207,2)</f>
        <v>0</v>
      </c>
      <c r="K207" s="231" t="s">
        <v>234</v>
      </c>
      <c r="L207" s="46"/>
      <c r="M207" s="236" t="s">
        <v>1</v>
      </c>
      <c r="N207" s="237" t="s">
        <v>48</v>
      </c>
      <c r="O207" s="93"/>
      <c r="P207" s="238">
        <f>O207*H207</f>
        <v>0</v>
      </c>
      <c r="Q207" s="238">
        <v>0.00046999999999999999</v>
      </c>
      <c r="R207" s="238">
        <f>Q207*H207</f>
        <v>0.069371999999999989</v>
      </c>
      <c r="S207" s="238">
        <v>0</v>
      </c>
      <c r="T207" s="239">
        <f>S207*H207</f>
        <v>0</v>
      </c>
      <c r="U207" s="40"/>
      <c r="V207" s="40"/>
      <c r="W207" s="40"/>
      <c r="X207" s="40"/>
      <c r="Y207" s="40"/>
      <c r="Z207" s="40"/>
      <c r="AA207" s="40"/>
      <c r="AB207" s="40"/>
      <c r="AC207" s="40"/>
      <c r="AD207" s="40"/>
      <c r="AE207" s="40"/>
      <c r="AR207" s="240" t="s">
        <v>115</v>
      </c>
      <c r="AT207" s="240" t="s">
        <v>230</v>
      </c>
      <c r="AU207" s="240" t="s">
        <v>91</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115</v>
      </c>
      <c r="BM207" s="240" t="s">
        <v>5977</v>
      </c>
    </row>
    <row r="208" s="13" customFormat="1">
      <c r="A208" s="13"/>
      <c r="B208" s="252"/>
      <c r="C208" s="253"/>
      <c r="D208" s="242" t="s">
        <v>369</v>
      </c>
      <c r="E208" s="254" t="s">
        <v>1</v>
      </c>
      <c r="F208" s="255" t="s">
        <v>5978</v>
      </c>
      <c r="G208" s="253"/>
      <c r="H208" s="256">
        <v>147.59999999999999</v>
      </c>
      <c r="I208" s="257"/>
      <c r="J208" s="253"/>
      <c r="K208" s="253"/>
      <c r="L208" s="258"/>
      <c r="M208" s="259"/>
      <c r="N208" s="260"/>
      <c r="O208" s="260"/>
      <c r="P208" s="260"/>
      <c r="Q208" s="260"/>
      <c r="R208" s="260"/>
      <c r="S208" s="260"/>
      <c r="T208" s="261"/>
      <c r="U208" s="13"/>
      <c r="V208" s="13"/>
      <c r="W208" s="13"/>
      <c r="X208" s="13"/>
      <c r="Y208" s="13"/>
      <c r="Z208" s="13"/>
      <c r="AA208" s="13"/>
      <c r="AB208" s="13"/>
      <c r="AC208" s="13"/>
      <c r="AD208" s="13"/>
      <c r="AE208" s="13"/>
      <c r="AT208" s="262" t="s">
        <v>369</v>
      </c>
      <c r="AU208" s="262" t="s">
        <v>91</v>
      </c>
      <c r="AV208" s="13" t="s">
        <v>91</v>
      </c>
      <c r="AW208" s="13" t="s">
        <v>38</v>
      </c>
      <c r="AX208" s="13" t="s">
        <v>83</v>
      </c>
      <c r="AY208" s="262" t="s">
        <v>227</v>
      </c>
    </row>
    <row r="209" s="14" customFormat="1">
      <c r="A209" s="14"/>
      <c r="B209" s="263"/>
      <c r="C209" s="264"/>
      <c r="D209" s="242" t="s">
        <v>369</v>
      </c>
      <c r="E209" s="265" t="s">
        <v>1</v>
      </c>
      <c r="F209" s="266" t="s">
        <v>371</v>
      </c>
      <c r="G209" s="264"/>
      <c r="H209" s="267">
        <v>147.59999999999999</v>
      </c>
      <c r="I209" s="268"/>
      <c r="J209" s="264"/>
      <c r="K209" s="264"/>
      <c r="L209" s="269"/>
      <c r="M209" s="270"/>
      <c r="N209" s="271"/>
      <c r="O209" s="271"/>
      <c r="P209" s="271"/>
      <c r="Q209" s="271"/>
      <c r="R209" s="271"/>
      <c r="S209" s="271"/>
      <c r="T209" s="272"/>
      <c r="U209" s="14"/>
      <c r="V209" s="14"/>
      <c r="W209" s="14"/>
      <c r="X209" s="14"/>
      <c r="Y209" s="14"/>
      <c r="Z209" s="14"/>
      <c r="AA209" s="14"/>
      <c r="AB209" s="14"/>
      <c r="AC209" s="14"/>
      <c r="AD209" s="14"/>
      <c r="AE209" s="14"/>
      <c r="AT209" s="273" t="s">
        <v>369</v>
      </c>
      <c r="AU209" s="273" t="s">
        <v>91</v>
      </c>
      <c r="AV209" s="14" t="s">
        <v>115</v>
      </c>
      <c r="AW209" s="14" t="s">
        <v>38</v>
      </c>
      <c r="AX209" s="14" t="s">
        <v>87</v>
      </c>
      <c r="AY209" s="273" t="s">
        <v>227</v>
      </c>
    </row>
    <row r="210" s="2" customFormat="1" ht="16.5" customHeight="1">
      <c r="A210" s="40"/>
      <c r="B210" s="41"/>
      <c r="C210" s="229" t="s">
        <v>500</v>
      </c>
      <c r="D210" s="229" t="s">
        <v>230</v>
      </c>
      <c r="E210" s="230" t="s">
        <v>1001</v>
      </c>
      <c r="F210" s="231" t="s">
        <v>1002</v>
      </c>
      <c r="G210" s="232" t="s">
        <v>415</v>
      </c>
      <c r="H210" s="233">
        <v>135.30000000000001</v>
      </c>
      <c r="I210" s="234"/>
      <c r="J210" s="235">
        <f>ROUND(I210*H210,2)</f>
        <v>0</v>
      </c>
      <c r="K210" s="231" t="s">
        <v>234</v>
      </c>
      <c r="L210" s="46"/>
      <c r="M210" s="236" t="s">
        <v>1</v>
      </c>
      <c r="N210" s="237" t="s">
        <v>48</v>
      </c>
      <c r="O210" s="93"/>
      <c r="P210" s="238">
        <f>O210*H210</f>
        <v>0</v>
      </c>
      <c r="Q210" s="238">
        <v>0.00068999999999999997</v>
      </c>
      <c r="R210" s="238">
        <f>Q210*H210</f>
        <v>0.093357000000000009</v>
      </c>
      <c r="S210" s="238">
        <v>0</v>
      </c>
      <c r="T210" s="239">
        <f>S210*H210</f>
        <v>0</v>
      </c>
      <c r="U210" s="40"/>
      <c r="V210" s="40"/>
      <c r="W210" s="40"/>
      <c r="X210" s="40"/>
      <c r="Y210" s="40"/>
      <c r="Z210" s="40"/>
      <c r="AA210" s="40"/>
      <c r="AB210" s="40"/>
      <c r="AC210" s="40"/>
      <c r="AD210" s="40"/>
      <c r="AE210" s="40"/>
      <c r="AR210" s="240" t="s">
        <v>115</v>
      </c>
      <c r="AT210" s="240" t="s">
        <v>230</v>
      </c>
      <c r="AU210" s="240" t="s">
        <v>91</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115</v>
      </c>
      <c r="BM210" s="240" t="s">
        <v>5979</v>
      </c>
    </row>
    <row r="211" s="15" customFormat="1">
      <c r="A211" s="15"/>
      <c r="B211" s="274"/>
      <c r="C211" s="275"/>
      <c r="D211" s="242" t="s">
        <v>369</v>
      </c>
      <c r="E211" s="276" t="s">
        <v>1</v>
      </c>
      <c r="F211" s="277" t="s">
        <v>5918</v>
      </c>
      <c r="G211" s="275"/>
      <c r="H211" s="276" t="s">
        <v>1</v>
      </c>
      <c r="I211" s="278"/>
      <c r="J211" s="275"/>
      <c r="K211" s="275"/>
      <c r="L211" s="279"/>
      <c r="M211" s="280"/>
      <c r="N211" s="281"/>
      <c r="O211" s="281"/>
      <c r="P211" s="281"/>
      <c r="Q211" s="281"/>
      <c r="R211" s="281"/>
      <c r="S211" s="281"/>
      <c r="T211" s="282"/>
      <c r="U211" s="15"/>
      <c r="V211" s="15"/>
      <c r="W211" s="15"/>
      <c r="X211" s="15"/>
      <c r="Y211" s="15"/>
      <c r="Z211" s="15"/>
      <c r="AA211" s="15"/>
      <c r="AB211" s="15"/>
      <c r="AC211" s="15"/>
      <c r="AD211" s="15"/>
      <c r="AE211" s="15"/>
      <c r="AT211" s="283" t="s">
        <v>369</v>
      </c>
      <c r="AU211" s="283" t="s">
        <v>91</v>
      </c>
      <c r="AV211" s="15" t="s">
        <v>87</v>
      </c>
      <c r="AW211" s="15" t="s">
        <v>38</v>
      </c>
      <c r="AX211" s="15" t="s">
        <v>83</v>
      </c>
      <c r="AY211" s="283" t="s">
        <v>227</v>
      </c>
    </row>
    <row r="212" s="13" customFormat="1">
      <c r="A212" s="13"/>
      <c r="B212" s="252"/>
      <c r="C212" s="253"/>
      <c r="D212" s="242" t="s">
        <v>369</v>
      </c>
      <c r="E212" s="254" t="s">
        <v>1</v>
      </c>
      <c r="F212" s="255" t="s">
        <v>5980</v>
      </c>
      <c r="G212" s="253"/>
      <c r="H212" s="256">
        <v>135.30000000000001</v>
      </c>
      <c r="I212" s="257"/>
      <c r="J212" s="253"/>
      <c r="K212" s="253"/>
      <c r="L212" s="258"/>
      <c r="M212" s="259"/>
      <c r="N212" s="260"/>
      <c r="O212" s="260"/>
      <c r="P212" s="260"/>
      <c r="Q212" s="260"/>
      <c r="R212" s="260"/>
      <c r="S212" s="260"/>
      <c r="T212" s="261"/>
      <c r="U212" s="13"/>
      <c r="V212" s="13"/>
      <c r="W212" s="13"/>
      <c r="X212" s="13"/>
      <c r="Y212" s="13"/>
      <c r="Z212" s="13"/>
      <c r="AA212" s="13"/>
      <c r="AB212" s="13"/>
      <c r="AC212" s="13"/>
      <c r="AD212" s="13"/>
      <c r="AE212" s="13"/>
      <c r="AT212" s="262" t="s">
        <v>369</v>
      </c>
      <c r="AU212" s="262" t="s">
        <v>91</v>
      </c>
      <c r="AV212" s="13" t="s">
        <v>91</v>
      </c>
      <c r="AW212" s="13" t="s">
        <v>38</v>
      </c>
      <c r="AX212" s="13" t="s">
        <v>83</v>
      </c>
      <c r="AY212" s="262" t="s">
        <v>227</v>
      </c>
    </row>
    <row r="213" s="14" customFormat="1">
      <c r="A213" s="14"/>
      <c r="B213" s="263"/>
      <c r="C213" s="264"/>
      <c r="D213" s="242" t="s">
        <v>369</v>
      </c>
      <c r="E213" s="265" t="s">
        <v>1</v>
      </c>
      <c r="F213" s="266" t="s">
        <v>371</v>
      </c>
      <c r="G213" s="264"/>
      <c r="H213" s="267">
        <v>135.30000000000001</v>
      </c>
      <c r="I213" s="268"/>
      <c r="J213" s="264"/>
      <c r="K213" s="264"/>
      <c r="L213" s="269"/>
      <c r="M213" s="270"/>
      <c r="N213" s="271"/>
      <c r="O213" s="271"/>
      <c r="P213" s="271"/>
      <c r="Q213" s="271"/>
      <c r="R213" s="271"/>
      <c r="S213" s="271"/>
      <c r="T213" s="272"/>
      <c r="U213" s="14"/>
      <c r="V213" s="14"/>
      <c r="W213" s="14"/>
      <c r="X213" s="14"/>
      <c r="Y213" s="14"/>
      <c r="Z213" s="14"/>
      <c r="AA213" s="14"/>
      <c r="AB213" s="14"/>
      <c r="AC213" s="14"/>
      <c r="AD213" s="14"/>
      <c r="AE213" s="14"/>
      <c r="AT213" s="273" t="s">
        <v>369</v>
      </c>
      <c r="AU213" s="273" t="s">
        <v>91</v>
      </c>
      <c r="AV213" s="14" t="s">
        <v>115</v>
      </c>
      <c r="AW213" s="14" t="s">
        <v>38</v>
      </c>
      <c r="AX213" s="14" t="s">
        <v>87</v>
      </c>
      <c r="AY213" s="273" t="s">
        <v>227</v>
      </c>
    </row>
    <row r="214" s="2" customFormat="1" ht="16.5" customHeight="1">
      <c r="A214" s="40"/>
      <c r="B214" s="41"/>
      <c r="C214" s="229" t="s">
        <v>505</v>
      </c>
      <c r="D214" s="229" t="s">
        <v>230</v>
      </c>
      <c r="E214" s="230" t="s">
        <v>5659</v>
      </c>
      <c r="F214" s="231" t="s">
        <v>5660</v>
      </c>
      <c r="G214" s="232" t="s">
        <v>544</v>
      </c>
      <c r="H214" s="233">
        <v>21</v>
      </c>
      <c r="I214" s="234"/>
      <c r="J214" s="235">
        <f>ROUND(I214*H214,2)</f>
        <v>0</v>
      </c>
      <c r="K214" s="231" t="s">
        <v>234</v>
      </c>
      <c r="L214" s="46"/>
      <c r="M214" s="236" t="s">
        <v>1</v>
      </c>
      <c r="N214" s="237" t="s">
        <v>48</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115</v>
      </c>
      <c r="AT214" s="240" t="s">
        <v>230</v>
      </c>
      <c r="AU214" s="240" t="s">
        <v>91</v>
      </c>
      <c r="AY214" s="18" t="s">
        <v>227</v>
      </c>
      <c r="BE214" s="241">
        <f>IF(N214="základní",J214,0)</f>
        <v>0</v>
      </c>
      <c r="BF214" s="241">
        <f>IF(N214="snížená",J214,0)</f>
        <v>0</v>
      </c>
      <c r="BG214" s="241">
        <f>IF(N214="zákl. přenesená",J214,0)</f>
        <v>0</v>
      </c>
      <c r="BH214" s="241">
        <f>IF(N214="sníž. přenesená",J214,0)</f>
        <v>0</v>
      </c>
      <c r="BI214" s="241">
        <f>IF(N214="nulová",J214,0)</f>
        <v>0</v>
      </c>
      <c r="BJ214" s="18" t="s">
        <v>87</v>
      </c>
      <c r="BK214" s="241">
        <f>ROUND(I214*H214,2)</f>
        <v>0</v>
      </c>
      <c r="BL214" s="18" t="s">
        <v>115</v>
      </c>
      <c r="BM214" s="240" t="s">
        <v>5981</v>
      </c>
    </row>
    <row r="215" s="13" customFormat="1">
      <c r="A215" s="13"/>
      <c r="B215" s="252"/>
      <c r="C215" s="253"/>
      <c r="D215" s="242" t="s">
        <v>369</v>
      </c>
      <c r="E215" s="254" t="s">
        <v>1</v>
      </c>
      <c r="F215" s="255" t="s">
        <v>5966</v>
      </c>
      <c r="G215" s="253"/>
      <c r="H215" s="256">
        <v>21</v>
      </c>
      <c r="I215" s="257"/>
      <c r="J215" s="253"/>
      <c r="K215" s="253"/>
      <c r="L215" s="258"/>
      <c r="M215" s="259"/>
      <c r="N215" s="260"/>
      <c r="O215" s="260"/>
      <c r="P215" s="260"/>
      <c r="Q215" s="260"/>
      <c r="R215" s="260"/>
      <c r="S215" s="260"/>
      <c r="T215" s="261"/>
      <c r="U215" s="13"/>
      <c r="V215" s="13"/>
      <c r="W215" s="13"/>
      <c r="X215" s="13"/>
      <c r="Y215" s="13"/>
      <c r="Z215" s="13"/>
      <c r="AA215" s="13"/>
      <c r="AB215" s="13"/>
      <c r="AC215" s="13"/>
      <c r="AD215" s="13"/>
      <c r="AE215" s="13"/>
      <c r="AT215" s="262" t="s">
        <v>369</v>
      </c>
      <c r="AU215" s="262" t="s">
        <v>91</v>
      </c>
      <c r="AV215" s="13" t="s">
        <v>91</v>
      </c>
      <c r="AW215" s="13" t="s">
        <v>38</v>
      </c>
      <c r="AX215" s="13" t="s">
        <v>83</v>
      </c>
      <c r="AY215" s="262" t="s">
        <v>227</v>
      </c>
    </row>
    <row r="216" s="14" customFormat="1">
      <c r="A216" s="14"/>
      <c r="B216" s="263"/>
      <c r="C216" s="264"/>
      <c r="D216" s="242" t="s">
        <v>369</v>
      </c>
      <c r="E216" s="265" t="s">
        <v>1</v>
      </c>
      <c r="F216" s="266" t="s">
        <v>371</v>
      </c>
      <c r="G216" s="264"/>
      <c r="H216" s="267">
        <v>21</v>
      </c>
      <c r="I216" s="268"/>
      <c r="J216" s="264"/>
      <c r="K216" s="264"/>
      <c r="L216" s="269"/>
      <c r="M216" s="270"/>
      <c r="N216" s="271"/>
      <c r="O216" s="271"/>
      <c r="P216" s="271"/>
      <c r="Q216" s="271"/>
      <c r="R216" s="271"/>
      <c r="S216" s="271"/>
      <c r="T216" s="272"/>
      <c r="U216" s="14"/>
      <c r="V216" s="14"/>
      <c r="W216" s="14"/>
      <c r="X216" s="14"/>
      <c r="Y216" s="14"/>
      <c r="Z216" s="14"/>
      <c r="AA216" s="14"/>
      <c r="AB216" s="14"/>
      <c r="AC216" s="14"/>
      <c r="AD216" s="14"/>
      <c r="AE216" s="14"/>
      <c r="AT216" s="273" t="s">
        <v>369</v>
      </c>
      <c r="AU216" s="273" t="s">
        <v>91</v>
      </c>
      <c r="AV216" s="14" t="s">
        <v>115</v>
      </c>
      <c r="AW216" s="14" t="s">
        <v>38</v>
      </c>
      <c r="AX216" s="14" t="s">
        <v>87</v>
      </c>
      <c r="AY216" s="273" t="s">
        <v>227</v>
      </c>
    </row>
    <row r="217" s="12" customFormat="1" ht="22.8" customHeight="1">
      <c r="A217" s="12"/>
      <c r="B217" s="213"/>
      <c r="C217" s="214"/>
      <c r="D217" s="215" t="s">
        <v>82</v>
      </c>
      <c r="E217" s="227" t="s">
        <v>1252</v>
      </c>
      <c r="F217" s="227" t="s">
        <v>1253</v>
      </c>
      <c r="G217" s="214"/>
      <c r="H217" s="214"/>
      <c r="I217" s="217"/>
      <c r="J217" s="228">
        <f>BK217</f>
        <v>0</v>
      </c>
      <c r="K217" s="214"/>
      <c r="L217" s="219"/>
      <c r="M217" s="220"/>
      <c r="N217" s="221"/>
      <c r="O217" s="221"/>
      <c r="P217" s="222">
        <f>SUM(P218:P223)</f>
        <v>0</v>
      </c>
      <c r="Q217" s="221"/>
      <c r="R217" s="222">
        <f>SUM(R218:R223)</f>
        <v>0</v>
      </c>
      <c r="S217" s="221"/>
      <c r="T217" s="223">
        <f>SUM(T218:T223)</f>
        <v>0</v>
      </c>
      <c r="U217" s="12"/>
      <c r="V217" s="12"/>
      <c r="W217" s="12"/>
      <c r="X217" s="12"/>
      <c r="Y217" s="12"/>
      <c r="Z217" s="12"/>
      <c r="AA217" s="12"/>
      <c r="AB217" s="12"/>
      <c r="AC217" s="12"/>
      <c r="AD217" s="12"/>
      <c r="AE217" s="12"/>
      <c r="AR217" s="224" t="s">
        <v>87</v>
      </c>
      <c r="AT217" s="225" t="s">
        <v>82</v>
      </c>
      <c r="AU217" s="225" t="s">
        <v>87</v>
      </c>
      <c r="AY217" s="224" t="s">
        <v>227</v>
      </c>
      <c r="BK217" s="226">
        <f>SUM(BK218:BK223)</f>
        <v>0</v>
      </c>
    </row>
    <row r="218" s="2" customFormat="1" ht="16.5" customHeight="1">
      <c r="A218" s="40"/>
      <c r="B218" s="41"/>
      <c r="C218" s="229" t="s">
        <v>509</v>
      </c>
      <c r="D218" s="229" t="s">
        <v>230</v>
      </c>
      <c r="E218" s="230" t="s">
        <v>1259</v>
      </c>
      <c r="F218" s="231" t="s">
        <v>1260</v>
      </c>
      <c r="G218" s="232" t="s">
        <v>398</v>
      </c>
      <c r="H218" s="233">
        <v>9.2560000000000002</v>
      </c>
      <c r="I218" s="234"/>
      <c r="J218" s="235">
        <f>ROUND(I218*H218,2)</f>
        <v>0</v>
      </c>
      <c r="K218" s="231" t="s">
        <v>251</v>
      </c>
      <c r="L218" s="46"/>
      <c r="M218" s="236" t="s">
        <v>1</v>
      </c>
      <c r="N218" s="237" t="s">
        <v>48</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115</v>
      </c>
      <c r="AT218" s="240" t="s">
        <v>230</v>
      </c>
      <c r="AU218" s="240" t="s">
        <v>91</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115</v>
      </c>
      <c r="BM218" s="240" t="s">
        <v>5982</v>
      </c>
    </row>
    <row r="219" s="2" customFormat="1">
      <c r="A219" s="40"/>
      <c r="B219" s="41"/>
      <c r="C219" s="42"/>
      <c r="D219" s="242" t="s">
        <v>237</v>
      </c>
      <c r="E219" s="42"/>
      <c r="F219" s="243" t="s">
        <v>5801</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8" t="s">
        <v>237</v>
      </c>
      <c r="AU219" s="18" t="s">
        <v>91</v>
      </c>
    </row>
    <row r="220" s="2" customFormat="1" ht="16.5" customHeight="1">
      <c r="A220" s="40"/>
      <c r="B220" s="41"/>
      <c r="C220" s="229" t="s">
        <v>513</v>
      </c>
      <c r="D220" s="229" t="s">
        <v>230</v>
      </c>
      <c r="E220" s="230" t="s">
        <v>1264</v>
      </c>
      <c r="F220" s="231" t="s">
        <v>1265</v>
      </c>
      <c r="G220" s="232" t="s">
        <v>398</v>
      </c>
      <c r="H220" s="233">
        <v>9.2560000000000002</v>
      </c>
      <c r="I220" s="234"/>
      <c r="J220" s="235">
        <f>ROUND(I220*H220,2)</f>
        <v>0</v>
      </c>
      <c r="K220" s="231" t="s">
        <v>234</v>
      </c>
      <c r="L220" s="46"/>
      <c r="M220" s="236" t="s">
        <v>1</v>
      </c>
      <c r="N220" s="237" t="s">
        <v>48</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115</v>
      </c>
      <c r="AT220" s="240" t="s">
        <v>230</v>
      </c>
      <c r="AU220" s="240" t="s">
        <v>91</v>
      </c>
      <c r="AY220" s="18" t="s">
        <v>227</v>
      </c>
      <c r="BE220" s="241">
        <f>IF(N220="základní",J220,0)</f>
        <v>0</v>
      </c>
      <c r="BF220" s="241">
        <f>IF(N220="snížená",J220,0)</f>
        <v>0</v>
      </c>
      <c r="BG220" s="241">
        <f>IF(N220="zákl. přenesená",J220,0)</f>
        <v>0</v>
      </c>
      <c r="BH220" s="241">
        <f>IF(N220="sníž. přenesená",J220,0)</f>
        <v>0</v>
      </c>
      <c r="BI220" s="241">
        <f>IF(N220="nulová",J220,0)</f>
        <v>0</v>
      </c>
      <c r="BJ220" s="18" t="s">
        <v>87</v>
      </c>
      <c r="BK220" s="241">
        <f>ROUND(I220*H220,2)</f>
        <v>0</v>
      </c>
      <c r="BL220" s="18" t="s">
        <v>115</v>
      </c>
      <c r="BM220" s="240" t="s">
        <v>5983</v>
      </c>
    </row>
    <row r="221" s="2" customFormat="1" ht="16.5" customHeight="1">
      <c r="A221" s="40"/>
      <c r="B221" s="41"/>
      <c r="C221" s="229" t="s">
        <v>517</v>
      </c>
      <c r="D221" s="229" t="s">
        <v>230</v>
      </c>
      <c r="E221" s="230" t="s">
        <v>1268</v>
      </c>
      <c r="F221" s="231" t="s">
        <v>1269</v>
      </c>
      <c r="G221" s="232" t="s">
        <v>398</v>
      </c>
      <c r="H221" s="233">
        <v>185.12000000000001</v>
      </c>
      <c r="I221" s="234"/>
      <c r="J221" s="235">
        <f>ROUND(I221*H221,2)</f>
        <v>0</v>
      </c>
      <c r="K221" s="231" t="s">
        <v>234</v>
      </c>
      <c r="L221" s="46"/>
      <c r="M221" s="236" t="s">
        <v>1</v>
      </c>
      <c r="N221" s="237" t="s">
        <v>48</v>
      </c>
      <c r="O221" s="93"/>
      <c r="P221" s="238">
        <f>O221*H221</f>
        <v>0</v>
      </c>
      <c r="Q221" s="238">
        <v>0</v>
      </c>
      <c r="R221" s="238">
        <f>Q221*H221</f>
        <v>0</v>
      </c>
      <c r="S221" s="238">
        <v>0</v>
      </c>
      <c r="T221" s="239">
        <f>S221*H221</f>
        <v>0</v>
      </c>
      <c r="U221" s="40"/>
      <c r="V221" s="40"/>
      <c r="W221" s="40"/>
      <c r="X221" s="40"/>
      <c r="Y221" s="40"/>
      <c r="Z221" s="40"/>
      <c r="AA221" s="40"/>
      <c r="AB221" s="40"/>
      <c r="AC221" s="40"/>
      <c r="AD221" s="40"/>
      <c r="AE221" s="40"/>
      <c r="AR221" s="240" t="s">
        <v>115</v>
      </c>
      <c r="AT221" s="240" t="s">
        <v>230</v>
      </c>
      <c r="AU221" s="240" t="s">
        <v>91</v>
      </c>
      <c r="AY221" s="18" t="s">
        <v>227</v>
      </c>
      <c r="BE221" s="241">
        <f>IF(N221="základní",J221,0)</f>
        <v>0</v>
      </c>
      <c r="BF221" s="241">
        <f>IF(N221="snížená",J221,0)</f>
        <v>0</v>
      </c>
      <c r="BG221" s="241">
        <f>IF(N221="zákl. přenesená",J221,0)</f>
        <v>0</v>
      </c>
      <c r="BH221" s="241">
        <f>IF(N221="sníž. přenesená",J221,0)</f>
        <v>0</v>
      </c>
      <c r="BI221" s="241">
        <f>IF(N221="nulová",J221,0)</f>
        <v>0</v>
      </c>
      <c r="BJ221" s="18" t="s">
        <v>87</v>
      </c>
      <c r="BK221" s="241">
        <f>ROUND(I221*H221,2)</f>
        <v>0</v>
      </c>
      <c r="BL221" s="18" t="s">
        <v>115</v>
      </c>
      <c r="BM221" s="240" t="s">
        <v>5984</v>
      </c>
    </row>
    <row r="222" s="13" customFormat="1">
      <c r="A222" s="13"/>
      <c r="B222" s="252"/>
      <c r="C222" s="253"/>
      <c r="D222" s="242" t="s">
        <v>369</v>
      </c>
      <c r="E222" s="253"/>
      <c r="F222" s="255" t="s">
        <v>5985</v>
      </c>
      <c r="G222" s="253"/>
      <c r="H222" s="256">
        <v>185.12000000000001</v>
      </c>
      <c r="I222" s="257"/>
      <c r="J222" s="253"/>
      <c r="K222" s="253"/>
      <c r="L222" s="258"/>
      <c r="M222" s="259"/>
      <c r="N222" s="260"/>
      <c r="O222" s="260"/>
      <c r="P222" s="260"/>
      <c r="Q222" s="260"/>
      <c r="R222" s="260"/>
      <c r="S222" s="260"/>
      <c r="T222" s="261"/>
      <c r="U222" s="13"/>
      <c r="V222" s="13"/>
      <c r="W222" s="13"/>
      <c r="X222" s="13"/>
      <c r="Y222" s="13"/>
      <c r="Z222" s="13"/>
      <c r="AA222" s="13"/>
      <c r="AB222" s="13"/>
      <c r="AC222" s="13"/>
      <c r="AD222" s="13"/>
      <c r="AE222" s="13"/>
      <c r="AT222" s="262" t="s">
        <v>369</v>
      </c>
      <c r="AU222" s="262" t="s">
        <v>91</v>
      </c>
      <c r="AV222" s="13" t="s">
        <v>91</v>
      </c>
      <c r="AW222" s="13" t="s">
        <v>4</v>
      </c>
      <c r="AX222" s="13" t="s">
        <v>87</v>
      </c>
      <c r="AY222" s="262" t="s">
        <v>227</v>
      </c>
    </row>
    <row r="223" s="2" customFormat="1" ht="16.5" customHeight="1">
      <c r="A223" s="40"/>
      <c r="B223" s="41"/>
      <c r="C223" s="229" t="s">
        <v>521</v>
      </c>
      <c r="D223" s="229" t="s">
        <v>230</v>
      </c>
      <c r="E223" s="230" t="s">
        <v>1273</v>
      </c>
      <c r="F223" s="231" t="s">
        <v>1274</v>
      </c>
      <c r="G223" s="232" t="s">
        <v>398</v>
      </c>
      <c r="H223" s="233">
        <v>9.2560000000000002</v>
      </c>
      <c r="I223" s="234"/>
      <c r="J223" s="235">
        <f>ROUND(I223*H223,2)</f>
        <v>0</v>
      </c>
      <c r="K223" s="231" t="s">
        <v>234</v>
      </c>
      <c r="L223" s="46"/>
      <c r="M223" s="236" t="s">
        <v>1</v>
      </c>
      <c r="N223" s="237" t="s">
        <v>48</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115</v>
      </c>
      <c r="AT223" s="240" t="s">
        <v>230</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5986</v>
      </c>
    </row>
    <row r="224" s="12" customFormat="1" ht="22.8" customHeight="1">
      <c r="A224" s="12"/>
      <c r="B224" s="213"/>
      <c r="C224" s="214"/>
      <c r="D224" s="215" t="s">
        <v>82</v>
      </c>
      <c r="E224" s="227" t="s">
        <v>1276</v>
      </c>
      <c r="F224" s="227" t="s">
        <v>1277</v>
      </c>
      <c r="G224" s="214"/>
      <c r="H224" s="214"/>
      <c r="I224" s="217"/>
      <c r="J224" s="228">
        <f>BK224</f>
        <v>0</v>
      </c>
      <c r="K224" s="214"/>
      <c r="L224" s="219"/>
      <c r="M224" s="220"/>
      <c r="N224" s="221"/>
      <c r="O224" s="221"/>
      <c r="P224" s="222">
        <f>P225</f>
        <v>0</v>
      </c>
      <c r="Q224" s="221"/>
      <c r="R224" s="222">
        <f>R225</f>
        <v>0</v>
      </c>
      <c r="S224" s="221"/>
      <c r="T224" s="223">
        <f>T225</f>
        <v>0</v>
      </c>
      <c r="U224" s="12"/>
      <c r="V224" s="12"/>
      <c r="W224" s="12"/>
      <c r="X224" s="12"/>
      <c r="Y224" s="12"/>
      <c r="Z224" s="12"/>
      <c r="AA224" s="12"/>
      <c r="AB224" s="12"/>
      <c r="AC224" s="12"/>
      <c r="AD224" s="12"/>
      <c r="AE224" s="12"/>
      <c r="AR224" s="224" t="s">
        <v>87</v>
      </c>
      <c r="AT224" s="225" t="s">
        <v>82</v>
      </c>
      <c r="AU224" s="225" t="s">
        <v>87</v>
      </c>
      <c r="AY224" s="224" t="s">
        <v>227</v>
      </c>
      <c r="BK224" s="226">
        <f>BK225</f>
        <v>0</v>
      </c>
    </row>
    <row r="225" s="2" customFormat="1" ht="16.5" customHeight="1">
      <c r="A225" s="40"/>
      <c r="B225" s="41"/>
      <c r="C225" s="229" t="s">
        <v>525</v>
      </c>
      <c r="D225" s="229" t="s">
        <v>230</v>
      </c>
      <c r="E225" s="230" t="s">
        <v>5684</v>
      </c>
      <c r="F225" s="231" t="s">
        <v>5685</v>
      </c>
      <c r="G225" s="232" t="s">
        <v>398</v>
      </c>
      <c r="H225" s="233">
        <v>125.77800000000001</v>
      </c>
      <c r="I225" s="234"/>
      <c r="J225" s="235">
        <f>ROUND(I225*H225,2)</f>
        <v>0</v>
      </c>
      <c r="K225" s="231" t="s">
        <v>234</v>
      </c>
      <c r="L225" s="46"/>
      <c r="M225" s="236" t="s">
        <v>1</v>
      </c>
      <c r="N225" s="237" t="s">
        <v>48</v>
      </c>
      <c r="O225" s="93"/>
      <c r="P225" s="238">
        <f>O225*H225</f>
        <v>0</v>
      </c>
      <c r="Q225" s="238">
        <v>0</v>
      </c>
      <c r="R225" s="238">
        <f>Q225*H225</f>
        <v>0</v>
      </c>
      <c r="S225" s="238">
        <v>0</v>
      </c>
      <c r="T225" s="239">
        <f>S225*H225</f>
        <v>0</v>
      </c>
      <c r="U225" s="40"/>
      <c r="V225" s="40"/>
      <c r="W225" s="40"/>
      <c r="X225" s="40"/>
      <c r="Y225" s="40"/>
      <c r="Z225" s="40"/>
      <c r="AA225" s="40"/>
      <c r="AB225" s="40"/>
      <c r="AC225" s="40"/>
      <c r="AD225" s="40"/>
      <c r="AE225" s="40"/>
      <c r="AR225" s="240" t="s">
        <v>115</v>
      </c>
      <c r="AT225" s="240" t="s">
        <v>230</v>
      </c>
      <c r="AU225" s="240" t="s">
        <v>91</v>
      </c>
      <c r="AY225" s="18" t="s">
        <v>227</v>
      </c>
      <c r="BE225" s="241">
        <f>IF(N225="základní",J225,0)</f>
        <v>0</v>
      </c>
      <c r="BF225" s="241">
        <f>IF(N225="snížená",J225,0)</f>
        <v>0</v>
      </c>
      <c r="BG225" s="241">
        <f>IF(N225="zákl. přenesená",J225,0)</f>
        <v>0</v>
      </c>
      <c r="BH225" s="241">
        <f>IF(N225="sníž. přenesená",J225,0)</f>
        <v>0</v>
      </c>
      <c r="BI225" s="241">
        <f>IF(N225="nulová",J225,0)</f>
        <v>0</v>
      </c>
      <c r="BJ225" s="18" t="s">
        <v>87</v>
      </c>
      <c r="BK225" s="241">
        <f>ROUND(I225*H225,2)</f>
        <v>0</v>
      </c>
      <c r="BL225" s="18" t="s">
        <v>115</v>
      </c>
      <c r="BM225" s="240" t="s">
        <v>5987</v>
      </c>
    </row>
    <row r="226" s="12" customFormat="1" ht="25.92" customHeight="1">
      <c r="A226" s="12"/>
      <c r="B226" s="213"/>
      <c r="C226" s="214"/>
      <c r="D226" s="215" t="s">
        <v>82</v>
      </c>
      <c r="E226" s="216" t="s">
        <v>2795</v>
      </c>
      <c r="F226" s="216" t="s">
        <v>2795</v>
      </c>
      <c r="G226" s="214"/>
      <c r="H226" s="214"/>
      <c r="I226" s="217"/>
      <c r="J226" s="218">
        <f>BK226</f>
        <v>0</v>
      </c>
      <c r="K226" s="214"/>
      <c r="L226" s="219"/>
      <c r="M226" s="220"/>
      <c r="N226" s="221"/>
      <c r="O226" s="221"/>
      <c r="P226" s="222">
        <f>P227</f>
        <v>0</v>
      </c>
      <c r="Q226" s="221"/>
      <c r="R226" s="222">
        <f>R227</f>
        <v>0</v>
      </c>
      <c r="S226" s="221"/>
      <c r="T226" s="223">
        <f>T227</f>
        <v>0</v>
      </c>
      <c r="U226" s="12"/>
      <c r="V226" s="12"/>
      <c r="W226" s="12"/>
      <c r="X226" s="12"/>
      <c r="Y226" s="12"/>
      <c r="Z226" s="12"/>
      <c r="AA226" s="12"/>
      <c r="AB226" s="12"/>
      <c r="AC226" s="12"/>
      <c r="AD226" s="12"/>
      <c r="AE226" s="12"/>
      <c r="AR226" s="224" t="s">
        <v>115</v>
      </c>
      <c r="AT226" s="225" t="s">
        <v>82</v>
      </c>
      <c r="AU226" s="225" t="s">
        <v>83</v>
      </c>
      <c r="AY226" s="224" t="s">
        <v>227</v>
      </c>
      <c r="BK226" s="226">
        <f>BK227</f>
        <v>0</v>
      </c>
    </row>
    <row r="227" s="12" customFormat="1" ht="22.8" customHeight="1">
      <c r="A227" s="12"/>
      <c r="B227" s="213"/>
      <c r="C227" s="214"/>
      <c r="D227" s="215" t="s">
        <v>82</v>
      </c>
      <c r="E227" s="227" t="s">
        <v>5988</v>
      </c>
      <c r="F227" s="227" t="s">
        <v>5989</v>
      </c>
      <c r="G227" s="214"/>
      <c r="H227" s="214"/>
      <c r="I227" s="217"/>
      <c r="J227" s="228">
        <f>BK227</f>
        <v>0</v>
      </c>
      <c r="K227" s="214"/>
      <c r="L227" s="219"/>
      <c r="M227" s="220"/>
      <c r="N227" s="221"/>
      <c r="O227" s="221"/>
      <c r="P227" s="222">
        <f>SUM(P228:P229)</f>
        <v>0</v>
      </c>
      <c r="Q227" s="221"/>
      <c r="R227" s="222">
        <f>SUM(R228:R229)</f>
        <v>0</v>
      </c>
      <c r="S227" s="221"/>
      <c r="T227" s="223">
        <f>SUM(T228:T229)</f>
        <v>0</v>
      </c>
      <c r="U227" s="12"/>
      <c r="V227" s="12"/>
      <c r="W227" s="12"/>
      <c r="X227" s="12"/>
      <c r="Y227" s="12"/>
      <c r="Z227" s="12"/>
      <c r="AA227" s="12"/>
      <c r="AB227" s="12"/>
      <c r="AC227" s="12"/>
      <c r="AD227" s="12"/>
      <c r="AE227" s="12"/>
      <c r="AR227" s="224" t="s">
        <v>115</v>
      </c>
      <c r="AT227" s="225" t="s">
        <v>82</v>
      </c>
      <c r="AU227" s="225" t="s">
        <v>87</v>
      </c>
      <c r="AY227" s="224" t="s">
        <v>227</v>
      </c>
      <c r="BK227" s="226">
        <f>SUM(BK228:BK229)</f>
        <v>0</v>
      </c>
    </row>
    <row r="228" s="2" customFormat="1" ht="16.5" customHeight="1">
      <c r="A228" s="40"/>
      <c r="B228" s="41"/>
      <c r="C228" s="229" t="s">
        <v>529</v>
      </c>
      <c r="D228" s="229" t="s">
        <v>230</v>
      </c>
      <c r="E228" s="230" t="s">
        <v>5990</v>
      </c>
      <c r="F228" s="231" t="s">
        <v>5991</v>
      </c>
      <c r="G228" s="232" t="s">
        <v>459</v>
      </c>
      <c r="H228" s="233">
        <v>6</v>
      </c>
      <c r="I228" s="234"/>
      <c r="J228" s="235">
        <f>ROUND(I228*H228,2)</f>
        <v>0</v>
      </c>
      <c r="K228" s="231" t="s">
        <v>251</v>
      </c>
      <c r="L228" s="46"/>
      <c r="M228" s="236" t="s">
        <v>1</v>
      </c>
      <c r="N228" s="237" t="s">
        <v>48</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2775</v>
      </c>
      <c r="AT228" s="240" t="s">
        <v>230</v>
      </c>
      <c r="AU228" s="240" t="s">
        <v>91</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2775</v>
      </c>
      <c r="BM228" s="240" t="s">
        <v>5992</v>
      </c>
    </row>
    <row r="229" s="2" customFormat="1">
      <c r="A229" s="40"/>
      <c r="B229" s="41"/>
      <c r="C229" s="42"/>
      <c r="D229" s="242" t="s">
        <v>237</v>
      </c>
      <c r="E229" s="42"/>
      <c r="F229" s="243" t="s">
        <v>5993</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8" t="s">
        <v>237</v>
      </c>
      <c r="AU229" s="18" t="s">
        <v>91</v>
      </c>
    </row>
    <row r="230" s="12" customFormat="1" ht="25.92" customHeight="1">
      <c r="A230" s="12"/>
      <c r="B230" s="213"/>
      <c r="C230" s="214"/>
      <c r="D230" s="215" t="s">
        <v>82</v>
      </c>
      <c r="E230" s="216" t="s">
        <v>226</v>
      </c>
      <c r="F230" s="216" t="s">
        <v>226</v>
      </c>
      <c r="G230" s="214"/>
      <c r="H230" s="214"/>
      <c r="I230" s="217"/>
      <c r="J230" s="218">
        <f>BK230</f>
        <v>0</v>
      </c>
      <c r="K230" s="214"/>
      <c r="L230" s="219"/>
      <c r="M230" s="220"/>
      <c r="N230" s="221"/>
      <c r="O230" s="221"/>
      <c r="P230" s="222">
        <f>P231</f>
        <v>0</v>
      </c>
      <c r="Q230" s="221"/>
      <c r="R230" s="222">
        <f>R231</f>
        <v>0</v>
      </c>
      <c r="S230" s="221"/>
      <c r="T230" s="223">
        <f>T231</f>
        <v>0</v>
      </c>
      <c r="U230" s="12"/>
      <c r="V230" s="12"/>
      <c r="W230" s="12"/>
      <c r="X230" s="12"/>
      <c r="Y230" s="12"/>
      <c r="Z230" s="12"/>
      <c r="AA230" s="12"/>
      <c r="AB230" s="12"/>
      <c r="AC230" s="12"/>
      <c r="AD230" s="12"/>
      <c r="AE230" s="12"/>
      <c r="AR230" s="224" t="s">
        <v>121</v>
      </c>
      <c r="AT230" s="225" t="s">
        <v>82</v>
      </c>
      <c r="AU230" s="225" t="s">
        <v>83</v>
      </c>
      <c r="AY230" s="224" t="s">
        <v>227</v>
      </c>
      <c r="BK230" s="226">
        <f>BK231</f>
        <v>0</v>
      </c>
    </row>
    <row r="231" s="12" customFormat="1" ht="22.8" customHeight="1">
      <c r="A231" s="12"/>
      <c r="B231" s="213"/>
      <c r="C231" s="214"/>
      <c r="D231" s="215" t="s">
        <v>82</v>
      </c>
      <c r="E231" s="227" t="s">
        <v>314</v>
      </c>
      <c r="F231" s="227" t="s">
        <v>315</v>
      </c>
      <c r="G231" s="214"/>
      <c r="H231" s="214"/>
      <c r="I231" s="217"/>
      <c r="J231" s="228">
        <f>BK231</f>
        <v>0</v>
      </c>
      <c r="K231" s="214"/>
      <c r="L231" s="219"/>
      <c r="M231" s="220"/>
      <c r="N231" s="221"/>
      <c r="O231" s="221"/>
      <c r="P231" s="222">
        <f>P232</f>
        <v>0</v>
      </c>
      <c r="Q231" s="221"/>
      <c r="R231" s="222">
        <f>R232</f>
        <v>0</v>
      </c>
      <c r="S231" s="221"/>
      <c r="T231" s="223">
        <f>T232</f>
        <v>0</v>
      </c>
      <c r="U231" s="12"/>
      <c r="V231" s="12"/>
      <c r="W231" s="12"/>
      <c r="X231" s="12"/>
      <c r="Y231" s="12"/>
      <c r="Z231" s="12"/>
      <c r="AA231" s="12"/>
      <c r="AB231" s="12"/>
      <c r="AC231" s="12"/>
      <c r="AD231" s="12"/>
      <c r="AE231" s="12"/>
      <c r="AR231" s="224" t="s">
        <v>121</v>
      </c>
      <c r="AT231" s="225" t="s">
        <v>82</v>
      </c>
      <c r="AU231" s="225" t="s">
        <v>87</v>
      </c>
      <c r="AY231" s="224" t="s">
        <v>227</v>
      </c>
      <c r="BK231" s="226">
        <f>BK232</f>
        <v>0</v>
      </c>
    </row>
    <row r="232" s="2" customFormat="1" ht="16.5" customHeight="1">
      <c r="A232" s="40"/>
      <c r="B232" s="41"/>
      <c r="C232" s="229" t="s">
        <v>533</v>
      </c>
      <c r="D232" s="229" t="s">
        <v>230</v>
      </c>
      <c r="E232" s="230" t="s">
        <v>2854</v>
      </c>
      <c r="F232" s="231" t="s">
        <v>2855</v>
      </c>
      <c r="G232" s="232" t="s">
        <v>459</v>
      </c>
      <c r="H232" s="233">
        <v>2</v>
      </c>
      <c r="I232" s="234"/>
      <c r="J232" s="235">
        <f>ROUND(I232*H232,2)</f>
        <v>0</v>
      </c>
      <c r="K232" s="231" t="s">
        <v>234</v>
      </c>
      <c r="L232" s="46"/>
      <c r="M232" s="306" t="s">
        <v>1</v>
      </c>
      <c r="N232" s="307" t="s">
        <v>48</v>
      </c>
      <c r="O232" s="249"/>
      <c r="P232" s="308">
        <f>O232*H232</f>
        <v>0</v>
      </c>
      <c r="Q232" s="308">
        <v>0</v>
      </c>
      <c r="R232" s="308">
        <f>Q232*H232</f>
        <v>0</v>
      </c>
      <c r="S232" s="308">
        <v>0</v>
      </c>
      <c r="T232" s="309">
        <f>S232*H232</f>
        <v>0</v>
      </c>
      <c r="U232" s="40"/>
      <c r="V232" s="40"/>
      <c r="W232" s="40"/>
      <c r="X232" s="40"/>
      <c r="Y232" s="40"/>
      <c r="Z232" s="40"/>
      <c r="AA232" s="40"/>
      <c r="AB232" s="40"/>
      <c r="AC232" s="40"/>
      <c r="AD232" s="40"/>
      <c r="AE232" s="40"/>
      <c r="AR232" s="240" t="s">
        <v>235</v>
      </c>
      <c r="AT232" s="240" t="s">
        <v>230</v>
      </c>
      <c r="AU232" s="240" t="s">
        <v>91</v>
      </c>
      <c r="AY232" s="18" t="s">
        <v>227</v>
      </c>
      <c r="BE232" s="241">
        <f>IF(N232="základní",J232,0)</f>
        <v>0</v>
      </c>
      <c r="BF232" s="241">
        <f>IF(N232="snížená",J232,0)</f>
        <v>0</v>
      </c>
      <c r="BG232" s="241">
        <f>IF(N232="zákl. přenesená",J232,0)</f>
        <v>0</v>
      </c>
      <c r="BH232" s="241">
        <f>IF(N232="sníž. přenesená",J232,0)</f>
        <v>0</v>
      </c>
      <c r="BI232" s="241">
        <f>IF(N232="nulová",J232,0)</f>
        <v>0</v>
      </c>
      <c r="BJ232" s="18" t="s">
        <v>87</v>
      </c>
      <c r="BK232" s="241">
        <f>ROUND(I232*H232,2)</f>
        <v>0</v>
      </c>
      <c r="BL232" s="18" t="s">
        <v>235</v>
      </c>
      <c r="BM232" s="240" t="s">
        <v>5994</v>
      </c>
    </row>
    <row r="233" s="2" customFormat="1" ht="6.96" customHeight="1">
      <c r="A233" s="40"/>
      <c r="B233" s="68"/>
      <c r="C233" s="69"/>
      <c r="D233" s="69"/>
      <c r="E233" s="69"/>
      <c r="F233" s="69"/>
      <c r="G233" s="69"/>
      <c r="H233" s="69"/>
      <c r="I233" s="69"/>
      <c r="J233" s="69"/>
      <c r="K233" s="69"/>
      <c r="L233" s="46"/>
      <c r="M233" s="40"/>
      <c r="O233" s="40"/>
      <c r="P233" s="40"/>
      <c r="Q233" s="40"/>
      <c r="R233" s="40"/>
      <c r="S233" s="40"/>
      <c r="T233" s="40"/>
      <c r="U233" s="40"/>
      <c r="V233" s="40"/>
      <c r="W233" s="40"/>
      <c r="X233" s="40"/>
      <c r="Y233" s="40"/>
      <c r="Z233" s="40"/>
      <c r="AA233" s="40"/>
      <c r="AB233" s="40"/>
      <c r="AC233" s="40"/>
      <c r="AD233" s="40"/>
      <c r="AE233" s="40"/>
    </row>
  </sheetData>
  <sheetProtection sheet="1" autoFilter="0" formatColumns="0" formatRows="0" objects="1" scenarios="1" spinCount="100000" saltValue="JjmJ/F8l8RvSG6MLyZKIUYZ06JAM0KpvzgoF32p+7nhN2Hq0ua9M9O9Krp6iH+tPklhwzLKABBMeM1a4CMvFdw==" hashValue="X89oQi0VI8gkD0qvbWUBlG/UxBnyifRT76kRqKOGDji3DN1QntLp0+ipvcVH4U9DVzNpOigsS3qTF6rQYeddow==" algorithmName="SHA-512" password="E785"/>
  <autoFilter ref="C130:K232"/>
  <mergeCells count="12">
    <mergeCell ref="E7:H7"/>
    <mergeCell ref="E9:H9"/>
    <mergeCell ref="E11:H11"/>
    <mergeCell ref="E20:H20"/>
    <mergeCell ref="E29:H29"/>
    <mergeCell ref="E85:H85"/>
    <mergeCell ref="E87:H87"/>
    <mergeCell ref="E89:H89"/>
    <mergeCell ref="E119:H119"/>
    <mergeCell ref="E121:H121"/>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173</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199</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5995</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40</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Statutární město Frýdek - Místek</v>
      </c>
      <c r="F17" s="40"/>
      <c r="G17" s="40"/>
      <c r="H17" s="40"/>
      <c r="I17" s="153" t="s">
        <v>33</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tr">
        <f>IF('Rekapitulace stavby'!AN16="","",'Rekapitulace stavby'!AN16)</f>
        <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tr">
        <f>IF('Rekapitulace stavby'!E17="","",'Rekapitulace stavby'!E17)</f>
        <v>PPS Kania s.r.o.</v>
      </c>
      <c r="F23" s="40"/>
      <c r="G23" s="40"/>
      <c r="H23" s="40"/>
      <c r="I23" s="153" t="s">
        <v>33</v>
      </c>
      <c r="J23" s="143" t="str">
        <f>IF('Rekapitulace stavby'!AN17="","",'Rekapitulace stavby'!AN17)</f>
        <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ROUND(J123,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ROUND((SUM(BE123:BE168)),  2)</f>
        <v>0</v>
      </c>
      <c r="G35" s="40"/>
      <c r="H35" s="40"/>
      <c r="I35" s="167">
        <v>0.20999999999999999</v>
      </c>
      <c r="J35" s="166">
        <f>ROUND(((SUM(BE123:BE168))*I35),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ROUND((SUM(BF123:BF168)),  2)</f>
        <v>0</v>
      </c>
      <c r="G36" s="40"/>
      <c r="H36" s="40"/>
      <c r="I36" s="167">
        <v>0.14999999999999999</v>
      </c>
      <c r="J36" s="166">
        <f>ROUND(((SUM(BF123:BF168))*I36),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ROUND((SUM(BG123:BG168)),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ROUND((SUM(BH123:BH168)),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ROUND((SUM(BI123:BI168)),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199</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08 - PŘELOŽKA STOŽÁRU VO</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J123</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5996</v>
      </c>
      <c r="E99" s="194"/>
      <c r="F99" s="194"/>
      <c r="G99" s="194"/>
      <c r="H99" s="194"/>
      <c r="I99" s="194"/>
      <c r="J99" s="195">
        <f>J124</f>
        <v>0</v>
      </c>
      <c r="K99" s="192"/>
      <c r="L99" s="196"/>
      <c r="S99" s="9"/>
      <c r="T99" s="9"/>
      <c r="U99" s="9"/>
      <c r="V99" s="9"/>
      <c r="W99" s="9"/>
      <c r="X99" s="9"/>
      <c r="Y99" s="9"/>
      <c r="Z99" s="9"/>
      <c r="AA99" s="9"/>
      <c r="AB99" s="9"/>
      <c r="AC99" s="9"/>
      <c r="AD99" s="9"/>
      <c r="AE99" s="9"/>
    </row>
    <row r="100" s="9" customFormat="1" ht="24.96" customHeight="1">
      <c r="A100" s="9"/>
      <c r="B100" s="191"/>
      <c r="C100" s="192"/>
      <c r="D100" s="193" t="s">
        <v>5997</v>
      </c>
      <c r="E100" s="194"/>
      <c r="F100" s="194"/>
      <c r="G100" s="194"/>
      <c r="H100" s="194"/>
      <c r="I100" s="194"/>
      <c r="J100" s="195">
        <f>J139</f>
        <v>0</v>
      </c>
      <c r="K100" s="192"/>
      <c r="L100" s="196"/>
      <c r="S100" s="9"/>
      <c r="T100" s="9"/>
      <c r="U100" s="9"/>
      <c r="V100" s="9"/>
      <c r="W100" s="9"/>
      <c r="X100" s="9"/>
      <c r="Y100" s="9"/>
      <c r="Z100" s="9"/>
      <c r="AA100" s="9"/>
      <c r="AB100" s="9"/>
      <c r="AC100" s="9"/>
      <c r="AD100" s="9"/>
      <c r="AE100" s="9"/>
    </row>
    <row r="101" s="9" customFormat="1" ht="24.96" customHeight="1">
      <c r="A101" s="9"/>
      <c r="B101" s="191"/>
      <c r="C101" s="192"/>
      <c r="D101" s="193" t="s">
        <v>3848</v>
      </c>
      <c r="E101" s="194"/>
      <c r="F101" s="194"/>
      <c r="G101" s="194"/>
      <c r="H101" s="194"/>
      <c r="I101" s="194"/>
      <c r="J101" s="195">
        <f>J164</f>
        <v>0</v>
      </c>
      <c r="K101" s="192"/>
      <c r="L101" s="196"/>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42"/>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69"/>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71"/>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213</v>
      </c>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86" t="str">
        <f>E7</f>
        <v>PD pro Hasičskou zbrojnici Frýdek</v>
      </c>
      <c r="F111" s="33"/>
      <c r="G111" s="33"/>
      <c r="H111" s="33"/>
      <c r="I111" s="42"/>
      <c r="J111" s="42"/>
      <c r="K111" s="42"/>
      <c r="L111" s="65"/>
      <c r="S111" s="40"/>
      <c r="T111" s="40"/>
      <c r="U111" s="40"/>
      <c r="V111" s="40"/>
      <c r="W111" s="40"/>
      <c r="X111" s="40"/>
      <c r="Y111" s="40"/>
      <c r="Z111" s="40"/>
      <c r="AA111" s="40"/>
      <c r="AB111" s="40"/>
      <c r="AC111" s="40"/>
      <c r="AD111" s="40"/>
      <c r="AE111" s="40"/>
    </row>
    <row r="112" s="1" customFormat="1" ht="12" customHeight="1">
      <c r="B112" s="22"/>
      <c r="C112" s="33" t="s">
        <v>198</v>
      </c>
      <c r="D112" s="23"/>
      <c r="E112" s="23"/>
      <c r="F112" s="23"/>
      <c r="G112" s="23"/>
      <c r="H112" s="23"/>
      <c r="I112" s="23"/>
      <c r="J112" s="23"/>
      <c r="K112" s="23"/>
      <c r="L112" s="21"/>
    </row>
    <row r="113" s="2" customFormat="1" ht="16.5" customHeight="1">
      <c r="A113" s="40"/>
      <c r="B113" s="41"/>
      <c r="C113" s="42"/>
      <c r="D113" s="42"/>
      <c r="E113" s="186" t="s">
        <v>199</v>
      </c>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200</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E11</f>
        <v>SO 08 - PŘELOŽKA STOŽÁRU VO</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F14</f>
        <v xml:space="preserve"> </v>
      </c>
      <c r="G117" s="42"/>
      <c r="H117" s="42"/>
      <c r="I117" s="33" t="s">
        <v>24</v>
      </c>
      <c r="J117" s="81" t="str">
        <f>IF(J14="","",J14)</f>
        <v>26. 7. 2019</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E17</f>
        <v>Statutární město Frýdek - Místek</v>
      </c>
      <c r="G119" s="42"/>
      <c r="H119" s="42"/>
      <c r="I119" s="33" t="s">
        <v>36</v>
      </c>
      <c r="J119" s="38" t="str">
        <f>E23</f>
        <v>PPS Kania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IF(E20="","",E20)</f>
        <v>Vyplň údaj</v>
      </c>
      <c r="G120" s="42"/>
      <c r="H120" s="42"/>
      <c r="I120" s="33" t="s">
        <v>39</v>
      </c>
      <c r="J120" s="38" t="str">
        <f>E26</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11" customFormat="1" ht="29.28" customHeight="1">
      <c r="A122" s="202"/>
      <c r="B122" s="203"/>
      <c r="C122" s="204" t="s">
        <v>214</v>
      </c>
      <c r="D122" s="205" t="s">
        <v>68</v>
      </c>
      <c r="E122" s="205" t="s">
        <v>64</v>
      </c>
      <c r="F122" s="205" t="s">
        <v>65</v>
      </c>
      <c r="G122" s="205" t="s">
        <v>215</v>
      </c>
      <c r="H122" s="205" t="s">
        <v>216</v>
      </c>
      <c r="I122" s="205" t="s">
        <v>217</v>
      </c>
      <c r="J122" s="205" t="s">
        <v>204</v>
      </c>
      <c r="K122" s="206" t="s">
        <v>218</v>
      </c>
      <c r="L122" s="207"/>
      <c r="M122" s="102" t="s">
        <v>1</v>
      </c>
      <c r="N122" s="103" t="s">
        <v>47</v>
      </c>
      <c r="O122" s="103" t="s">
        <v>219</v>
      </c>
      <c r="P122" s="103" t="s">
        <v>220</v>
      </c>
      <c r="Q122" s="103" t="s">
        <v>221</v>
      </c>
      <c r="R122" s="103" t="s">
        <v>222</v>
      </c>
      <c r="S122" s="103" t="s">
        <v>223</v>
      </c>
      <c r="T122" s="104" t="s">
        <v>224</v>
      </c>
      <c r="U122" s="202"/>
      <c r="V122" s="202"/>
      <c r="W122" s="202"/>
      <c r="X122" s="202"/>
      <c r="Y122" s="202"/>
      <c r="Z122" s="202"/>
      <c r="AA122" s="202"/>
      <c r="AB122" s="202"/>
      <c r="AC122" s="202"/>
      <c r="AD122" s="202"/>
      <c r="AE122" s="202"/>
    </row>
    <row r="123" s="2" customFormat="1" ht="22.8" customHeight="1">
      <c r="A123" s="40"/>
      <c r="B123" s="41"/>
      <c r="C123" s="109" t="s">
        <v>225</v>
      </c>
      <c r="D123" s="42"/>
      <c r="E123" s="42"/>
      <c r="F123" s="42"/>
      <c r="G123" s="42"/>
      <c r="H123" s="42"/>
      <c r="I123" s="42"/>
      <c r="J123" s="208">
        <f>BK123</f>
        <v>0</v>
      </c>
      <c r="K123" s="42"/>
      <c r="L123" s="46"/>
      <c r="M123" s="105"/>
      <c r="N123" s="209"/>
      <c r="O123" s="106"/>
      <c r="P123" s="210">
        <f>P124+P139+P164</f>
        <v>0</v>
      </c>
      <c r="Q123" s="106"/>
      <c r="R123" s="210">
        <f>R124+R139+R164</f>
        <v>0</v>
      </c>
      <c r="S123" s="106"/>
      <c r="T123" s="211">
        <f>T124+T139+T164</f>
        <v>0</v>
      </c>
      <c r="U123" s="40"/>
      <c r="V123" s="40"/>
      <c r="W123" s="40"/>
      <c r="X123" s="40"/>
      <c r="Y123" s="40"/>
      <c r="Z123" s="40"/>
      <c r="AA123" s="40"/>
      <c r="AB123" s="40"/>
      <c r="AC123" s="40"/>
      <c r="AD123" s="40"/>
      <c r="AE123" s="40"/>
      <c r="AT123" s="18" t="s">
        <v>82</v>
      </c>
      <c r="AU123" s="18" t="s">
        <v>206</v>
      </c>
      <c r="BK123" s="212">
        <f>BK124+BK139+BK164</f>
        <v>0</v>
      </c>
    </row>
    <row r="124" s="12" customFormat="1" ht="25.92" customHeight="1">
      <c r="A124" s="12"/>
      <c r="B124" s="213"/>
      <c r="C124" s="214"/>
      <c r="D124" s="215" t="s">
        <v>82</v>
      </c>
      <c r="E124" s="216" t="s">
        <v>3849</v>
      </c>
      <c r="F124" s="216" t="s">
        <v>5998</v>
      </c>
      <c r="G124" s="214"/>
      <c r="H124" s="214"/>
      <c r="I124" s="217"/>
      <c r="J124" s="218">
        <f>BK124</f>
        <v>0</v>
      </c>
      <c r="K124" s="214"/>
      <c r="L124" s="219"/>
      <c r="M124" s="220"/>
      <c r="N124" s="221"/>
      <c r="O124" s="221"/>
      <c r="P124" s="222">
        <f>SUM(P125:P138)</f>
        <v>0</v>
      </c>
      <c r="Q124" s="221"/>
      <c r="R124" s="222">
        <f>SUM(R125:R138)</f>
        <v>0</v>
      </c>
      <c r="S124" s="221"/>
      <c r="T124" s="223">
        <f>SUM(T125:T138)</f>
        <v>0</v>
      </c>
      <c r="U124" s="12"/>
      <c r="V124" s="12"/>
      <c r="W124" s="12"/>
      <c r="X124" s="12"/>
      <c r="Y124" s="12"/>
      <c r="Z124" s="12"/>
      <c r="AA124" s="12"/>
      <c r="AB124" s="12"/>
      <c r="AC124" s="12"/>
      <c r="AD124" s="12"/>
      <c r="AE124" s="12"/>
      <c r="AR124" s="224" t="s">
        <v>87</v>
      </c>
      <c r="AT124" s="225" t="s">
        <v>82</v>
      </c>
      <c r="AU124" s="225" t="s">
        <v>83</v>
      </c>
      <c r="AY124" s="224" t="s">
        <v>227</v>
      </c>
      <c r="BK124" s="226">
        <f>SUM(BK125:BK138)</f>
        <v>0</v>
      </c>
    </row>
    <row r="125" s="2" customFormat="1" ht="16.5" customHeight="1">
      <c r="A125" s="40"/>
      <c r="B125" s="41"/>
      <c r="C125" s="229" t="s">
        <v>87</v>
      </c>
      <c r="D125" s="229" t="s">
        <v>230</v>
      </c>
      <c r="E125" s="230" t="s">
        <v>5999</v>
      </c>
      <c r="F125" s="231" t="s">
        <v>6000</v>
      </c>
      <c r="G125" s="232" t="s">
        <v>544</v>
      </c>
      <c r="H125" s="233">
        <v>110</v>
      </c>
      <c r="I125" s="234"/>
      <c r="J125" s="235">
        <f>ROUND(I125*H125,2)</f>
        <v>0</v>
      </c>
      <c r="K125" s="231" t="s">
        <v>251</v>
      </c>
      <c r="L125" s="46"/>
      <c r="M125" s="236" t="s">
        <v>1</v>
      </c>
      <c r="N125" s="237" t="s">
        <v>48</v>
      </c>
      <c r="O125" s="93"/>
      <c r="P125" s="238">
        <f>O125*H125</f>
        <v>0</v>
      </c>
      <c r="Q125" s="238">
        <v>0</v>
      </c>
      <c r="R125" s="238">
        <f>Q125*H125</f>
        <v>0</v>
      </c>
      <c r="S125" s="238">
        <v>0</v>
      </c>
      <c r="T125" s="239">
        <f>S125*H125</f>
        <v>0</v>
      </c>
      <c r="U125" s="40"/>
      <c r="V125" s="40"/>
      <c r="W125" s="40"/>
      <c r="X125" s="40"/>
      <c r="Y125" s="40"/>
      <c r="Z125" s="40"/>
      <c r="AA125" s="40"/>
      <c r="AB125" s="40"/>
      <c r="AC125" s="40"/>
      <c r="AD125" s="40"/>
      <c r="AE125" s="40"/>
      <c r="AR125" s="240" t="s">
        <v>115</v>
      </c>
      <c r="AT125" s="240" t="s">
        <v>230</v>
      </c>
      <c r="AU125" s="240" t="s">
        <v>87</v>
      </c>
      <c r="AY125" s="18" t="s">
        <v>227</v>
      </c>
      <c r="BE125" s="241">
        <f>IF(N125="základní",J125,0)</f>
        <v>0</v>
      </c>
      <c r="BF125" s="241">
        <f>IF(N125="snížená",J125,0)</f>
        <v>0</v>
      </c>
      <c r="BG125" s="241">
        <f>IF(N125="zákl. přenesená",J125,0)</f>
        <v>0</v>
      </c>
      <c r="BH125" s="241">
        <f>IF(N125="sníž. přenesená",J125,0)</f>
        <v>0</v>
      </c>
      <c r="BI125" s="241">
        <f>IF(N125="nulová",J125,0)</f>
        <v>0</v>
      </c>
      <c r="BJ125" s="18" t="s">
        <v>87</v>
      </c>
      <c r="BK125" s="241">
        <f>ROUND(I125*H125,2)</f>
        <v>0</v>
      </c>
      <c r="BL125" s="18" t="s">
        <v>115</v>
      </c>
      <c r="BM125" s="240" t="s">
        <v>91</v>
      </c>
    </row>
    <row r="126" s="2" customFormat="1" ht="16.5" customHeight="1">
      <c r="A126" s="40"/>
      <c r="B126" s="41"/>
      <c r="C126" s="229" t="s">
        <v>91</v>
      </c>
      <c r="D126" s="229" t="s">
        <v>230</v>
      </c>
      <c r="E126" s="230" t="s">
        <v>6001</v>
      </c>
      <c r="F126" s="231" t="s">
        <v>6002</v>
      </c>
      <c r="G126" s="232" t="s">
        <v>544</v>
      </c>
      <c r="H126" s="233">
        <v>7</v>
      </c>
      <c r="I126" s="234"/>
      <c r="J126" s="235">
        <f>ROUND(I126*H126,2)</f>
        <v>0</v>
      </c>
      <c r="K126" s="231" t="s">
        <v>251</v>
      </c>
      <c r="L126" s="46"/>
      <c r="M126" s="236" t="s">
        <v>1</v>
      </c>
      <c r="N126" s="237" t="s">
        <v>48</v>
      </c>
      <c r="O126" s="93"/>
      <c r="P126" s="238">
        <f>O126*H126</f>
        <v>0</v>
      </c>
      <c r="Q126" s="238">
        <v>0</v>
      </c>
      <c r="R126" s="238">
        <f>Q126*H126</f>
        <v>0</v>
      </c>
      <c r="S126" s="238">
        <v>0</v>
      </c>
      <c r="T126" s="239">
        <f>S126*H126</f>
        <v>0</v>
      </c>
      <c r="U126" s="40"/>
      <c r="V126" s="40"/>
      <c r="W126" s="40"/>
      <c r="X126" s="40"/>
      <c r="Y126" s="40"/>
      <c r="Z126" s="40"/>
      <c r="AA126" s="40"/>
      <c r="AB126" s="40"/>
      <c r="AC126" s="40"/>
      <c r="AD126" s="40"/>
      <c r="AE126" s="40"/>
      <c r="AR126" s="240" t="s">
        <v>115</v>
      </c>
      <c r="AT126" s="240" t="s">
        <v>230</v>
      </c>
      <c r="AU126" s="240" t="s">
        <v>87</v>
      </c>
      <c r="AY126" s="18" t="s">
        <v>227</v>
      </c>
      <c r="BE126" s="241">
        <f>IF(N126="základní",J126,0)</f>
        <v>0</v>
      </c>
      <c r="BF126" s="241">
        <f>IF(N126="snížená",J126,0)</f>
        <v>0</v>
      </c>
      <c r="BG126" s="241">
        <f>IF(N126="zákl. přenesená",J126,0)</f>
        <v>0</v>
      </c>
      <c r="BH126" s="241">
        <f>IF(N126="sníž. přenesená",J126,0)</f>
        <v>0</v>
      </c>
      <c r="BI126" s="241">
        <f>IF(N126="nulová",J126,0)</f>
        <v>0</v>
      </c>
      <c r="BJ126" s="18" t="s">
        <v>87</v>
      </c>
      <c r="BK126" s="241">
        <f>ROUND(I126*H126,2)</f>
        <v>0</v>
      </c>
      <c r="BL126" s="18" t="s">
        <v>115</v>
      </c>
      <c r="BM126" s="240" t="s">
        <v>115</v>
      </c>
    </row>
    <row r="127" s="2" customFormat="1" ht="16.5" customHeight="1">
      <c r="A127" s="40"/>
      <c r="B127" s="41"/>
      <c r="C127" s="229" t="s">
        <v>102</v>
      </c>
      <c r="D127" s="229" t="s">
        <v>230</v>
      </c>
      <c r="E127" s="230" t="s">
        <v>6003</v>
      </c>
      <c r="F127" s="231" t="s">
        <v>6004</v>
      </c>
      <c r="G127" s="232" t="s">
        <v>544</v>
      </c>
      <c r="H127" s="233">
        <v>20</v>
      </c>
      <c r="I127" s="234"/>
      <c r="J127" s="235">
        <f>ROUND(I127*H127,2)</f>
        <v>0</v>
      </c>
      <c r="K127" s="231" t="s">
        <v>251</v>
      </c>
      <c r="L127" s="46"/>
      <c r="M127" s="236" t="s">
        <v>1</v>
      </c>
      <c r="N127" s="237" t="s">
        <v>48</v>
      </c>
      <c r="O127" s="93"/>
      <c r="P127" s="238">
        <f>O127*H127</f>
        <v>0</v>
      </c>
      <c r="Q127" s="238">
        <v>0</v>
      </c>
      <c r="R127" s="238">
        <f>Q127*H127</f>
        <v>0</v>
      </c>
      <c r="S127" s="238">
        <v>0</v>
      </c>
      <c r="T127" s="239">
        <f>S127*H127</f>
        <v>0</v>
      </c>
      <c r="U127" s="40"/>
      <c r="V127" s="40"/>
      <c r="W127" s="40"/>
      <c r="X127" s="40"/>
      <c r="Y127" s="40"/>
      <c r="Z127" s="40"/>
      <c r="AA127" s="40"/>
      <c r="AB127" s="40"/>
      <c r="AC127" s="40"/>
      <c r="AD127" s="40"/>
      <c r="AE127" s="40"/>
      <c r="AR127" s="240" t="s">
        <v>115</v>
      </c>
      <c r="AT127" s="240" t="s">
        <v>230</v>
      </c>
      <c r="AU127" s="240" t="s">
        <v>87</v>
      </c>
      <c r="AY127" s="18" t="s">
        <v>227</v>
      </c>
      <c r="BE127" s="241">
        <f>IF(N127="základní",J127,0)</f>
        <v>0</v>
      </c>
      <c r="BF127" s="241">
        <f>IF(N127="snížená",J127,0)</f>
        <v>0</v>
      </c>
      <c r="BG127" s="241">
        <f>IF(N127="zákl. přenesená",J127,0)</f>
        <v>0</v>
      </c>
      <c r="BH127" s="241">
        <f>IF(N127="sníž. přenesená",J127,0)</f>
        <v>0</v>
      </c>
      <c r="BI127" s="241">
        <f>IF(N127="nulová",J127,0)</f>
        <v>0</v>
      </c>
      <c r="BJ127" s="18" t="s">
        <v>87</v>
      </c>
      <c r="BK127" s="241">
        <f>ROUND(I127*H127,2)</f>
        <v>0</v>
      </c>
      <c r="BL127" s="18" t="s">
        <v>115</v>
      </c>
      <c r="BM127" s="240" t="s">
        <v>257</v>
      </c>
    </row>
    <row r="128" s="2" customFormat="1" ht="16.5" customHeight="1">
      <c r="A128" s="40"/>
      <c r="B128" s="41"/>
      <c r="C128" s="229" t="s">
        <v>115</v>
      </c>
      <c r="D128" s="229" t="s">
        <v>230</v>
      </c>
      <c r="E128" s="230" t="s">
        <v>6005</v>
      </c>
      <c r="F128" s="231" t="s">
        <v>6006</v>
      </c>
      <c r="G128" s="232" t="s">
        <v>1861</v>
      </c>
      <c r="H128" s="233">
        <v>7</v>
      </c>
      <c r="I128" s="234"/>
      <c r="J128" s="235">
        <f>ROUND(I128*H128,2)</f>
        <v>0</v>
      </c>
      <c r="K128" s="231" t="s">
        <v>251</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266</v>
      </c>
    </row>
    <row r="129" s="2" customFormat="1" ht="16.5" customHeight="1">
      <c r="A129" s="40"/>
      <c r="B129" s="41"/>
      <c r="C129" s="229" t="s">
        <v>121</v>
      </c>
      <c r="D129" s="229" t="s">
        <v>230</v>
      </c>
      <c r="E129" s="230" t="s">
        <v>6007</v>
      </c>
      <c r="F129" s="231" t="s">
        <v>6008</v>
      </c>
      <c r="G129" s="232" t="s">
        <v>544</v>
      </c>
      <c r="H129" s="233">
        <v>8</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274</v>
      </c>
    </row>
    <row r="130" s="2" customFormat="1" ht="16.5" customHeight="1">
      <c r="A130" s="40"/>
      <c r="B130" s="41"/>
      <c r="C130" s="229" t="s">
        <v>257</v>
      </c>
      <c r="D130" s="229" t="s">
        <v>230</v>
      </c>
      <c r="E130" s="230" t="s">
        <v>4114</v>
      </c>
      <c r="F130" s="231" t="s">
        <v>4115</v>
      </c>
      <c r="G130" s="232" t="s">
        <v>544</v>
      </c>
      <c r="H130" s="233">
        <v>94</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282</v>
      </c>
    </row>
    <row r="131" s="2" customFormat="1">
      <c r="A131" s="40"/>
      <c r="B131" s="41"/>
      <c r="C131" s="229" t="s">
        <v>262</v>
      </c>
      <c r="D131" s="229" t="s">
        <v>230</v>
      </c>
      <c r="E131" s="230" t="s">
        <v>6009</v>
      </c>
      <c r="F131" s="231" t="s">
        <v>6010</v>
      </c>
      <c r="G131" s="232" t="s">
        <v>1861</v>
      </c>
      <c r="H131" s="233">
        <v>2</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293</v>
      </c>
    </row>
    <row r="132" s="2" customFormat="1" ht="16.5" customHeight="1">
      <c r="A132" s="40"/>
      <c r="B132" s="41"/>
      <c r="C132" s="229" t="s">
        <v>266</v>
      </c>
      <c r="D132" s="229" t="s">
        <v>230</v>
      </c>
      <c r="E132" s="230" t="s">
        <v>6011</v>
      </c>
      <c r="F132" s="231" t="s">
        <v>6012</v>
      </c>
      <c r="G132" s="232" t="s">
        <v>367</v>
      </c>
      <c r="H132" s="233">
        <v>16</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300</v>
      </c>
    </row>
    <row r="133" s="2" customFormat="1" ht="16.5" customHeight="1">
      <c r="A133" s="40"/>
      <c r="B133" s="41"/>
      <c r="C133" s="229" t="s">
        <v>270</v>
      </c>
      <c r="D133" s="229" t="s">
        <v>230</v>
      </c>
      <c r="E133" s="230" t="s">
        <v>4014</v>
      </c>
      <c r="F133" s="231" t="s">
        <v>4015</v>
      </c>
      <c r="G133" s="232" t="s">
        <v>544</v>
      </c>
      <c r="H133" s="233">
        <v>145</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309</v>
      </c>
    </row>
    <row r="134" s="2" customFormat="1" ht="16.5" customHeight="1">
      <c r="A134" s="40"/>
      <c r="B134" s="41"/>
      <c r="C134" s="229" t="s">
        <v>274</v>
      </c>
      <c r="D134" s="229" t="s">
        <v>230</v>
      </c>
      <c r="E134" s="230" t="s">
        <v>6013</v>
      </c>
      <c r="F134" s="231" t="s">
        <v>6014</v>
      </c>
      <c r="G134" s="232" t="s">
        <v>1861</v>
      </c>
      <c r="H134" s="233">
        <v>1</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323</v>
      </c>
    </row>
    <row r="135" s="2" customFormat="1" ht="16.5" customHeight="1">
      <c r="A135" s="40"/>
      <c r="B135" s="41"/>
      <c r="C135" s="229" t="s">
        <v>278</v>
      </c>
      <c r="D135" s="229" t="s">
        <v>230</v>
      </c>
      <c r="E135" s="230" t="s">
        <v>6015</v>
      </c>
      <c r="F135" s="231" t="s">
        <v>6016</v>
      </c>
      <c r="G135" s="232" t="s">
        <v>1861</v>
      </c>
      <c r="H135" s="233">
        <v>4</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470</v>
      </c>
    </row>
    <row r="136" s="2" customFormat="1" ht="16.5" customHeight="1">
      <c r="A136" s="40"/>
      <c r="B136" s="41"/>
      <c r="C136" s="229" t="s">
        <v>282</v>
      </c>
      <c r="D136" s="229" t="s">
        <v>230</v>
      </c>
      <c r="E136" s="230" t="s">
        <v>6017</v>
      </c>
      <c r="F136" s="231" t="s">
        <v>6018</v>
      </c>
      <c r="G136" s="232" t="s">
        <v>1861</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491</v>
      </c>
    </row>
    <row r="137" s="2" customFormat="1" ht="16.5" customHeight="1">
      <c r="A137" s="40"/>
      <c r="B137" s="41"/>
      <c r="C137" s="229" t="s">
        <v>289</v>
      </c>
      <c r="D137" s="229" t="s">
        <v>230</v>
      </c>
      <c r="E137" s="230" t="s">
        <v>6019</v>
      </c>
      <c r="F137" s="231" t="s">
        <v>6020</v>
      </c>
      <c r="G137" s="232" t="s">
        <v>6021</v>
      </c>
      <c r="H137" s="233">
        <v>2</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500</v>
      </c>
    </row>
    <row r="138" s="2" customFormat="1" ht="16.5" customHeight="1">
      <c r="A138" s="40"/>
      <c r="B138" s="41"/>
      <c r="C138" s="229" t="s">
        <v>293</v>
      </c>
      <c r="D138" s="229" t="s">
        <v>230</v>
      </c>
      <c r="E138" s="230" t="s">
        <v>6022</v>
      </c>
      <c r="F138" s="231" t="s">
        <v>6023</v>
      </c>
      <c r="G138" s="232" t="s">
        <v>1861</v>
      </c>
      <c r="H138" s="233">
        <v>1</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509</v>
      </c>
    </row>
    <row r="139" s="12" customFormat="1" ht="25.92" customHeight="1">
      <c r="A139" s="12"/>
      <c r="B139" s="213"/>
      <c r="C139" s="214"/>
      <c r="D139" s="215" t="s">
        <v>82</v>
      </c>
      <c r="E139" s="216" t="s">
        <v>4018</v>
      </c>
      <c r="F139" s="216" t="s">
        <v>4145</v>
      </c>
      <c r="G139" s="214"/>
      <c r="H139" s="214"/>
      <c r="I139" s="217"/>
      <c r="J139" s="218">
        <f>BK139</f>
        <v>0</v>
      </c>
      <c r="K139" s="214"/>
      <c r="L139" s="219"/>
      <c r="M139" s="220"/>
      <c r="N139" s="221"/>
      <c r="O139" s="221"/>
      <c r="P139" s="222">
        <f>SUM(P140:P163)</f>
        <v>0</v>
      </c>
      <c r="Q139" s="221"/>
      <c r="R139" s="222">
        <f>SUM(R140:R163)</f>
        <v>0</v>
      </c>
      <c r="S139" s="221"/>
      <c r="T139" s="223">
        <f>SUM(T140:T163)</f>
        <v>0</v>
      </c>
      <c r="U139" s="12"/>
      <c r="V139" s="12"/>
      <c r="W139" s="12"/>
      <c r="X139" s="12"/>
      <c r="Y139" s="12"/>
      <c r="Z139" s="12"/>
      <c r="AA139" s="12"/>
      <c r="AB139" s="12"/>
      <c r="AC139" s="12"/>
      <c r="AD139" s="12"/>
      <c r="AE139" s="12"/>
      <c r="AR139" s="224" t="s">
        <v>87</v>
      </c>
      <c r="AT139" s="225" t="s">
        <v>82</v>
      </c>
      <c r="AU139" s="225" t="s">
        <v>83</v>
      </c>
      <c r="AY139" s="224" t="s">
        <v>227</v>
      </c>
      <c r="BK139" s="226">
        <f>SUM(BK140:BK163)</f>
        <v>0</v>
      </c>
    </row>
    <row r="140" s="2" customFormat="1" ht="16.5" customHeight="1">
      <c r="A140" s="40"/>
      <c r="B140" s="41"/>
      <c r="C140" s="229" t="s">
        <v>8</v>
      </c>
      <c r="D140" s="229" t="s">
        <v>230</v>
      </c>
      <c r="E140" s="230" t="s">
        <v>4146</v>
      </c>
      <c r="F140" s="231" t="s">
        <v>4147</v>
      </c>
      <c r="G140" s="232" t="s">
        <v>4148</v>
      </c>
      <c r="H140" s="233">
        <v>0.094</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517</v>
      </c>
    </row>
    <row r="141" s="2" customFormat="1" ht="16.5" customHeight="1">
      <c r="A141" s="40"/>
      <c r="B141" s="41"/>
      <c r="C141" s="229" t="s">
        <v>300</v>
      </c>
      <c r="D141" s="229" t="s">
        <v>230</v>
      </c>
      <c r="E141" s="230" t="s">
        <v>4149</v>
      </c>
      <c r="F141" s="231" t="s">
        <v>4150</v>
      </c>
      <c r="G141" s="232" t="s">
        <v>415</v>
      </c>
      <c r="H141" s="233">
        <v>17.5</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525</v>
      </c>
    </row>
    <row r="142" s="2" customFormat="1" ht="16.5" customHeight="1">
      <c r="A142" s="40"/>
      <c r="B142" s="41"/>
      <c r="C142" s="229" t="s">
        <v>304</v>
      </c>
      <c r="D142" s="229" t="s">
        <v>230</v>
      </c>
      <c r="E142" s="230" t="s">
        <v>4151</v>
      </c>
      <c r="F142" s="231" t="s">
        <v>4152</v>
      </c>
      <c r="G142" s="232" t="s">
        <v>415</v>
      </c>
      <c r="H142" s="233">
        <v>29.5</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533</v>
      </c>
    </row>
    <row r="143" s="2" customFormat="1" ht="16.5" customHeight="1">
      <c r="A143" s="40"/>
      <c r="B143" s="41"/>
      <c r="C143" s="229" t="s">
        <v>309</v>
      </c>
      <c r="D143" s="229" t="s">
        <v>230</v>
      </c>
      <c r="E143" s="230" t="s">
        <v>4153</v>
      </c>
      <c r="F143" s="231" t="s">
        <v>4154</v>
      </c>
      <c r="G143" s="232" t="s">
        <v>544</v>
      </c>
      <c r="H143" s="233">
        <v>59</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541</v>
      </c>
    </row>
    <row r="144" s="2" customFormat="1" ht="16.5" customHeight="1">
      <c r="A144" s="40"/>
      <c r="B144" s="41"/>
      <c r="C144" s="229" t="s">
        <v>316</v>
      </c>
      <c r="D144" s="229" t="s">
        <v>230</v>
      </c>
      <c r="E144" s="230" t="s">
        <v>4155</v>
      </c>
      <c r="F144" s="231" t="s">
        <v>4156</v>
      </c>
      <c r="G144" s="232" t="s">
        <v>374</v>
      </c>
      <c r="H144" s="233">
        <v>49.399999999999999</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552</v>
      </c>
    </row>
    <row r="145" s="2" customFormat="1" ht="16.5" customHeight="1">
      <c r="A145" s="40"/>
      <c r="B145" s="41"/>
      <c r="C145" s="229" t="s">
        <v>323</v>
      </c>
      <c r="D145" s="229" t="s">
        <v>230</v>
      </c>
      <c r="E145" s="230" t="s">
        <v>4157</v>
      </c>
      <c r="F145" s="231" t="s">
        <v>4158</v>
      </c>
      <c r="G145" s="232" t="s">
        <v>374</v>
      </c>
      <c r="H145" s="233">
        <v>49.399999999999999</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566</v>
      </c>
    </row>
    <row r="146" s="2" customFormat="1" ht="16.5" customHeight="1">
      <c r="A146" s="40"/>
      <c r="B146" s="41"/>
      <c r="C146" s="229" t="s">
        <v>7</v>
      </c>
      <c r="D146" s="229" t="s">
        <v>230</v>
      </c>
      <c r="E146" s="230" t="s">
        <v>6024</v>
      </c>
      <c r="F146" s="231" t="s">
        <v>6025</v>
      </c>
      <c r="G146" s="232" t="s">
        <v>544</v>
      </c>
      <c r="H146" s="233">
        <v>35</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574</v>
      </c>
    </row>
    <row r="147" s="2" customFormat="1" ht="16.5" customHeight="1">
      <c r="A147" s="40"/>
      <c r="B147" s="41"/>
      <c r="C147" s="229" t="s">
        <v>470</v>
      </c>
      <c r="D147" s="229" t="s">
        <v>230</v>
      </c>
      <c r="E147" s="230" t="s">
        <v>4159</v>
      </c>
      <c r="F147" s="231" t="s">
        <v>4160</v>
      </c>
      <c r="G147" s="232" t="s">
        <v>544</v>
      </c>
      <c r="H147" s="233">
        <v>59</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585</v>
      </c>
    </row>
    <row r="148" s="2" customFormat="1" ht="16.5" customHeight="1">
      <c r="A148" s="40"/>
      <c r="B148" s="41"/>
      <c r="C148" s="229" t="s">
        <v>475</v>
      </c>
      <c r="D148" s="229" t="s">
        <v>230</v>
      </c>
      <c r="E148" s="230" t="s">
        <v>4161</v>
      </c>
      <c r="F148" s="231" t="s">
        <v>4162</v>
      </c>
      <c r="G148" s="232" t="s">
        <v>374</v>
      </c>
      <c r="H148" s="233">
        <v>9.4000000000000004</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598</v>
      </c>
    </row>
    <row r="149" s="2" customFormat="1" ht="16.5" customHeight="1">
      <c r="A149" s="40"/>
      <c r="B149" s="41"/>
      <c r="C149" s="229" t="s">
        <v>491</v>
      </c>
      <c r="D149" s="229" t="s">
        <v>230</v>
      </c>
      <c r="E149" s="230" t="s">
        <v>4163</v>
      </c>
      <c r="F149" s="231" t="s">
        <v>4164</v>
      </c>
      <c r="G149" s="232" t="s">
        <v>544</v>
      </c>
      <c r="H149" s="233">
        <v>94</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612</v>
      </c>
    </row>
    <row r="150" s="2" customFormat="1" ht="16.5" customHeight="1">
      <c r="A150" s="40"/>
      <c r="B150" s="41"/>
      <c r="C150" s="229" t="s">
        <v>496</v>
      </c>
      <c r="D150" s="229" t="s">
        <v>230</v>
      </c>
      <c r="E150" s="230" t="s">
        <v>4165</v>
      </c>
      <c r="F150" s="231" t="s">
        <v>4166</v>
      </c>
      <c r="G150" s="232" t="s">
        <v>544</v>
      </c>
      <c r="H150" s="233">
        <v>94</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623</v>
      </c>
    </row>
    <row r="151" s="2" customFormat="1" ht="16.5" customHeight="1">
      <c r="A151" s="40"/>
      <c r="B151" s="41"/>
      <c r="C151" s="229" t="s">
        <v>500</v>
      </c>
      <c r="D151" s="229" t="s">
        <v>230</v>
      </c>
      <c r="E151" s="230" t="s">
        <v>6026</v>
      </c>
      <c r="F151" s="231" t="s">
        <v>6027</v>
      </c>
      <c r="G151" s="232" t="s">
        <v>544</v>
      </c>
      <c r="H151" s="233">
        <v>35</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635</v>
      </c>
    </row>
    <row r="152" s="2" customFormat="1" ht="16.5" customHeight="1">
      <c r="A152" s="40"/>
      <c r="B152" s="41"/>
      <c r="C152" s="229" t="s">
        <v>505</v>
      </c>
      <c r="D152" s="229" t="s">
        <v>230</v>
      </c>
      <c r="E152" s="230" t="s">
        <v>4167</v>
      </c>
      <c r="F152" s="231" t="s">
        <v>4168</v>
      </c>
      <c r="G152" s="232" t="s">
        <v>544</v>
      </c>
      <c r="H152" s="233">
        <v>59</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648</v>
      </c>
    </row>
    <row r="153" s="2" customFormat="1" ht="16.5" customHeight="1">
      <c r="A153" s="40"/>
      <c r="B153" s="41"/>
      <c r="C153" s="229" t="s">
        <v>509</v>
      </c>
      <c r="D153" s="229" t="s">
        <v>230</v>
      </c>
      <c r="E153" s="230" t="s">
        <v>4169</v>
      </c>
      <c r="F153" s="231" t="s">
        <v>4170</v>
      </c>
      <c r="G153" s="232" t="s">
        <v>415</v>
      </c>
      <c r="H153" s="233">
        <v>17.5</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659</v>
      </c>
    </row>
    <row r="154" s="2" customFormat="1" ht="16.5" customHeight="1">
      <c r="A154" s="40"/>
      <c r="B154" s="41"/>
      <c r="C154" s="229" t="s">
        <v>513</v>
      </c>
      <c r="D154" s="229" t="s">
        <v>230</v>
      </c>
      <c r="E154" s="230" t="s">
        <v>4171</v>
      </c>
      <c r="F154" s="231" t="s">
        <v>4172</v>
      </c>
      <c r="G154" s="232" t="s">
        <v>415</v>
      </c>
      <c r="H154" s="233">
        <v>17.5</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678</v>
      </c>
    </row>
    <row r="155" s="2" customFormat="1" ht="16.5" customHeight="1">
      <c r="A155" s="40"/>
      <c r="B155" s="41"/>
      <c r="C155" s="229" t="s">
        <v>517</v>
      </c>
      <c r="D155" s="229" t="s">
        <v>230</v>
      </c>
      <c r="E155" s="230" t="s">
        <v>4173</v>
      </c>
      <c r="F155" s="231" t="s">
        <v>4174</v>
      </c>
      <c r="G155" s="232" t="s">
        <v>415</v>
      </c>
      <c r="H155" s="233">
        <v>47</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688</v>
      </c>
    </row>
    <row r="156" s="2" customFormat="1" ht="16.5" customHeight="1">
      <c r="A156" s="40"/>
      <c r="B156" s="41"/>
      <c r="C156" s="229" t="s">
        <v>521</v>
      </c>
      <c r="D156" s="229" t="s">
        <v>230</v>
      </c>
      <c r="E156" s="230" t="s">
        <v>4175</v>
      </c>
      <c r="F156" s="231" t="s">
        <v>4176</v>
      </c>
      <c r="G156" s="232" t="s">
        <v>374</v>
      </c>
      <c r="H156" s="233">
        <v>8.8499999999999996</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699</v>
      </c>
    </row>
    <row r="157" s="2" customFormat="1" ht="16.5" customHeight="1">
      <c r="A157" s="40"/>
      <c r="B157" s="41"/>
      <c r="C157" s="229" t="s">
        <v>525</v>
      </c>
      <c r="D157" s="229" t="s">
        <v>230</v>
      </c>
      <c r="E157" s="230" t="s">
        <v>6028</v>
      </c>
      <c r="F157" s="231" t="s">
        <v>6029</v>
      </c>
      <c r="G157" s="232" t="s">
        <v>367</v>
      </c>
      <c r="H157" s="233">
        <v>12</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421</v>
      </c>
    </row>
    <row r="158" s="2" customFormat="1" ht="16.5" customHeight="1">
      <c r="A158" s="40"/>
      <c r="B158" s="41"/>
      <c r="C158" s="229" t="s">
        <v>529</v>
      </c>
      <c r="D158" s="229" t="s">
        <v>230</v>
      </c>
      <c r="E158" s="230" t="s">
        <v>4179</v>
      </c>
      <c r="F158" s="231" t="s">
        <v>4180</v>
      </c>
      <c r="G158" s="232" t="s">
        <v>415</v>
      </c>
      <c r="H158" s="233">
        <v>29.5</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718</v>
      </c>
    </row>
    <row r="159" s="2" customFormat="1" ht="16.5" customHeight="1">
      <c r="A159" s="40"/>
      <c r="B159" s="41"/>
      <c r="C159" s="229" t="s">
        <v>533</v>
      </c>
      <c r="D159" s="229" t="s">
        <v>230</v>
      </c>
      <c r="E159" s="230" t="s">
        <v>6030</v>
      </c>
      <c r="F159" s="231" t="s">
        <v>4183</v>
      </c>
      <c r="G159" s="232" t="s">
        <v>1861</v>
      </c>
      <c r="H159" s="233">
        <v>1</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726</v>
      </c>
    </row>
    <row r="160" s="2" customFormat="1" ht="16.5" customHeight="1">
      <c r="A160" s="40"/>
      <c r="B160" s="41"/>
      <c r="C160" s="229" t="s">
        <v>537</v>
      </c>
      <c r="D160" s="229" t="s">
        <v>230</v>
      </c>
      <c r="E160" s="230" t="s">
        <v>6031</v>
      </c>
      <c r="F160" s="231" t="s">
        <v>4185</v>
      </c>
      <c r="G160" s="232" t="s">
        <v>1861</v>
      </c>
      <c r="H160" s="233">
        <v>1</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736</v>
      </c>
    </row>
    <row r="161" s="2" customFormat="1" ht="16.5" customHeight="1">
      <c r="A161" s="40"/>
      <c r="B161" s="41"/>
      <c r="C161" s="229" t="s">
        <v>541</v>
      </c>
      <c r="D161" s="229" t="s">
        <v>230</v>
      </c>
      <c r="E161" s="230" t="s">
        <v>6032</v>
      </c>
      <c r="F161" s="231" t="s">
        <v>6033</v>
      </c>
      <c r="G161" s="232" t="s">
        <v>374</v>
      </c>
      <c r="H161" s="233">
        <v>14.1</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6034</v>
      </c>
    </row>
    <row r="162" s="2" customFormat="1" ht="16.5" customHeight="1">
      <c r="A162" s="40"/>
      <c r="B162" s="41"/>
      <c r="C162" s="229" t="s">
        <v>547</v>
      </c>
      <c r="D162" s="229" t="s">
        <v>230</v>
      </c>
      <c r="E162" s="230" t="s">
        <v>6035</v>
      </c>
      <c r="F162" s="231" t="s">
        <v>6036</v>
      </c>
      <c r="G162" s="232" t="s">
        <v>544</v>
      </c>
      <c r="H162" s="233">
        <v>94</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6037</v>
      </c>
    </row>
    <row r="163" s="2" customFormat="1" ht="16.5" customHeight="1">
      <c r="A163" s="40"/>
      <c r="B163" s="41"/>
      <c r="C163" s="229" t="s">
        <v>552</v>
      </c>
      <c r="D163" s="229" t="s">
        <v>230</v>
      </c>
      <c r="E163" s="230" t="s">
        <v>6038</v>
      </c>
      <c r="F163" s="231" t="s">
        <v>6039</v>
      </c>
      <c r="G163" s="232" t="s">
        <v>374</v>
      </c>
      <c r="H163" s="233">
        <v>8.8499999999999996</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87</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6040</v>
      </c>
    </row>
    <row r="164" s="12" customFormat="1" ht="25.92" customHeight="1">
      <c r="A164" s="12"/>
      <c r="B164" s="213"/>
      <c r="C164" s="214"/>
      <c r="D164" s="215" t="s">
        <v>82</v>
      </c>
      <c r="E164" s="216" t="s">
        <v>3826</v>
      </c>
      <c r="F164" s="216" t="s">
        <v>2795</v>
      </c>
      <c r="G164" s="214"/>
      <c r="H164" s="214"/>
      <c r="I164" s="217"/>
      <c r="J164" s="218">
        <f>BK164</f>
        <v>0</v>
      </c>
      <c r="K164" s="214"/>
      <c r="L164" s="219"/>
      <c r="M164" s="220"/>
      <c r="N164" s="221"/>
      <c r="O164" s="221"/>
      <c r="P164" s="222">
        <f>SUM(P165:P168)</f>
        <v>0</v>
      </c>
      <c r="Q164" s="221"/>
      <c r="R164" s="222">
        <f>SUM(R165:R168)</f>
        <v>0</v>
      </c>
      <c r="S164" s="221"/>
      <c r="T164" s="223">
        <f>SUM(T165:T168)</f>
        <v>0</v>
      </c>
      <c r="U164" s="12"/>
      <c r="V164" s="12"/>
      <c r="W164" s="12"/>
      <c r="X164" s="12"/>
      <c r="Y164" s="12"/>
      <c r="Z164" s="12"/>
      <c r="AA164" s="12"/>
      <c r="AB164" s="12"/>
      <c r="AC164" s="12"/>
      <c r="AD164" s="12"/>
      <c r="AE164" s="12"/>
      <c r="AR164" s="224" t="s">
        <v>115</v>
      </c>
      <c r="AT164" s="225" t="s">
        <v>82</v>
      </c>
      <c r="AU164" s="225" t="s">
        <v>83</v>
      </c>
      <c r="AY164" s="224" t="s">
        <v>227</v>
      </c>
      <c r="BK164" s="226">
        <f>SUM(BK165:BK168)</f>
        <v>0</v>
      </c>
    </row>
    <row r="165" s="2" customFormat="1" ht="16.5" customHeight="1">
      <c r="A165" s="40"/>
      <c r="B165" s="41"/>
      <c r="C165" s="229" t="s">
        <v>559</v>
      </c>
      <c r="D165" s="229" t="s">
        <v>230</v>
      </c>
      <c r="E165" s="230" t="s">
        <v>4186</v>
      </c>
      <c r="F165" s="231" t="s">
        <v>4187</v>
      </c>
      <c r="G165" s="232" t="s">
        <v>233</v>
      </c>
      <c r="H165" s="233">
        <v>1</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2775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2775</v>
      </c>
      <c r="BM165" s="240" t="s">
        <v>6041</v>
      </c>
    </row>
    <row r="166" s="2" customFormat="1" ht="16.5" customHeight="1">
      <c r="A166" s="40"/>
      <c r="B166" s="41"/>
      <c r="C166" s="229" t="s">
        <v>566</v>
      </c>
      <c r="D166" s="229" t="s">
        <v>230</v>
      </c>
      <c r="E166" s="230" t="s">
        <v>4189</v>
      </c>
      <c r="F166" s="231" t="s">
        <v>4190</v>
      </c>
      <c r="G166" s="232" t="s">
        <v>233</v>
      </c>
      <c r="H166" s="233">
        <v>1</v>
      </c>
      <c r="I166" s="234"/>
      <c r="J166" s="235">
        <f>ROUND(I166*H166,2)</f>
        <v>0</v>
      </c>
      <c r="K166" s="231" t="s">
        <v>251</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2775</v>
      </c>
      <c r="AT166" s="240" t="s">
        <v>230</v>
      </c>
      <c r="AU166" s="240" t="s">
        <v>87</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2775</v>
      </c>
      <c r="BM166" s="240" t="s">
        <v>6042</v>
      </c>
    </row>
    <row r="167" s="2" customFormat="1" ht="16.5" customHeight="1">
      <c r="A167" s="40"/>
      <c r="B167" s="41"/>
      <c r="C167" s="229" t="s">
        <v>570</v>
      </c>
      <c r="D167" s="229" t="s">
        <v>230</v>
      </c>
      <c r="E167" s="230" t="s">
        <v>6043</v>
      </c>
      <c r="F167" s="231" t="s">
        <v>6044</v>
      </c>
      <c r="G167" s="232" t="s">
        <v>233</v>
      </c>
      <c r="H167" s="233">
        <v>1</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2775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2775</v>
      </c>
      <c r="BM167" s="240" t="s">
        <v>6045</v>
      </c>
    </row>
    <row r="168" s="2" customFormat="1" ht="16.5" customHeight="1">
      <c r="A168" s="40"/>
      <c r="B168" s="41"/>
      <c r="C168" s="229" t="s">
        <v>574</v>
      </c>
      <c r="D168" s="229" t="s">
        <v>230</v>
      </c>
      <c r="E168" s="230" t="s">
        <v>4192</v>
      </c>
      <c r="F168" s="231" t="s">
        <v>4193</v>
      </c>
      <c r="G168" s="232" t="s">
        <v>233</v>
      </c>
      <c r="H168" s="233">
        <v>1</v>
      </c>
      <c r="I168" s="234"/>
      <c r="J168" s="235">
        <f>ROUND(I168*H168,2)</f>
        <v>0</v>
      </c>
      <c r="K168" s="231" t="s">
        <v>251</v>
      </c>
      <c r="L168" s="46"/>
      <c r="M168" s="306" t="s">
        <v>1</v>
      </c>
      <c r="N168" s="307" t="s">
        <v>48</v>
      </c>
      <c r="O168" s="249"/>
      <c r="P168" s="308">
        <f>O168*H168</f>
        <v>0</v>
      </c>
      <c r="Q168" s="308">
        <v>0</v>
      </c>
      <c r="R168" s="308">
        <f>Q168*H168</f>
        <v>0</v>
      </c>
      <c r="S168" s="308">
        <v>0</v>
      </c>
      <c r="T168" s="309">
        <f>S168*H168</f>
        <v>0</v>
      </c>
      <c r="U168" s="40"/>
      <c r="V168" s="40"/>
      <c r="W168" s="40"/>
      <c r="X168" s="40"/>
      <c r="Y168" s="40"/>
      <c r="Z168" s="40"/>
      <c r="AA168" s="40"/>
      <c r="AB168" s="40"/>
      <c r="AC168" s="40"/>
      <c r="AD168" s="40"/>
      <c r="AE168" s="40"/>
      <c r="AR168" s="240" t="s">
        <v>2775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2775</v>
      </c>
      <c r="BM168" s="240" t="s">
        <v>6046</v>
      </c>
    </row>
    <row r="169" s="2" customFormat="1" ht="6.96" customHeight="1">
      <c r="A169" s="40"/>
      <c r="B169" s="68"/>
      <c r="C169" s="69"/>
      <c r="D169" s="69"/>
      <c r="E169" s="69"/>
      <c r="F169" s="69"/>
      <c r="G169" s="69"/>
      <c r="H169" s="69"/>
      <c r="I169" s="69"/>
      <c r="J169" s="69"/>
      <c r="K169" s="69"/>
      <c r="L169" s="46"/>
      <c r="M169" s="40"/>
      <c r="O169" s="40"/>
      <c r="P169" s="40"/>
      <c r="Q169" s="40"/>
      <c r="R169" s="40"/>
      <c r="S169" s="40"/>
      <c r="T169" s="40"/>
      <c r="U169" s="40"/>
      <c r="V169" s="40"/>
      <c r="W169" s="40"/>
      <c r="X169" s="40"/>
      <c r="Y169" s="40"/>
      <c r="Z169" s="40"/>
      <c r="AA169" s="40"/>
      <c r="AB169" s="40"/>
      <c r="AC169" s="40"/>
      <c r="AD169" s="40"/>
      <c r="AE169" s="40"/>
    </row>
  </sheetData>
  <sheetProtection sheet="1" autoFilter="0" formatColumns="0" formatRows="0" objects="1" scenarios="1" spinCount="100000" saltValue="QxJhwnAKHhB6ceGibggtyp4G7JQCux7ce4OKKhi6EKXaPYa+7aW3k1TL3zFoEc1c3AeNM58QoOlpF83smCXThQ==" hashValue="0xvjLTnOhXhoEOwtqMV1zUMVkpfvksDO4fnY8r4aIJKW6QyCflQwwmiIXqN2Pa3zfixbHG9QYnm5+fVuds89zg==" algorithmName="SHA-512" password="E785"/>
  <autoFilter ref="C122:K168"/>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6047</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6048</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19</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23</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ROUND(J123,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ROUND((SUM(BE123:BE162)),  2)</f>
        <v>0</v>
      </c>
      <c r="G35" s="40"/>
      <c r="H35" s="40"/>
      <c r="I35" s="167">
        <v>0.20999999999999999</v>
      </c>
      <c r="J35" s="166">
        <f>ROUND(((SUM(BE123:BE162))*I35),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ROUND((SUM(BF123:BF162)),  2)</f>
        <v>0</v>
      </c>
      <c r="G36" s="40"/>
      <c r="H36" s="40"/>
      <c r="I36" s="167">
        <v>0.14999999999999999</v>
      </c>
      <c r="J36" s="166">
        <f>ROUND(((SUM(BF123:BF162))*I36),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ROUND((SUM(BG123:BG162)),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ROUND((SUM(BH123:BH162)),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ROUND((SUM(BI123:BI162)),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6047</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00 - Příprava území, kácení dřevin, sadové úpravy</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Frýdek Místek</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J123</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J124</f>
        <v>0</v>
      </c>
      <c r="K99" s="192"/>
      <c r="L99" s="196"/>
      <c r="S99" s="9"/>
      <c r="T99" s="9"/>
      <c r="U99" s="9"/>
      <c r="V99" s="9"/>
      <c r="W99" s="9"/>
      <c r="X99" s="9"/>
      <c r="Y99" s="9"/>
      <c r="Z99" s="9"/>
      <c r="AA99" s="9"/>
      <c r="AB99" s="9"/>
      <c r="AC99" s="9"/>
      <c r="AD99" s="9"/>
      <c r="AE99" s="9"/>
    </row>
    <row r="100" s="10" customFormat="1" ht="19.92" customHeight="1">
      <c r="A100" s="10"/>
      <c r="B100" s="197"/>
      <c r="C100" s="135"/>
      <c r="D100" s="198" t="s">
        <v>331</v>
      </c>
      <c r="E100" s="199"/>
      <c r="F100" s="199"/>
      <c r="G100" s="199"/>
      <c r="H100" s="199"/>
      <c r="I100" s="199"/>
      <c r="J100" s="200">
        <f>J125</f>
        <v>0</v>
      </c>
      <c r="K100" s="135"/>
      <c r="L100" s="201"/>
      <c r="S100" s="10"/>
      <c r="T100" s="10"/>
      <c r="U100" s="10"/>
      <c r="V100" s="10"/>
      <c r="W100" s="10"/>
      <c r="X100" s="10"/>
      <c r="Y100" s="10"/>
      <c r="Z100" s="10"/>
      <c r="AA100" s="10"/>
      <c r="AB100" s="10"/>
      <c r="AC100" s="10"/>
      <c r="AD100" s="10"/>
      <c r="AE100" s="10"/>
    </row>
    <row r="101" s="10" customFormat="1" ht="14.88" customHeight="1">
      <c r="A101" s="10"/>
      <c r="B101" s="197"/>
      <c r="C101" s="135"/>
      <c r="D101" s="198" t="s">
        <v>6049</v>
      </c>
      <c r="E101" s="199"/>
      <c r="F101" s="199"/>
      <c r="G101" s="199"/>
      <c r="H101" s="199"/>
      <c r="I101" s="199"/>
      <c r="J101" s="200">
        <f>J135</f>
        <v>0</v>
      </c>
      <c r="K101" s="135"/>
      <c r="L101" s="201"/>
      <c r="S101" s="10"/>
      <c r="T101" s="10"/>
      <c r="U101" s="10"/>
      <c r="V101" s="10"/>
      <c r="W101" s="10"/>
      <c r="X101" s="10"/>
      <c r="Y101" s="10"/>
      <c r="Z101" s="10"/>
      <c r="AA101" s="10"/>
      <c r="AB101" s="10"/>
      <c r="AC101" s="10"/>
      <c r="AD101" s="10"/>
      <c r="AE101" s="10"/>
    </row>
    <row r="102" s="2" customFormat="1" ht="21.84" customHeight="1">
      <c r="A102" s="40"/>
      <c r="B102" s="41"/>
      <c r="C102" s="42"/>
      <c r="D102" s="42"/>
      <c r="E102" s="42"/>
      <c r="F102" s="42"/>
      <c r="G102" s="42"/>
      <c r="H102" s="42"/>
      <c r="I102" s="42"/>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69"/>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71"/>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213</v>
      </c>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86" t="str">
        <f>E7</f>
        <v>PD pro Hasičskou zbrojnici Frýdek</v>
      </c>
      <c r="F111" s="33"/>
      <c r="G111" s="33"/>
      <c r="H111" s="33"/>
      <c r="I111" s="42"/>
      <c r="J111" s="42"/>
      <c r="K111" s="42"/>
      <c r="L111" s="65"/>
      <c r="S111" s="40"/>
      <c r="T111" s="40"/>
      <c r="U111" s="40"/>
      <c r="V111" s="40"/>
      <c r="W111" s="40"/>
      <c r="X111" s="40"/>
      <c r="Y111" s="40"/>
      <c r="Z111" s="40"/>
      <c r="AA111" s="40"/>
      <c r="AB111" s="40"/>
      <c r="AC111" s="40"/>
      <c r="AD111" s="40"/>
      <c r="AE111" s="40"/>
    </row>
    <row r="112" s="1" customFormat="1" ht="12" customHeight="1">
      <c r="B112" s="22"/>
      <c r="C112" s="33" t="s">
        <v>198</v>
      </c>
      <c r="D112" s="23"/>
      <c r="E112" s="23"/>
      <c r="F112" s="23"/>
      <c r="G112" s="23"/>
      <c r="H112" s="23"/>
      <c r="I112" s="23"/>
      <c r="J112" s="23"/>
      <c r="K112" s="23"/>
      <c r="L112" s="21"/>
    </row>
    <row r="113" s="2" customFormat="1" ht="16.5" customHeight="1">
      <c r="A113" s="40"/>
      <c r="B113" s="41"/>
      <c r="C113" s="42"/>
      <c r="D113" s="42"/>
      <c r="E113" s="186" t="s">
        <v>6047</v>
      </c>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200</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E11</f>
        <v>SO 00 - Příprava území, kácení dřevin, sadové úpravy</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F14</f>
        <v>Frýdek Místek</v>
      </c>
      <c r="G117" s="42"/>
      <c r="H117" s="42"/>
      <c r="I117" s="33" t="s">
        <v>24</v>
      </c>
      <c r="J117" s="81" t="str">
        <f>IF(J14="","",J14)</f>
        <v>26. 7. 2019</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E17</f>
        <v>Statutární město Frýdek - Místek</v>
      </c>
      <c r="G119" s="42"/>
      <c r="H119" s="42"/>
      <c r="I119" s="33" t="s">
        <v>36</v>
      </c>
      <c r="J119" s="38" t="str">
        <f>E23</f>
        <v>PPS Kania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IF(E20="","",E20)</f>
        <v>Vyplň údaj</v>
      </c>
      <c r="G120" s="42"/>
      <c r="H120" s="42"/>
      <c r="I120" s="33" t="s">
        <v>39</v>
      </c>
      <c r="J120" s="38" t="str">
        <f>E26</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11" customFormat="1" ht="29.28" customHeight="1">
      <c r="A122" s="202"/>
      <c r="B122" s="203"/>
      <c r="C122" s="204" t="s">
        <v>214</v>
      </c>
      <c r="D122" s="205" t="s">
        <v>68</v>
      </c>
      <c r="E122" s="205" t="s">
        <v>64</v>
      </c>
      <c r="F122" s="205" t="s">
        <v>65</v>
      </c>
      <c r="G122" s="205" t="s">
        <v>215</v>
      </c>
      <c r="H122" s="205" t="s">
        <v>216</v>
      </c>
      <c r="I122" s="205" t="s">
        <v>217</v>
      </c>
      <c r="J122" s="205" t="s">
        <v>204</v>
      </c>
      <c r="K122" s="206" t="s">
        <v>218</v>
      </c>
      <c r="L122" s="207"/>
      <c r="M122" s="102" t="s">
        <v>1</v>
      </c>
      <c r="N122" s="103" t="s">
        <v>47</v>
      </c>
      <c r="O122" s="103" t="s">
        <v>219</v>
      </c>
      <c r="P122" s="103" t="s">
        <v>220</v>
      </c>
      <c r="Q122" s="103" t="s">
        <v>221</v>
      </c>
      <c r="R122" s="103" t="s">
        <v>222</v>
      </c>
      <c r="S122" s="103" t="s">
        <v>223</v>
      </c>
      <c r="T122" s="104" t="s">
        <v>224</v>
      </c>
      <c r="U122" s="202"/>
      <c r="V122" s="202"/>
      <c r="W122" s="202"/>
      <c r="X122" s="202"/>
      <c r="Y122" s="202"/>
      <c r="Z122" s="202"/>
      <c r="AA122" s="202"/>
      <c r="AB122" s="202"/>
      <c r="AC122" s="202"/>
      <c r="AD122" s="202"/>
      <c r="AE122" s="202"/>
    </row>
    <row r="123" s="2" customFormat="1" ht="22.8" customHeight="1">
      <c r="A123" s="40"/>
      <c r="B123" s="41"/>
      <c r="C123" s="109" t="s">
        <v>225</v>
      </c>
      <c r="D123" s="42"/>
      <c r="E123" s="42"/>
      <c r="F123" s="42"/>
      <c r="G123" s="42"/>
      <c r="H123" s="42"/>
      <c r="I123" s="42"/>
      <c r="J123" s="208">
        <f>BK123</f>
        <v>0</v>
      </c>
      <c r="K123" s="42"/>
      <c r="L123" s="46"/>
      <c r="M123" s="105"/>
      <c r="N123" s="209"/>
      <c r="O123" s="106"/>
      <c r="P123" s="210">
        <f>P124</f>
        <v>0</v>
      </c>
      <c r="Q123" s="106"/>
      <c r="R123" s="210">
        <f>R124</f>
        <v>43.231575000000007</v>
      </c>
      <c r="S123" s="106"/>
      <c r="T123" s="211">
        <f>T124</f>
        <v>0</v>
      </c>
      <c r="U123" s="40"/>
      <c r="V123" s="40"/>
      <c r="W123" s="40"/>
      <c r="X123" s="40"/>
      <c r="Y123" s="40"/>
      <c r="Z123" s="40"/>
      <c r="AA123" s="40"/>
      <c r="AB123" s="40"/>
      <c r="AC123" s="40"/>
      <c r="AD123" s="40"/>
      <c r="AE123" s="40"/>
      <c r="AT123" s="18" t="s">
        <v>82</v>
      </c>
      <c r="AU123" s="18" t="s">
        <v>206</v>
      </c>
      <c r="BK123" s="212">
        <f>BK124</f>
        <v>0</v>
      </c>
    </row>
    <row r="124" s="12" customFormat="1" ht="25.92" customHeight="1">
      <c r="A124" s="12"/>
      <c r="B124" s="213"/>
      <c r="C124" s="214"/>
      <c r="D124" s="215" t="s">
        <v>82</v>
      </c>
      <c r="E124" s="216" t="s">
        <v>362</v>
      </c>
      <c r="F124" s="216" t="s">
        <v>363</v>
      </c>
      <c r="G124" s="214"/>
      <c r="H124" s="214"/>
      <c r="I124" s="217"/>
      <c r="J124" s="218">
        <f>BK124</f>
        <v>0</v>
      </c>
      <c r="K124" s="214"/>
      <c r="L124" s="219"/>
      <c r="M124" s="220"/>
      <c r="N124" s="221"/>
      <c r="O124" s="221"/>
      <c r="P124" s="222">
        <f>P125</f>
        <v>0</v>
      </c>
      <c r="Q124" s="221"/>
      <c r="R124" s="222">
        <f>R125</f>
        <v>43.231575000000007</v>
      </c>
      <c r="S124" s="221"/>
      <c r="T124" s="223">
        <f>T125</f>
        <v>0</v>
      </c>
      <c r="U124" s="12"/>
      <c r="V124" s="12"/>
      <c r="W124" s="12"/>
      <c r="X124" s="12"/>
      <c r="Y124" s="12"/>
      <c r="Z124" s="12"/>
      <c r="AA124" s="12"/>
      <c r="AB124" s="12"/>
      <c r="AC124" s="12"/>
      <c r="AD124" s="12"/>
      <c r="AE124" s="12"/>
      <c r="AR124" s="224" t="s">
        <v>87</v>
      </c>
      <c r="AT124" s="225" t="s">
        <v>82</v>
      </c>
      <c r="AU124" s="225" t="s">
        <v>83</v>
      </c>
      <c r="AY124" s="224" t="s">
        <v>227</v>
      </c>
      <c r="BK124" s="226">
        <f>BK125</f>
        <v>0</v>
      </c>
    </row>
    <row r="125" s="12" customFormat="1" ht="22.8" customHeight="1">
      <c r="A125" s="12"/>
      <c r="B125" s="213"/>
      <c r="C125" s="214"/>
      <c r="D125" s="215" t="s">
        <v>82</v>
      </c>
      <c r="E125" s="227" t="s">
        <v>87</v>
      </c>
      <c r="F125" s="227" t="s">
        <v>364</v>
      </c>
      <c r="G125" s="214"/>
      <c r="H125" s="214"/>
      <c r="I125" s="217"/>
      <c r="J125" s="228">
        <f>BK125</f>
        <v>0</v>
      </c>
      <c r="K125" s="214"/>
      <c r="L125" s="219"/>
      <c r="M125" s="220"/>
      <c r="N125" s="221"/>
      <c r="O125" s="221"/>
      <c r="P125" s="222">
        <f>P126+SUM(P127:P135)</f>
        <v>0</v>
      </c>
      <c r="Q125" s="221"/>
      <c r="R125" s="222">
        <f>R126+SUM(R127:R135)</f>
        <v>43.231575000000007</v>
      </c>
      <c r="S125" s="221"/>
      <c r="T125" s="223">
        <f>T126+SUM(T127:T135)</f>
        <v>0</v>
      </c>
      <c r="U125" s="12"/>
      <c r="V125" s="12"/>
      <c r="W125" s="12"/>
      <c r="X125" s="12"/>
      <c r="Y125" s="12"/>
      <c r="Z125" s="12"/>
      <c r="AA125" s="12"/>
      <c r="AB125" s="12"/>
      <c r="AC125" s="12"/>
      <c r="AD125" s="12"/>
      <c r="AE125" s="12"/>
      <c r="AR125" s="224" t="s">
        <v>87</v>
      </c>
      <c r="AT125" s="225" t="s">
        <v>82</v>
      </c>
      <c r="AU125" s="225" t="s">
        <v>87</v>
      </c>
      <c r="AY125" s="224" t="s">
        <v>227</v>
      </c>
      <c r="BK125" s="226">
        <f>BK126+SUM(BK127:BK135)</f>
        <v>0</v>
      </c>
    </row>
    <row r="126" s="2" customFormat="1" ht="16.5" customHeight="1">
      <c r="A126" s="40"/>
      <c r="B126" s="41"/>
      <c r="C126" s="229" t="s">
        <v>87</v>
      </c>
      <c r="D126" s="229" t="s">
        <v>230</v>
      </c>
      <c r="E126" s="230" t="s">
        <v>6050</v>
      </c>
      <c r="F126" s="231" t="s">
        <v>6051</v>
      </c>
      <c r="G126" s="232" t="s">
        <v>415</v>
      </c>
      <c r="H126" s="233">
        <v>35</v>
      </c>
      <c r="I126" s="234"/>
      <c r="J126" s="235">
        <f>ROUND(I126*H126,2)</f>
        <v>0</v>
      </c>
      <c r="K126" s="231" t="s">
        <v>234</v>
      </c>
      <c r="L126" s="46"/>
      <c r="M126" s="236" t="s">
        <v>1</v>
      </c>
      <c r="N126" s="237" t="s">
        <v>48</v>
      </c>
      <c r="O126" s="93"/>
      <c r="P126" s="238">
        <f>O126*H126</f>
        <v>0</v>
      </c>
      <c r="Q126" s="238">
        <v>0</v>
      </c>
      <c r="R126" s="238">
        <f>Q126*H126</f>
        <v>0</v>
      </c>
      <c r="S126" s="238">
        <v>0</v>
      </c>
      <c r="T126" s="239">
        <f>S126*H126</f>
        <v>0</v>
      </c>
      <c r="U126" s="40"/>
      <c r="V126" s="40"/>
      <c r="W126" s="40"/>
      <c r="X126" s="40"/>
      <c r="Y126" s="40"/>
      <c r="Z126" s="40"/>
      <c r="AA126" s="40"/>
      <c r="AB126" s="40"/>
      <c r="AC126" s="40"/>
      <c r="AD126" s="40"/>
      <c r="AE126" s="40"/>
      <c r="AR126" s="240" t="s">
        <v>115</v>
      </c>
      <c r="AT126" s="240" t="s">
        <v>230</v>
      </c>
      <c r="AU126" s="240" t="s">
        <v>91</v>
      </c>
      <c r="AY126" s="18" t="s">
        <v>227</v>
      </c>
      <c r="BE126" s="241">
        <f>IF(N126="základní",J126,0)</f>
        <v>0</v>
      </c>
      <c r="BF126" s="241">
        <f>IF(N126="snížená",J126,0)</f>
        <v>0</v>
      </c>
      <c r="BG126" s="241">
        <f>IF(N126="zákl. přenesená",J126,0)</f>
        <v>0</v>
      </c>
      <c r="BH126" s="241">
        <f>IF(N126="sníž. přenesená",J126,0)</f>
        <v>0</v>
      </c>
      <c r="BI126" s="241">
        <f>IF(N126="nulová",J126,0)</f>
        <v>0</v>
      </c>
      <c r="BJ126" s="18" t="s">
        <v>87</v>
      </c>
      <c r="BK126" s="241">
        <f>ROUND(I126*H126,2)</f>
        <v>0</v>
      </c>
      <c r="BL126" s="18" t="s">
        <v>115</v>
      </c>
      <c r="BM126" s="240" t="s">
        <v>6052</v>
      </c>
    </row>
    <row r="127" s="2" customFormat="1" ht="16.5" customHeight="1">
      <c r="A127" s="40"/>
      <c r="B127" s="41"/>
      <c r="C127" s="229" t="s">
        <v>91</v>
      </c>
      <c r="D127" s="229" t="s">
        <v>230</v>
      </c>
      <c r="E127" s="230" t="s">
        <v>6053</v>
      </c>
      <c r="F127" s="231" t="s">
        <v>6054</v>
      </c>
      <c r="G127" s="232" t="s">
        <v>459</v>
      </c>
      <c r="H127" s="233">
        <v>6</v>
      </c>
      <c r="I127" s="234"/>
      <c r="J127" s="235">
        <f>ROUND(I127*H127,2)</f>
        <v>0</v>
      </c>
      <c r="K127" s="231" t="s">
        <v>234</v>
      </c>
      <c r="L127" s="46"/>
      <c r="M127" s="236" t="s">
        <v>1</v>
      </c>
      <c r="N127" s="237" t="s">
        <v>48</v>
      </c>
      <c r="O127" s="93"/>
      <c r="P127" s="238">
        <f>O127*H127</f>
        <v>0</v>
      </c>
      <c r="Q127" s="238">
        <v>0</v>
      </c>
      <c r="R127" s="238">
        <f>Q127*H127</f>
        <v>0</v>
      </c>
      <c r="S127" s="238">
        <v>0</v>
      </c>
      <c r="T127" s="239">
        <f>S127*H127</f>
        <v>0</v>
      </c>
      <c r="U127" s="40"/>
      <c r="V127" s="40"/>
      <c r="W127" s="40"/>
      <c r="X127" s="40"/>
      <c r="Y127" s="40"/>
      <c r="Z127" s="40"/>
      <c r="AA127" s="40"/>
      <c r="AB127" s="40"/>
      <c r="AC127" s="40"/>
      <c r="AD127" s="40"/>
      <c r="AE127" s="40"/>
      <c r="AR127" s="240" t="s">
        <v>115</v>
      </c>
      <c r="AT127" s="240" t="s">
        <v>230</v>
      </c>
      <c r="AU127" s="240" t="s">
        <v>91</v>
      </c>
      <c r="AY127" s="18" t="s">
        <v>227</v>
      </c>
      <c r="BE127" s="241">
        <f>IF(N127="základní",J127,0)</f>
        <v>0</v>
      </c>
      <c r="BF127" s="241">
        <f>IF(N127="snížená",J127,0)</f>
        <v>0</v>
      </c>
      <c r="BG127" s="241">
        <f>IF(N127="zákl. přenesená",J127,0)</f>
        <v>0</v>
      </c>
      <c r="BH127" s="241">
        <f>IF(N127="sníž. přenesená",J127,0)</f>
        <v>0</v>
      </c>
      <c r="BI127" s="241">
        <f>IF(N127="nulová",J127,0)</f>
        <v>0</v>
      </c>
      <c r="BJ127" s="18" t="s">
        <v>87</v>
      </c>
      <c r="BK127" s="241">
        <f>ROUND(I127*H127,2)</f>
        <v>0</v>
      </c>
      <c r="BL127" s="18" t="s">
        <v>115</v>
      </c>
      <c r="BM127" s="240" t="s">
        <v>6055</v>
      </c>
    </row>
    <row r="128" s="2" customFormat="1" ht="16.5" customHeight="1">
      <c r="A128" s="40"/>
      <c r="B128" s="41"/>
      <c r="C128" s="229" t="s">
        <v>102</v>
      </c>
      <c r="D128" s="229" t="s">
        <v>230</v>
      </c>
      <c r="E128" s="230" t="s">
        <v>6056</v>
      </c>
      <c r="F128" s="231" t="s">
        <v>6057</v>
      </c>
      <c r="G128" s="232" t="s">
        <v>459</v>
      </c>
      <c r="H128" s="233">
        <v>4</v>
      </c>
      <c r="I128" s="234"/>
      <c r="J128" s="235">
        <f>ROUND(I128*H128,2)</f>
        <v>0</v>
      </c>
      <c r="K128" s="231" t="s">
        <v>234</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91</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6058</v>
      </c>
    </row>
    <row r="129" s="2" customFormat="1" ht="16.5" customHeight="1">
      <c r="A129" s="40"/>
      <c r="B129" s="41"/>
      <c r="C129" s="229" t="s">
        <v>115</v>
      </c>
      <c r="D129" s="229" t="s">
        <v>230</v>
      </c>
      <c r="E129" s="230" t="s">
        <v>6059</v>
      </c>
      <c r="F129" s="231" t="s">
        <v>6060</v>
      </c>
      <c r="G129" s="232" t="s">
        <v>459</v>
      </c>
      <c r="H129" s="233">
        <v>2</v>
      </c>
      <c r="I129" s="234"/>
      <c r="J129" s="235">
        <f>ROUND(I129*H129,2)</f>
        <v>0</v>
      </c>
      <c r="K129" s="231" t="s">
        <v>234</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91</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6061</v>
      </c>
    </row>
    <row r="130" s="2" customFormat="1" ht="16.5" customHeight="1">
      <c r="A130" s="40"/>
      <c r="B130" s="41"/>
      <c r="C130" s="229" t="s">
        <v>121</v>
      </c>
      <c r="D130" s="229" t="s">
        <v>230</v>
      </c>
      <c r="E130" s="230" t="s">
        <v>6062</v>
      </c>
      <c r="F130" s="231" t="s">
        <v>6063</v>
      </c>
      <c r="G130" s="232" t="s">
        <v>459</v>
      </c>
      <c r="H130" s="233">
        <v>6</v>
      </c>
      <c r="I130" s="234"/>
      <c r="J130" s="235">
        <f>ROUND(I130*H130,2)</f>
        <v>0</v>
      </c>
      <c r="K130" s="231" t="s">
        <v>234</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91</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6064</v>
      </c>
    </row>
    <row r="131" s="2" customFormat="1" ht="16.5" customHeight="1">
      <c r="A131" s="40"/>
      <c r="B131" s="41"/>
      <c r="C131" s="229" t="s">
        <v>257</v>
      </c>
      <c r="D131" s="229" t="s">
        <v>230</v>
      </c>
      <c r="E131" s="230" t="s">
        <v>6065</v>
      </c>
      <c r="F131" s="231" t="s">
        <v>6066</v>
      </c>
      <c r="G131" s="232" t="s">
        <v>459</v>
      </c>
      <c r="H131" s="233">
        <v>4</v>
      </c>
      <c r="I131" s="234"/>
      <c r="J131" s="235">
        <f>ROUND(I131*H131,2)</f>
        <v>0</v>
      </c>
      <c r="K131" s="231" t="s">
        <v>234</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91</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6067</v>
      </c>
    </row>
    <row r="132" s="2" customFormat="1" ht="16.5" customHeight="1">
      <c r="A132" s="40"/>
      <c r="B132" s="41"/>
      <c r="C132" s="229" t="s">
        <v>262</v>
      </c>
      <c r="D132" s="229" t="s">
        <v>230</v>
      </c>
      <c r="E132" s="230" t="s">
        <v>6068</v>
      </c>
      <c r="F132" s="231" t="s">
        <v>6069</v>
      </c>
      <c r="G132" s="232" t="s">
        <v>233</v>
      </c>
      <c r="H132" s="233">
        <v>1</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91</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6070</v>
      </c>
    </row>
    <row r="133" s="2" customFormat="1" ht="16.5" customHeight="1">
      <c r="A133" s="40"/>
      <c r="B133" s="41"/>
      <c r="C133" s="229" t="s">
        <v>266</v>
      </c>
      <c r="D133" s="229" t="s">
        <v>230</v>
      </c>
      <c r="E133" s="230" t="s">
        <v>6071</v>
      </c>
      <c r="F133" s="231" t="s">
        <v>6072</v>
      </c>
      <c r="G133" s="232" t="s">
        <v>459</v>
      </c>
      <c r="H133" s="233">
        <v>2</v>
      </c>
      <c r="I133" s="234"/>
      <c r="J133" s="235">
        <f>ROUND(I133*H133,2)</f>
        <v>0</v>
      </c>
      <c r="K133" s="231" t="s">
        <v>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6073</v>
      </c>
    </row>
    <row r="134" s="2" customFormat="1">
      <c r="A134" s="40"/>
      <c r="B134" s="41"/>
      <c r="C134" s="42"/>
      <c r="D134" s="242" t="s">
        <v>237</v>
      </c>
      <c r="E134" s="42"/>
      <c r="F134" s="243" t="s">
        <v>6074</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8" t="s">
        <v>237</v>
      </c>
      <c r="AU134" s="18" t="s">
        <v>91</v>
      </c>
    </row>
    <row r="135" s="12" customFormat="1" ht="20.88" customHeight="1">
      <c r="A135" s="12"/>
      <c r="B135" s="213"/>
      <c r="C135" s="214"/>
      <c r="D135" s="215" t="s">
        <v>82</v>
      </c>
      <c r="E135" s="227" t="s">
        <v>309</v>
      </c>
      <c r="F135" s="227" t="s">
        <v>6075</v>
      </c>
      <c r="G135" s="214"/>
      <c r="H135" s="214"/>
      <c r="I135" s="217"/>
      <c r="J135" s="228">
        <f>BK135</f>
        <v>0</v>
      </c>
      <c r="K135" s="214"/>
      <c r="L135" s="219"/>
      <c r="M135" s="220"/>
      <c r="N135" s="221"/>
      <c r="O135" s="221"/>
      <c r="P135" s="222">
        <f>SUM(P136:P162)</f>
        <v>0</v>
      </c>
      <c r="Q135" s="221"/>
      <c r="R135" s="222">
        <f>SUM(R136:R162)</f>
        <v>43.231575000000007</v>
      </c>
      <c r="S135" s="221"/>
      <c r="T135" s="223">
        <f>SUM(T136:T162)</f>
        <v>0</v>
      </c>
      <c r="U135" s="12"/>
      <c r="V135" s="12"/>
      <c r="W135" s="12"/>
      <c r="X135" s="12"/>
      <c r="Y135" s="12"/>
      <c r="Z135" s="12"/>
      <c r="AA135" s="12"/>
      <c r="AB135" s="12"/>
      <c r="AC135" s="12"/>
      <c r="AD135" s="12"/>
      <c r="AE135" s="12"/>
      <c r="AR135" s="224" t="s">
        <v>87</v>
      </c>
      <c r="AT135" s="225" t="s">
        <v>82</v>
      </c>
      <c r="AU135" s="225" t="s">
        <v>91</v>
      </c>
      <c r="AY135" s="224" t="s">
        <v>227</v>
      </c>
      <c r="BK135" s="226">
        <f>SUM(BK136:BK162)</f>
        <v>0</v>
      </c>
    </row>
    <row r="136" s="2" customFormat="1" ht="21.75" customHeight="1">
      <c r="A136" s="40"/>
      <c r="B136" s="41"/>
      <c r="C136" s="229" t="s">
        <v>270</v>
      </c>
      <c r="D136" s="229" t="s">
        <v>230</v>
      </c>
      <c r="E136" s="230" t="s">
        <v>6076</v>
      </c>
      <c r="F136" s="231" t="s">
        <v>6077</v>
      </c>
      <c r="G136" s="232" t="s">
        <v>415</v>
      </c>
      <c r="H136" s="233">
        <v>652.5</v>
      </c>
      <c r="I136" s="234"/>
      <c r="J136" s="235">
        <f>ROUND(I136*H136,2)</f>
        <v>0</v>
      </c>
      <c r="K136" s="231" t="s">
        <v>234</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102</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6078</v>
      </c>
    </row>
    <row r="137" s="13" customFormat="1">
      <c r="A137" s="13"/>
      <c r="B137" s="252"/>
      <c r="C137" s="253"/>
      <c r="D137" s="242" t="s">
        <v>369</v>
      </c>
      <c r="E137" s="254" t="s">
        <v>1</v>
      </c>
      <c r="F137" s="255" t="s">
        <v>6079</v>
      </c>
      <c r="G137" s="253"/>
      <c r="H137" s="256">
        <v>652.5</v>
      </c>
      <c r="I137" s="257"/>
      <c r="J137" s="253"/>
      <c r="K137" s="253"/>
      <c r="L137" s="258"/>
      <c r="M137" s="259"/>
      <c r="N137" s="260"/>
      <c r="O137" s="260"/>
      <c r="P137" s="260"/>
      <c r="Q137" s="260"/>
      <c r="R137" s="260"/>
      <c r="S137" s="260"/>
      <c r="T137" s="261"/>
      <c r="U137" s="13"/>
      <c r="V137" s="13"/>
      <c r="W137" s="13"/>
      <c r="X137" s="13"/>
      <c r="Y137" s="13"/>
      <c r="Z137" s="13"/>
      <c r="AA137" s="13"/>
      <c r="AB137" s="13"/>
      <c r="AC137" s="13"/>
      <c r="AD137" s="13"/>
      <c r="AE137" s="13"/>
      <c r="AT137" s="262" t="s">
        <v>369</v>
      </c>
      <c r="AU137" s="262" t="s">
        <v>102</v>
      </c>
      <c r="AV137" s="13" t="s">
        <v>91</v>
      </c>
      <c r="AW137" s="13" t="s">
        <v>38</v>
      </c>
      <c r="AX137" s="13" t="s">
        <v>83</v>
      </c>
      <c r="AY137" s="262" t="s">
        <v>227</v>
      </c>
    </row>
    <row r="138" s="14" customFormat="1">
      <c r="A138" s="14"/>
      <c r="B138" s="263"/>
      <c r="C138" s="264"/>
      <c r="D138" s="242" t="s">
        <v>369</v>
      </c>
      <c r="E138" s="265" t="s">
        <v>1</v>
      </c>
      <c r="F138" s="266" t="s">
        <v>371</v>
      </c>
      <c r="G138" s="264"/>
      <c r="H138" s="267">
        <v>652.5</v>
      </c>
      <c r="I138" s="268"/>
      <c r="J138" s="264"/>
      <c r="K138" s="264"/>
      <c r="L138" s="269"/>
      <c r="M138" s="270"/>
      <c r="N138" s="271"/>
      <c r="O138" s="271"/>
      <c r="P138" s="271"/>
      <c r="Q138" s="271"/>
      <c r="R138" s="271"/>
      <c r="S138" s="271"/>
      <c r="T138" s="272"/>
      <c r="U138" s="14"/>
      <c r="V138" s="14"/>
      <c r="W138" s="14"/>
      <c r="X138" s="14"/>
      <c r="Y138" s="14"/>
      <c r="Z138" s="14"/>
      <c r="AA138" s="14"/>
      <c r="AB138" s="14"/>
      <c r="AC138" s="14"/>
      <c r="AD138" s="14"/>
      <c r="AE138" s="14"/>
      <c r="AT138" s="273" t="s">
        <v>369</v>
      </c>
      <c r="AU138" s="273" t="s">
        <v>102</v>
      </c>
      <c r="AV138" s="14" t="s">
        <v>115</v>
      </c>
      <c r="AW138" s="14" t="s">
        <v>38</v>
      </c>
      <c r="AX138" s="14" t="s">
        <v>87</v>
      </c>
      <c r="AY138" s="273" t="s">
        <v>227</v>
      </c>
    </row>
    <row r="139" s="2" customFormat="1" ht="16.5" customHeight="1">
      <c r="A139" s="40"/>
      <c r="B139" s="41"/>
      <c r="C139" s="229" t="s">
        <v>274</v>
      </c>
      <c r="D139" s="229" t="s">
        <v>230</v>
      </c>
      <c r="E139" s="230" t="s">
        <v>6080</v>
      </c>
      <c r="F139" s="231" t="s">
        <v>6081</v>
      </c>
      <c r="G139" s="232" t="s">
        <v>415</v>
      </c>
      <c r="H139" s="233">
        <v>652.5</v>
      </c>
      <c r="I139" s="234"/>
      <c r="J139" s="235">
        <f>ROUND(I139*H139,2)</f>
        <v>0</v>
      </c>
      <c r="K139" s="231" t="s">
        <v>234</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102</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6082</v>
      </c>
    </row>
    <row r="140" s="13" customFormat="1">
      <c r="A140" s="13"/>
      <c r="B140" s="252"/>
      <c r="C140" s="253"/>
      <c r="D140" s="242" t="s">
        <v>369</v>
      </c>
      <c r="E140" s="254" t="s">
        <v>1</v>
      </c>
      <c r="F140" s="255" t="s">
        <v>6079</v>
      </c>
      <c r="G140" s="253"/>
      <c r="H140" s="256">
        <v>652.5</v>
      </c>
      <c r="I140" s="257"/>
      <c r="J140" s="253"/>
      <c r="K140" s="253"/>
      <c r="L140" s="258"/>
      <c r="M140" s="259"/>
      <c r="N140" s="260"/>
      <c r="O140" s="260"/>
      <c r="P140" s="260"/>
      <c r="Q140" s="260"/>
      <c r="R140" s="260"/>
      <c r="S140" s="260"/>
      <c r="T140" s="261"/>
      <c r="U140" s="13"/>
      <c r="V140" s="13"/>
      <c r="W140" s="13"/>
      <c r="X140" s="13"/>
      <c r="Y140" s="13"/>
      <c r="Z140" s="13"/>
      <c r="AA140" s="13"/>
      <c r="AB140" s="13"/>
      <c r="AC140" s="13"/>
      <c r="AD140" s="13"/>
      <c r="AE140" s="13"/>
      <c r="AT140" s="262" t="s">
        <v>369</v>
      </c>
      <c r="AU140" s="262" t="s">
        <v>102</v>
      </c>
      <c r="AV140" s="13" t="s">
        <v>91</v>
      </c>
      <c r="AW140" s="13" t="s">
        <v>38</v>
      </c>
      <c r="AX140" s="13" t="s">
        <v>83</v>
      </c>
      <c r="AY140" s="262" t="s">
        <v>227</v>
      </c>
    </row>
    <row r="141" s="14" customFormat="1">
      <c r="A141" s="14"/>
      <c r="B141" s="263"/>
      <c r="C141" s="264"/>
      <c r="D141" s="242" t="s">
        <v>369</v>
      </c>
      <c r="E141" s="265" t="s">
        <v>1</v>
      </c>
      <c r="F141" s="266" t="s">
        <v>371</v>
      </c>
      <c r="G141" s="264"/>
      <c r="H141" s="267">
        <v>652.5</v>
      </c>
      <c r="I141" s="268"/>
      <c r="J141" s="264"/>
      <c r="K141" s="264"/>
      <c r="L141" s="269"/>
      <c r="M141" s="270"/>
      <c r="N141" s="271"/>
      <c r="O141" s="271"/>
      <c r="P141" s="271"/>
      <c r="Q141" s="271"/>
      <c r="R141" s="271"/>
      <c r="S141" s="271"/>
      <c r="T141" s="272"/>
      <c r="U141" s="14"/>
      <c r="V141" s="14"/>
      <c r="W141" s="14"/>
      <c r="X141" s="14"/>
      <c r="Y141" s="14"/>
      <c r="Z141" s="14"/>
      <c r="AA141" s="14"/>
      <c r="AB141" s="14"/>
      <c r="AC141" s="14"/>
      <c r="AD141" s="14"/>
      <c r="AE141" s="14"/>
      <c r="AT141" s="273" t="s">
        <v>369</v>
      </c>
      <c r="AU141" s="273" t="s">
        <v>102</v>
      </c>
      <c r="AV141" s="14" t="s">
        <v>115</v>
      </c>
      <c r="AW141" s="14" t="s">
        <v>38</v>
      </c>
      <c r="AX141" s="14" t="s">
        <v>87</v>
      </c>
      <c r="AY141" s="273" t="s">
        <v>227</v>
      </c>
    </row>
    <row r="142" s="2" customFormat="1" ht="16.5" customHeight="1">
      <c r="A142" s="40"/>
      <c r="B142" s="41"/>
      <c r="C142" s="284" t="s">
        <v>278</v>
      </c>
      <c r="D142" s="284" t="s">
        <v>407</v>
      </c>
      <c r="E142" s="285" t="s">
        <v>6083</v>
      </c>
      <c r="F142" s="286" t="s">
        <v>6084</v>
      </c>
      <c r="G142" s="287" t="s">
        <v>374</v>
      </c>
      <c r="H142" s="288">
        <v>43.212000000000003</v>
      </c>
      <c r="I142" s="289"/>
      <c r="J142" s="290">
        <f>ROUND(I142*H142,2)</f>
        <v>0</v>
      </c>
      <c r="K142" s="286" t="s">
        <v>251</v>
      </c>
      <c r="L142" s="291"/>
      <c r="M142" s="292" t="s">
        <v>1</v>
      </c>
      <c r="N142" s="293" t="s">
        <v>48</v>
      </c>
      <c r="O142" s="93"/>
      <c r="P142" s="238">
        <f>O142*H142</f>
        <v>0</v>
      </c>
      <c r="Q142" s="238">
        <v>1</v>
      </c>
      <c r="R142" s="238">
        <f>Q142*H142</f>
        <v>43.212000000000003</v>
      </c>
      <c r="S142" s="238">
        <v>0</v>
      </c>
      <c r="T142" s="239">
        <f>S142*H142</f>
        <v>0</v>
      </c>
      <c r="U142" s="40"/>
      <c r="V142" s="40"/>
      <c r="W142" s="40"/>
      <c r="X142" s="40"/>
      <c r="Y142" s="40"/>
      <c r="Z142" s="40"/>
      <c r="AA142" s="40"/>
      <c r="AB142" s="40"/>
      <c r="AC142" s="40"/>
      <c r="AD142" s="40"/>
      <c r="AE142" s="40"/>
      <c r="AR142" s="240" t="s">
        <v>266</v>
      </c>
      <c r="AT142" s="240" t="s">
        <v>407</v>
      </c>
      <c r="AU142" s="240" t="s">
        <v>102</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6085</v>
      </c>
    </row>
    <row r="143" s="2" customFormat="1">
      <c r="A143" s="40"/>
      <c r="B143" s="41"/>
      <c r="C143" s="42"/>
      <c r="D143" s="242" t="s">
        <v>237</v>
      </c>
      <c r="E143" s="42"/>
      <c r="F143" s="243" t="s">
        <v>6086</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8" t="s">
        <v>237</v>
      </c>
      <c r="AU143" s="18" t="s">
        <v>102</v>
      </c>
    </row>
    <row r="144" s="13" customFormat="1">
      <c r="A144" s="13"/>
      <c r="B144" s="252"/>
      <c r="C144" s="253"/>
      <c r="D144" s="242" t="s">
        <v>369</v>
      </c>
      <c r="E144" s="254" t="s">
        <v>1</v>
      </c>
      <c r="F144" s="255" t="s">
        <v>6087</v>
      </c>
      <c r="G144" s="253"/>
      <c r="H144" s="256">
        <v>43.212000000000003</v>
      </c>
      <c r="I144" s="257"/>
      <c r="J144" s="253"/>
      <c r="K144" s="253"/>
      <c r="L144" s="258"/>
      <c r="M144" s="259"/>
      <c r="N144" s="260"/>
      <c r="O144" s="260"/>
      <c r="P144" s="260"/>
      <c r="Q144" s="260"/>
      <c r="R144" s="260"/>
      <c r="S144" s="260"/>
      <c r="T144" s="261"/>
      <c r="U144" s="13"/>
      <c r="V144" s="13"/>
      <c r="W144" s="13"/>
      <c r="X144" s="13"/>
      <c r="Y144" s="13"/>
      <c r="Z144" s="13"/>
      <c r="AA144" s="13"/>
      <c r="AB144" s="13"/>
      <c r="AC144" s="13"/>
      <c r="AD144" s="13"/>
      <c r="AE144" s="13"/>
      <c r="AT144" s="262" t="s">
        <v>369</v>
      </c>
      <c r="AU144" s="262" t="s">
        <v>102</v>
      </c>
      <c r="AV144" s="13" t="s">
        <v>91</v>
      </c>
      <c r="AW144" s="13" t="s">
        <v>38</v>
      </c>
      <c r="AX144" s="13" t="s">
        <v>83</v>
      </c>
      <c r="AY144" s="262" t="s">
        <v>227</v>
      </c>
    </row>
    <row r="145" s="14" customFormat="1">
      <c r="A145" s="14"/>
      <c r="B145" s="263"/>
      <c r="C145" s="264"/>
      <c r="D145" s="242" t="s">
        <v>369</v>
      </c>
      <c r="E145" s="265" t="s">
        <v>1</v>
      </c>
      <c r="F145" s="266" t="s">
        <v>371</v>
      </c>
      <c r="G145" s="264"/>
      <c r="H145" s="267">
        <v>43.212000000000003</v>
      </c>
      <c r="I145" s="268"/>
      <c r="J145" s="264"/>
      <c r="K145" s="264"/>
      <c r="L145" s="269"/>
      <c r="M145" s="270"/>
      <c r="N145" s="271"/>
      <c r="O145" s="271"/>
      <c r="P145" s="271"/>
      <c r="Q145" s="271"/>
      <c r="R145" s="271"/>
      <c r="S145" s="271"/>
      <c r="T145" s="272"/>
      <c r="U145" s="14"/>
      <c r="V145" s="14"/>
      <c r="W145" s="14"/>
      <c r="X145" s="14"/>
      <c r="Y145" s="14"/>
      <c r="Z145" s="14"/>
      <c r="AA145" s="14"/>
      <c r="AB145" s="14"/>
      <c r="AC145" s="14"/>
      <c r="AD145" s="14"/>
      <c r="AE145" s="14"/>
      <c r="AT145" s="273" t="s">
        <v>369</v>
      </c>
      <c r="AU145" s="273" t="s">
        <v>102</v>
      </c>
      <c r="AV145" s="14" t="s">
        <v>115</v>
      </c>
      <c r="AW145" s="14" t="s">
        <v>38</v>
      </c>
      <c r="AX145" s="14" t="s">
        <v>87</v>
      </c>
      <c r="AY145" s="273" t="s">
        <v>227</v>
      </c>
    </row>
    <row r="146" s="2" customFormat="1" ht="16.5" customHeight="1">
      <c r="A146" s="40"/>
      <c r="B146" s="41"/>
      <c r="C146" s="229" t="s">
        <v>282</v>
      </c>
      <c r="D146" s="229" t="s">
        <v>230</v>
      </c>
      <c r="E146" s="230" t="s">
        <v>6088</v>
      </c>
      <c r="F146" s="231" t="s">
        <v>6089</v>
      </c>
      <c r="G146" s="232" t="s">
        <v>415</v>
      </c>
      <c r="H146" s="233">
        <v>652.5</v>
      </c>
      <c r="I146" s="234"/>
      <c r="J146" s="235">
        <f>ROUND(I146*H146,2)</f>
        <v>0</v>
      </c>
      <c r="K146" s="231" t="s">
        <v>234</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102</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6090</v>
      </c>
    </row>
    <row r="147" s="13" customFormat="1">
      <c r="A147" s="13"/>
      <c r="B147" s="252"/>
      <c r="C147" s="253"/>
      <c r="D147" s="242" t="s">
        <v>369</v>
      </c>
      <c r="E147" s="254" t="s">
        <v>1</v>
      </c>
      <c r="F147" s="255" t="s">
        <v>6079</v>
      </c>
      <c r="G147" s="253"/>
      <c r="H147" s="256">
        <v>652.5</v>
      </c>
      <c r="I147" s="257"/>
      <c r="J147" s="253"/>
      <c r="K147" s="253"/>
      <c r="L147" s="258"/>
      <c r="M147" s="259"/>
      <c r="N147" s="260"/>
      <c r="O147" s="260"/>
      <c r="P147" s="260"/>
      <c r="Q147" s="260"/>
      <c r="R147" s="260"/>
      <c r="S147" s="260"/>
      <c r="T147" s="261"/>
      <c r="U147" s="13"/>
      <c r="V147" s="13"/>
      <c r="W147" s="13"/>
      <c r="X147" s="13"/>
      <c r="Y147" s="13"/>
      <c r="Z147" s="13"/>
      <c r="AA147" s="13"/>
      <c r="AB147" s="13"/>
      <c r="AC147" s="13"/>
      <c r="AD147" s="13"/>
      <c r="AE147" s="13"/>
      <c r="AT147" s="262" t="s">
        <v>369</v>
      </c>
      <c r="AU147" s="262" t="s">
        <v>102</v>
      </c>
      <c r="AV147" s="13" t="s">
        <v>91</v>
      </c>
      <c r="AW147" s="13" t="s">
        <v>38</v>
      </c>
      <c r="AX147" s="13" t="s">
        <v>83</v>
      </c>
      <c r="AY147" s="262" t="s">
        <v>227</v>
      </c>
    </row>
    <row r="148" s="14" customFormat="1">
      <c r="A148" s="14"/>
      <c r="B148" s="263"/>
      <c r="C148" s="264"/>
      <c r="D148" s="242" t="s">
        <v>369</v>
      </c>
      <c r="E148" s="265" t="s">
        <v>1</v>
      </c>
      <c r="F148" s="266" t="s">
        <v>371</v>
      </c>
      <c r="G148" s="264"/>
      <c r="H148" s="267">
        <v>652.5</v>
      </c>
      <c r="I148" s="268"/>
      <c r="J148" s="264"/>
      <c r="K148" s="264"/>
      <c r="L148" s="269"/>
      <c r="M148" s="270"/>
      <c r="N148" s="271"/>
      <c r="O148" s="271"/>
      <c r="P148" s="271"/>
      <c r="Q148" s="271"/>
      <c r="R148" s="271"/>
      <c r="S148" s="271"/>
      <c r="T148" s="272"/>
      <c r="U148" s="14"/>
      <c r="V148" s="14"/>
      <c r="W148" s="14"/>
      <c r="X148" s="14"/>
      <c r="Y148" s="14"/>
      <c r="Z148" s="14"/>
      <c r="AA148" s="14"/>
      <c r="AB148" s="14"/>
      <c r="AC148" s="14"/>
      <c r="AD148" s="14"/>
      <c r="AE148" s="14"/>
      <c r="AT148" s="273" t="s">
        <v>369</v>
      </c>
      <c r="AU148" s="273" t="s">
        <v>102</v>
      </c>
      <c r="AV148" s="14" t="s">
        <v>115</v>
      </c>
      <c r="AW148" s="14" t="s">
        <v>38</v>
      </c>
      <c r="AX148" s="14" t="s">
        <v>87</v>
      </c>
      <c r="AY148" s="273" t="s">
        <v>227</v>
      </c>
    </row>
    <row r="149" s="2" customFormat="1" ht="16.5" customHeight="1">
      <c r="A149" s="40"/>
      <c r="B149" s="41"/>
      <c r="C149" s="284" t="s">
        <v>289</v>
      </c>
      <c r="D149" s="284" t="s">
        <v>407</v>
      </c>
      <c r="E149" s="285" t="s">
        <v>6091</v>
      </c>
      <c r="F149" s="286" t="s">
        <v>6092</v>
      </c>
      <c r="G149" s="287" t="s">
        <v>2139</v>
      </c>
      <c r="H149" s="288">
        <v>19.574999999999999</v>
      </c>
      <c r="I149" s="289"/>
      <c r="J149" s="290">
        <f>ROUND(I149*H149,2)</f>
        <v>0</v>
      </c>
      <c r="K149" s="286" t="s">
        <v>234</v>
      </c>
      <c r="L149" s="291"/>
      <c r="M149" s="292" t="s">
        <v>1</v>
      </c>
      <c r="N149" s="293" t="s">
        <v>48</v>
      </c>
      <c r="O149" s="93"/>
      <c r="P149" s="238">
        <f>O149*H149</f>
        <v>0</v>
      </c>
      <c r="Q149" s="238">
        <v>0.001</v>
      </c>
      <c r="R149" s="238">
        <f>Q149*H149</f>
        <v>0.019574999999999999</v>
      </c>
      <c r="S149" s="238">
        <v>0</v>
      </c>
      <c r="T149" s="239">
        <f>S149*H149</f>
        <v>0</v>
      </c>
      <c r="U149" s="40"/>
      <c r="V149" s="40"/>
      <c r="W149" s="40"/>
      <c r="X149" s="40"/>
      <c r="Y149" s="40"/>
      <c r="Z149" s="40"/>
      <c r="AA149" s="40"/>
      <c r="AB149" s="40"/>
      <c r="AC149" s="40"/>
      <c r="AD149" s="40"/>
      <c r="AE149" s="40"/>
      <c r="AR149" s="240" t="s">
        <v>266</v>
      </c>
      <c r="AT149" s="240" t="s">
        <v>407</v>
      </c>
      <c r="AU149" s="240" t="s">
        <v>102</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6093</v>
      </c>
    </row>
    <row r="150" s="13" customFormat="1">
      <c r="A150" s="13"/>
      <c r="B150" s="252"/>
      <c r="C150" s="253"/>
      <c r="D150" s="242" t="s">
        <v>369</v>
      </c>
      <c r="E150" s="253"/>
      <c r="F150" s="255" t="s">
        <v>6094</v>
      </c>
      <c r="G150" s="253"/>
      <c r="H150" s="256">
        <v>19.574999999999999</v>
      </c>
      <c r="I150" s="257"/>
      <c r="J150" s="253"/>
      <c r="K150" s="253"/>
      <c r="L150" s="258"/>
      <c r="M150" s="259"/>
      <c r="N150" s="260"/>
      <c r="O150" s="260"/>
      <c r="P150" s="260"/>
      <c r="Q150" s="260"/>
      <c r="R150" s="260"/>
      <c r="S150" s="260"/>
      <c r="T150" s="261"/>
      <c r="U150" s="13"/>
      <c r="V150" s="13"/>
      <c r="W150" s="13"/>
      <c r="X150" s="13"/>
      <c r="Y150" s="13"/>
      <c r="Z150" s="13"/>
      <c r="AA150" s="13"/>
      <c r="AB150" s="13"/>
      <c r="AC150" s="13"/>
      <c r="AD150" s="13"/>
      <c r="AE150" s="13"/>
      <c r="AT150" s="262" t="s">
        <v>369</v>
      </c>
      <c r="AU150" s="262" t="s">
        <v>102</v>
      </c>
      <c r="AV150" s="13" t="s">
        <v>91</v>
      </c>
      <c r="AW150" s="13" t="s">
        <v>4</v>
      </c>
      <c r="AX150" s="13" t="s">
        <v>87</v>
      </c>
      <c r="AY150" s="262" t="s">
        <v>227</v>
      </c>
    </row>
    <row r="151" s="2" customFormat="1" ht="16.5" customHeight="1">
      <c r="A151" s="40"/>
      <c r="B151" s="41"/>
      <c r="C151" s="229" t="s">
        <v>293</v>
      </c>
      <c r="D151" s="229" t="s">
        <v>230</v>
      </c>
      <c r="E151" s="230" t="s">
        <v>6095</v>
      </c>
      <c r="F151" s="231" t="s">
        <v>6096</v>
      </c>
      <c r="G151" s="232" t="s">
        <v>415</v>
      </c>
      <c r="H151" s="233">
        <v>652.5</v>
      </c>
      <c r="I151" s="234"/>
      <c r="J151" s="235">
        <f>ROUND(I151*H151,2)</f>
        <v>0</v>
      </c>
      <c r="K151" s="231" t="s">
        <v>234</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102</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6097</v>
      </c>
    </row>
    <row r="152" s="13" customFormat="1">
      <c r="A152" s="13"/>
      <c r="B152" s="252"/>
      <c r="C152" s="253"/>
      <c r="D152" s="242" t="s">
        <v>369</v>
      </c>
      <c r="E152" s="254" t="s">
        <v>1</v>
      </c>
      <c r="F152" s="255" t="s">
        <v>6079</v>
      </c>
      <c r="G152" s="253"/>
      <c r="H152" s="256">
        <v>652.5</v>
      </c>
      <c r="I152" s="257"/>
      <c r="J152" s="253"/>
      <c r="K152" s="253"/>
      <c r="L152" s="258"/>
      <c r="M152" s="259"/>
      <c r="N152" s="260"/>
      <c r="O152" s="260"/>
      <c r="P152" s="260"/>
      <c r="Q152" s="260"/>
      <c r="R152" s="260"/>
      <c r="S152" s="260"/>
      <c r="T152" s="261"/>
      <c r="U152" s="13"/>
      <c r="V152" s="13"/>
      <c r="W152" s="13"/>
      <c r="X152" s="13"/>
      <c r="Y152" s="13"/>
      <c r="Z152" s="13"/>
      <c r="AA152" s="13"/>
      <c r="AB152" s="13"/>
      <c r="AC152" s="13"/>
      <c r="AD152" s="13"/>
      <c r="AE152" s="13"/>
      <c r="AT152" s="262" t="s">
        <v>369</v>
      </c>
      <c r="AU152" s="262" t="s">
        <v>102</v>
      </c>
      <c r="AV152" s="13" t="s">
        <v>91</v>
      </c>
      <c r="AW152" s="13" t="s">
        <v>38</v>
      </c>
      <c r="AX152" s="13" t="s">
        <v>83</v>
      </c>
      <c r="AY152" s="262" t="s">
        <v>227</v>
      </c>
    </row>
    <row r="153" s="14" customFormat="1">
      <c r="A153" s="14"/>
      <c r="B153" s="263"/>
      <c r="C153" s="264"/>
      <c r="D153" s="242" t="s">
        <v>369</v>
      </c>
      <c r="E153" s="265" t="s">
        <v>1</v>
      </c>
      <c r="F153" s="266" t="s">
        <v>371</v>
      </c>
      <c r="G153" s="264"/>
      <c r="H153" s="267">
        <v>652.5</v>
      </c>
      <c r="I153" s="268"/>
      <c r="J153" s="264"/>
      <c r="K153" s="264"/>
      <c r="L153" s="269"/>
      <c r="M153" s="270"/>
      <c r="N153" s="271"/>
      <c r="O153" s="271"/>
      <c r="P153" s="271"/>
      <c r="Q153" s="271"/>
      <c r="R153" s="271"/>
      <c r="S153" s="271"/>
      <c r="T153" s="272"/>
      <c r="U153" s="14"/>
      <c r="V153" s="14"/>
      <c r="W153" s="14"/>
      <c r="X153" s="14"/>
      <c r="Y153" s="14"/>
      <c r="Z153" s="14"/>
      <c r="AA153" s="14"/>
      <c r="AB153" s="14"/>
      <c r="AC153" s="14"/>
      <c r="AD153" s="14"/>
      <c r="AE153" s="14"/>
      <c r="AT153" s="273" t="s">
        <v>369</v>
      </c>
      <c r="AU153" s="273" t="s">
        <v>102</v>
      </c>
      <c r="AV153" s="14" t="s">
        <v>115</v>
      </c>
      <c r="AW153" s="14" t="s">
        <v>38</v>
      </c>
      <c r="AX153" s="14" t="s">
        <v>87</v>
      </c>
      <c r="AY153" s="273" t="s">
        <v>227</v>
      </c>
    </row>
    <row r="154" s="2" customFormat="1" ht="16.5" customHeight="1">
      <c r="A154" s="40"/>
      <c r="B154" s="41"/>
      <c r="C154" s="229" t="s">
        <v>8</v>
      </c>
      <c r="D154" s="229" t="s">
        <v>230</v>
      </c>
      <c r="E154" s="230" t="s">
        <v>6098</v>
      </c>
      <c r="F154" s="231" t="s">
        <v>6099</v>
      </c>
      <c r="G154" s="232" t="s">
        <v>415</v>
      </c>
      <c r="H154" s="233">
        <v>652.5</v>
      </c>
      <c r="I154" s="234"/>
      <c r="J154" s="235">
        <f>ROUND(I154*H154,2)</f>
        <v>0</v>
      </c>
      <c r="K154" s="231" t="s">
        <v>234</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102</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6100</v>
      </c>
    </row>
    <row r="155" s="13" customFormat="1">
      <c r="A155" s="13"/>
      <c r="B155" s="252"/>
      <c r="C155" s="253"/>
      <c r="D155" s="242" t="s">
        <v>369</v>
      </c>
      <c r="E155" s="254" t="s">
        <v>1</v>
      </c>
      <c r="F155" s="255" t="s">
        <v>6079</v>
      </c>
      <c r="G155" s="253"/>
      <c r="H155" s="256">
        <v>652.5</v>
      </c>
      <c r="I155" s="257"/>
      <c r="J155" s="253"/>
      <c r="K155" s="253"/>
      <c r="L155" s="258"/>
      <c r="M155" s="259"/>
      <c r="N155" s="260"/>
      <c r="O155" s="260"/>
      <c r="P155" s="260"/>
      <c r="Q155" s="260"/>
      <c r="R155" s="260"/>
      <c r="S155" s="260"/>
      <c r="T155" s="261"/>
      <c r="U155" s="13"/>
      <c r="V155" s="13"/>
      <c r="W155" s="13"/>
      <c r="X155" s="13"/>
      <c r="Y155" s="13"/>
      <c r="Z155" s="13"/>
      <c r="AA155" s="13"/>
      <c r="AB155" s="13"/>
      <c r="AC155" s="13"/>
      <c r="AD155" s="13"/>
      <c r="AE155" s="13"/>
      <c r="AT155" s="262" t="s">
        <v>369</v>
      </c>
      <c r="AU155" s="262" t="s">
        <v>102</v>
      </c>
      <c r="AV155" s="13" t="s">
        <v>91</v>
      </c>
      <c r="AW155" s="13" t="s">
        <v>38</v>
      </c>
      <c r="AX155" s="13" t="s">
        <v>83</v>
      </c>
      <c r="AY155" s="262" t="s">
        <v>227</v>
      </c>
    </row>
    <row r="156" s="14" customFormat="1">
      <c r="A156" s="14"/>
      <c r="B156" s="263"/>
      <c r="C156" s="264"/>
      <c r="D156" s="242" t="s">
        <v>369</v>
      </c>
      <c r="E156" s="265" t="s">
        <v>1</v>
      </c>
      <c r="F156" s="266" t="s">
        <v>371</v>
      </c>
      <c r="G156" s="264"/>
      <c r="H156" s="267">
        <v>652.5</v>
      </c>
      <c r="I156" s="268"/>
      <c r="J156" s="264"/>
      <c r="K156" s="264"/>
      <c r="L156" s="269"/>
      <c r="M156" s="270"/>
      <c r="N156" s="271"/>
      <c r="O156" s="271"/>
      <c r="P156" s="271"/>
      <c r="Q156" s="271"/>
      <c r="R156" s="271"/>
      <c r="S156" s="271"/>
      <c r="T156" s="272"/>
      <c r="U156" s="14"/>
      <c r="V156" s="14"/>
      <c r="W156" s="14"/>
      <c r="X156" s="14"/>
      <c r="Y156" s="14"/>
      <c r="Z156" s="14"/>
      <c r="AA156" s="14"/>
      <c r="AB156" s="14"/>
      <c r="AC156" s="14"/>
      <c r="AD156" s="14"/>
      <c r="AE156" s="14"/>
      <c r="AT156" s="273" t="s">
        <v>369</v>
      </c>
      <c r="AU156" s="273" t="s">
        <v>102</v>
      </c>
      <c r="AV156" s="14" t="s">
        <v>115</v>
      </c>
      <c r="AW156" s="14" t="s">
        <v>38</v>
      </c>
      <c r="AX156" s="14" t="s">
        <v>87</v>
      </c>
      <c r="AY156" s="273" t="s">
        <v>227</v>
      </c>
    </row>
    <row r="157" s="2" customFormat="1" ht="16.5" customHeight="1">
      <c r="A157" s="40"/>
      <c r="B157" s="41"/>
      <c r="C157" s="229" t="s">
        <v>300</v>
      </c>
      <c r="D157" s="229" t="s">
        <v>230</v>
      </c>
      <c r="E157" s="230" t="s">
        <v>6101</v>
      </c>
      <c r="F157" s="231" t="s">
        <v>6102</v>
      </c>
      <c r="G157" s="232" t="s">
        <v>415</v>
      </c>
      <c r="H157" s="233">
        <v>652.5</v>
      </c>
      <c r="I157" s="234"/>
      <c r="J157" s="235">
        <f>ROUND(I157*H157,2)</f>
        <v>0</v>
      </c>
      <c r="K157" s="231" t="s">
        <v>234</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102</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6103</v>
      </c>
    </row>
    <row r="158" s="13" customFormat="1">
      <c r="A158" s="13"/>
      <c r="B158" s="252"/>
      <c r="C158" s="253"/>
      <c r="D158" s="242" t="s">
        <v>369</v>
      </c>
      <c r="E158" s="254" t="s">
        <v>1</v>
      </c>
      <c r="F158" s="255" t="s">
        <v>6079</v>
      </c>
      <c r="G158" s="253"/>
      <c r="H158" s="256">
        <v>652.5</v>
      </c>
      <c r="I158" s="257"/>
      <c r="J158" s="253"/>
      <c r="K158" s="253"/>
      <c r="L158" s="258"/>
      <c r="M158" s="259"/>
      <c r="N158" s="260"/>
      <c r="O158" s="260"/>
      <c r="P158" s="260"/>
      <c r="Q158" s="260"/>
      <c r="R158" s="260"/>
      <c r="S158" s="260"/>
      <c r="T158" s="261"/>
      <c r="U158" s="13"/>
      <c r="V158" s="13"/>
      <c r="W158" s="13"/>
      <c r="X158" s="13"/>
      <c r="Y158" s="13"/>
      <c r="Z158" s="13"/>
      <c r="AA158" s="13"/>
      <c r="AB158" s="13"/>
      <c r="AC158" s="13"/>
      <c r="AD158" s="13"/>
      <c r="AE158" s="13"/>
      <c r="AT158" s="262" t="s">
        <v>369</v>
      </c>
      <c r="AU158" s="262" t="s">
        <v>102</v>
      </c>
      <c r="AV158" s="13" t="s">
        <v>91</v>
      </c>
      <c r="AW158" s="13" t="s">
        <v>38</v>
      </c>
      <c r="AX158" s="13" t="s">
        <v>83</v>
      </c>
      <c r="AY158" s="262" t="s">
        <v>227</v>
      </c>
    </row>
    <row r="159" s="14" customFormat="1">
      <c r="A159" s="14"/>
      <c r="B159" s="263"/>
      <c r="C159" s="264"/>
      <c r="D159" s="242" t="s">
        <v>369</v>
      </c>
      <c r="E159" s="265" t="s">
        <v>1</v>
      </c>
      <c r="F159" s="266" t="s">
        <v>371</v>
      </c>
      <c r="G159" s="264"/>
      <c r="H159" s="267">
        <v>652.5</v>
      </c>
      <c r="I159" s="268"/>
      <c r="J159" s="264"/>
      <c r="K159" s="264"/>
      <c r="L159" s="269"/>
      <c r="M159" s="270"/>
      <c r="N159" s="271"/>
      <c r="O159" s="271"/>
      <c r="P159" s="271"/>
      <c r="Q159" s="271"/>
      <c r="R159" s="271"/>
      <c r="S159" s="271"/>
      <c r="T159" s="272"/>
      <c r="U159" s="14"/>
      <c r="V159" s="14"/>
      <c r="W159" s="14"/>
      <c r="X159" s="14"/>
      <c r="Y159" s="14"/>
      <c r="Z159" s="14"/>
      <c r="AA159" s="14"/>
      <c r="AB159" s="14"/>
      <c r="AC159" s="14"/>
      <c r="AD159" s="14"/>
      <c r="AE159" s="14"/>
      <c r="AT159" s="273" t="s">
        <v>369</v>
      </c>
      <c r="AU159" s="273" t="s">
        <v>102</v>
      </c>
      <c r="AV159" s="14" t="s">
        <v>115</v>
      </c>
      <c r="AW159" s="14" t="s">
        <v>38</v>
      </c>
      <c r="AX159" s="14" t="s">
        <v>87</v>
      </c>
      <c r="AY159" s="273" t="s">
        <v>227</v>
      </c>
    </row>
    <row r="160" s="2" customFormat="1" ht="16.5" customHeight="1">
      <c r="A160" s="40"/>
      <c r="B160" s="41"/>
      <c r="C160" s="229" t="s">
        <v>304</v>
      </c>
      <c r="D160" s="229" t="s">
        <v>230</v>
      </c>
      <c r="E160" s="230" t="s">
        <v>6104</v>
      </c>
      <c r="F160" s="231" t="s">
        <v>6105</v>
      </c>
      <c r="G160" s="232" t="s">
        <v>415</v>
      </c>
      <c r="H160" s="233">
        <v>652.5</v>
      </c>
      <c r="I160" s="234"/>
      <c r="J160" s="235">
        <f>ROUND(I160*H160,2)</f>
        <v>0</v>
      </c>
      <c r="K160" s="231" t="s">
        <v>234</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102</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6106</v>
      </c>
    </row>
    <row r="161" s="13" customFormat="1">
      <c r="A161" s="13"/>
      <c r="B161" s="252"/>
      <c r="C161" s="253"/>
      <c r="D161" s="242" t="s">
        <v>369</v>
      </c>
      <c r="E161" s="254" t="s">
        <v>1</v>
      </c>
      <c r="F161" s="255" t="s">
        <v>6079</v>
      </c>
      <c r="G161" s="253"/>
      <c r="H161" s="256">
        <v>652.5</v>
      </c>
      <c r="I161" s="257"/>
      <c r="J161" s="253"/>
      <c r="K161" s="253"/>
      <c r="L161" s="258"/>
      <c r="M161" s="259"/>
      <c r="N161" s="260"/>
      <c r="O161" s="260"/>
      <c r="P161" s="260"/>
      <c r="Q161" s="260"/>
      <c r="R161" s="260"/>
      <c r="S161" s="260"/>
      <c r="T161" s="261"/>
      <c r="U161" s="13"/>
      <c r="V161" s="13"/>
      <c r="W161" s="13"/>
      <c r="X161" s="13"/>
      <c r="Y161" s="13"/>
      <c r="Z161" s="13"/>
      <c r="AA161" s="13"/>
      <c r="AB161" s="13"/>
      <c r="AC161" s="13"/>
      <c r="AD161" s="13"/>
      <c r="AE161" s="13"/>
      <c r="AT161" s="262" t="s">
        <v>369</v>
      </c>
      <c r="AU161" s="262" t="s">
        <v>102</v>
      </c>
      <c r="AV161" s="13" t="s">
        <v>91</v>
      </c>
      <c r="AW161" s="13" t="s">
        <v>38</v>
      </c>
      <c r="AX161" s="13" t="s">
        <v>83</v>
      </c>
      <c r="AY161" s="262" t="s">
        <v>227</v>
      </c>
    </row>
    <row r="162" s="14" customFormat="1">
      <c r="A162" s="14"/>
      <c r="B162" s="263"/>
      <c r="C162" s="264"/>
      <c r="D162" s="242" t="s">
        <v>369</v>
      </c>
      <c r="E162" s="265" t="s">
        <v>1</v>
      </c>
      <c r="F162" s="266" t="s">
        <v>371</v>
      </c>
      <c r="G162" s="264"/>
      <c r="H162" s="267">
        <v>652.5</v>
      </c>
      <c r="I162" s="268"/>
      <c r="J162" s="264"/>
      <c r="K162" s="264"/>
      <c r="L162" s="269"/>
      <c r="M162" s="310"/>
      <c r="N162" s="311"/>
      <c r="O162" s="311"/>
      <c r="P162" s="311"/>
      <c r="Q162" s="311"/>
      <c r="R162" s="311"/>
      <c r="S162" s="311"/>
      <c r="T162" s="312"/>
      <c r="U162" s="14"/>
      <c r="V162" s="14"/>
      <c r="W162" s="14"/>
      <c r="X162" s="14"/>
      <c r="Y162" s="14"/>
      <c r="Z162" s="14"/>
      <c r="AA162" s="14"/>
      <c r="AB162" s="14"/>
      <c r="AC162" s="14"/>
      <c r="AD162" s="14"/>
      <c r="AE162" s="14"/>
      <c r="AT162" s="273" t="s">
        <v>369</v>
      </c>
      <c r="AU162" s="273" t="s">
        <v>102</v>
      </c>
      <c r="AV162" s="14" t="s">
        <v>115</v>
      </c>
      <c r="AW162" s="14" t="s">
        <v>38</v>
      </c>
      <c r="AX162" s="14" t="s">
        <v>87</v>
      </c>
      <c r="AY162" s="273" t="s">
        <v>227</v>
      </c>
    </row>
    <row r="163" s="2" customFormat="1" ht="6.96" customHeight="1">
      <c r="A163" s="40"/>
      <c r="B163" s="68"/>
      <c r="C163" s="69"/>
      <c r="D163" s="69"/>
      <c r="E163" s="69"/>
      <c r="F163" s="69"/>
      <c r="G163" s="69"/>
      <c r="H163" s="69"/>
      <c r="I163" s="69"/>
      <c r="J163" s="69"/>
      <c r="K163" s="69"/>
      <c r="L163" s="46"/>
      <c r="M163" s="40"/>
      <c r="O163" s="40"/>
      <c r="P163" s="40"/>
      <c r="Q163" s="40"/>
      <c r="R163" s="40"/>
      <c r="S163" s="40"/>
      <c r="T163" s="40"/>
      <c r="U163" s="40"/>
      <c r="V163" s="40"/>
      <c r="W163" s="40"/>
      <c r="X163" s="40"/>
      <c r="Y163" s="40"/>
      <c r="Z163" s="40"/>
      <c r="AA163" s="40"/>
      <c r="AB163" s="40"/>
      <c r="AC163" s="40"/>
      <c r="AD163" s="40"/>
      <c r="AE163" s="40"/>
    </row>
  </sheetData>
  <sheetProtection sheet="1" autoFilter="0" formatColumns="0" formatRows="0" objects="1" scenarios="1" spinCount="100000" saltValue="uN46RdRGUNgVMkFgfWqunm9dP3fiXY1lxlONCEFFcgqoK5zSzN5ro44Cpz8yRqjA9J+yKAItliSk0UwfREBxrw==" hashValue="g3jOSpdmH1UcY3h9mG7VbTad8nAz8JARAe3CToM+KIE5mxti+QUruLa0AoQgsTQIuKjYFhpRar9T9wUeWFn/bw==" algorithmName="SHA-512" password="E785"/>
  <autoFilter ref="C122:K162"/>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180</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328</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329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19</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23</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32</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37</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ROUND(J141,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ROUND((SUM(BE141:BE371)),  2)</f>
        <v>0</v>
      </c>
      <c r="G37" s="40"/>
      <c r="H37" s="40"/>
      <c r="I37" s="167">
        <v>0.20999999999999999</v>
      </c>
      <c r="J37" s="166">
        <f>ROUND(((SUM(BE141:BE371))*I37),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ROUND((SUM(BF141:BF371)),  2)</f>
        <v>0</v>
      </c>
      <c r="G38" s="40"/>
      <c r="H38" s="40"/>
      <c r="I38" s="167">
        <v>0.14999999999999999</v>
      </c>
      <c r="J38" s="166">
        <f>ROUND(((SUM(BF141:BF371))*I38),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ROUND((SUM(BG141:BG371)),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ROUND((SUM(BH141:BH371)),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ROUND((SUM(BI141:BI371)),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328</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 xml:space="preserve">D.1.1 - Architektonicko-stavební řešení </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Frýdek Místek</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J141</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J142</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333</v>
      </c>
      <c r="E102" s="199"/>
      <c r="F102" s="199"/>
      <c r="G102" s="199"/>
      <c r="H102" s="199"/>
      <c r="I102" s="199"/>
      <c r="J102" s="200">
        <f>J143</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336</v>
      </c>
      <c r="E103" s="199"/>
      <c r="F103" s="199"/>
      <c r="G103" s="199"/>
      <c r="H103" s="199"/>
      <c r="I103" s="199"/>
      <c r="J103" s="200">
        <f>J155</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337</v>
      </c>
      <c r="E104" s="199"/>
      <c r="F104" s="199"/>
      <c r="G104" s="199"/>
      <c r="H104" s="199"/>
      <c r="I104" s="199"/>
      <c r="J104" s="200">
        <f>J213</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338</v>
      </c>
      <c r="E105" s="199"/>
      <c r="F105" s="199"/>
      <c r="G105" s="199"/>
      <c r="H105" s="199"/>
      <c r="I105" s="199"/>
      <c r="J105" s="200">
        <f>J256</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339</v>
      </c>
      <c r="E106" s="199"/>
      <c r="F106" s="199"/>
      <c r="G106" s="199"/>
      <c r="H106" s="199"/>
      <c r="I106" s="199"/>
      <c r="J106" s="200">
        <f>J264</f>
        <v>0</v>
      </c>
      <c r="K106" s="135"/>
      <c r="L106" s="201"/>
      <c r="S106" s="10"/>
      <c r="T106" s="10"/>
      <c r="U106" s="10"/>
      <c r="V106" s="10"/>
      <c r="W106" s="10"/>
      <c r="X106" s="10"/>
      <c r="Y106" s="10"/>
      <c r="Z106" s="10"/>
      <c r="AA106" s="10"/>
      <c r="AB106" s="10"/>
      <c r="AC106" s="10"/>
      <c r="AD106" s="10"/>
      <c r="AE106" s="10"/>
    </row>
    <row r="107" s="9" customFormat="1" ht="24.96" customHeight="1">
      <c r="A107" s="9"/>
      <c r="B107" s="191"/>
      <c r="C107" s="192"/>
      <c r="D107" s="193" t="s">
        <v>340</v>
      </c>
      <c r="E107" s="194"/>
      <c r="F107" s="194"/>
      <c r="G107" s="194"/>
      <c r="H107" s="194"/>
      <c r="I107" s="194"/>
      <c r="J107" s="195">
        <f>J266</f>
        <v>0</v>
      </c>
      <c r="K107" s="192"/>
      <c r="L107" s="196"/>
      <c r="S107" s="9"/>
      <c r="T107" s="9"/>
      <c r="U107" s="9"/>
      <c r="V107" s="9"/>
      <c r="W107" s="9"/>
      <c r="X107" s="9"/>
      <c r="Y107" s="9"/>
      <c r="Z107" s="9"/>
      <c r="AA107" s="9"/>
      <c r="AB107" s="9"/>
      <c r="AC107" s="9"/>
      <c r="AD107" s="9"/>
      <c r="AE107" s="9"/>
    </row>
    <row r="108" s="10" customFormat="1" ht="19.92" customHeight="1">
      <c r="A108" s="10"/>
      <c r="B108" s="197"/>
      <c r="C108" s="135"/>
      <c r="D108" s="198" t="s">
        <v>341</v>
      </c>
      <c r="E108" s="199"/>
      <c r="F108" s="199"/>
      <c r="G108" s="199"/>
      <c r="H108" s="199"/>
      <c r="I108" s="199"/>
      <c r="J108" s="200">
        <f>J267</f>
        <v>0</v>
      </c>
      <c r="K108" s="135"/>
      <c r="L108" s="201"/>
      <c r="S108" s="10"/>
      <c r="T108" s="10"/>
      <c r="U108" s="10"/>
      <c r="V108" s="10"/>
      <c r="W108" s="10"/>
      <c r="X108" s="10"/>
      <c r="Y108" s="10"/>
      <c r="Z108" s="10"/>
      <c r="AA108" s="10"/>
      <c r="AB108" s="10"/>
      <c r="AC108" s="10"/>
      <c r="AD108" s="10"/>
      <c r="AE108" s="10"/>
    </row>
    <row r="109" s="10" customFormat="1" ht="19.92" customHeight="1">
      <c r="A109" s="10"/>
      <c r="B109" s="197"/>
      <c r="C109" s="135"/>
      <c r="D109" s="198" t="s">
        <v>343</v>
      </c>
      <c r="E109" s="199"/>
      <c r="F109" s="199"/>
      <c r="G109" s="199"/>
      <c r="H109" s="199"/>
      <c r="I109" s="199"/>
      <c r="J109" s="200">
        <f>J276</f>
        <v>0</v>
      </c>
      <c r="K109" s="135"/>
      <c r="L109" s="201"/>
      <c r="S109" s="10"/>
      <c r="T109" s="10"/>
      <c r="U109" s="10"/>
      <c r="V109" s="10"/>
      <c r="W109" s="10"/>
      <c r="X109" s="10"/>
      <c r="Y109" s="10"/>
      <c r="Z109" s="10"/>
      <c r="AA109" s="10"/>
      <c r="AB109" s="10"/>
      <c r="AC109" s="10"/>
      <c r="AD109" s="10"/>
      <c r="AE109" s="10"/>
    </row>
    <row r="110" s="10" customFormat="1" ht="19.92" customHeight="1">
      <c r="A110" s="10"/>
      <c r="B110" s="197"/>
      <c r="C110" s="135"/>
      <c r="D110" s="198" t="s">
        <v>348</v>
      </c>
      <c r="E110" s="199"/>
      <c r="F110" s="199"/>
      <c r="G110" s="199"/>
      <c r="H110" s="199"/>
      <c r="I110" s="199"/>
      <c r="J110" s="200">
        <f>J293</f>
        <v>0</v>
      </c>
      <c r="K110" s="135"/>
      <c r="L110" s="201"/>
      <c r="S110" s="10"/>
      <c r="T110" s="10"/>
      <c r="U110" s="10"/>
      <c r="V110" s="10"/>
      <c r="W110" s="10"/>
      <c r="X110" s="10"/>
      <c r="Y110" s="10"/>
      <c r="Z110" s="10"/>
      <c r="AA110" s="10"/>
      <c r="AB110" s="10"/>
      <c r="AC110" s="10"/>
      <c r="AD110" s="10"/>
      <c r="AE110" s="10"/>
    </row>
    <row r="111" s="10" customFormat="1" ht="19.92" customHeight="1">
      <c r="A111" s="10"/>
      <c r="B111" s="197"/>
      <c r="C111" s="135"/>
      <c r="D111" s="198" t="s">
        <v>349</v>
      </c>
      <c r="E111" s="199"/>
      <c r="F111" s="199"/>
      <c r="G111" s="199"/>
      <c r="H111" s="199"/>
      <c r="I111" s="199"/>
      <c r="J111" s="200">
        <f>J303</f>
        <v>0</v>
      </c>
      <c r="K111" s="135"/>
      <c r="L111" s="201"/>
      <c r="S111" s="10"/>
      <c r="T111" s="10"/>
      <c r="U111" s="10"/>
      <c r="V111" s="10"/>
      <c r="W111" s="10"/>
      <c r="X111" s="10"/>
      <c r="Y111" s="10"/>
      <c r="Z111" s="10"/>
      <c r="AA111" s="10"/>
      <c r="AB111" s="10"/>
      <c r="AC111" s="10"/>
      <c r="AD111" s="10"/>
      <c r="AE111" s="10"/>
    </row>
    <row r="112" s="10" customFormat="1" ht="19.92" customHeight="1">
      <c r="A112" s="10"/>
      <c r="B112" s="197"/>
      <c r="C112" s="135"/>
      <c r="D112" s="198" t="s">
        <v>350</v>
      </c>
      <c r="E112" s="199"/>
      <c r="F112" s="199"/>
      <c r="G112" s="199"/>
      <c r="H112" s="199"/>
      <c r="I112" s="199"/>
      <c r="J112" s="200">
        <f>J309</f>
        <v>0</v>
      </c>
      <c r="K112" s="135"/>
      <c r="L112" s="201"/>
      <c r="S112" s="10"/>
      <c r="T112" s="10"/>
      <c r="U112" s="10"/>
      <c r="V112" s="10"/>
      <c r="W112" s="10"/>
      <c r="X112" s="10"/>
      <c r="Y112" s="10"/>
      <c r="Z112" s="10"/>
      <c r="AA112" s="10"/>
      <c r="AB112" s="10"/>
      <c r="AC112" s="10"/>
      <c r="AD112" s="10"/>
      <c r="AE112" s="10"/>
    </row>
    <row r="113" s="10" customFormat="1" ht="19.92" customHeight="1">
      <c r="A113" s="10"/>
      <c r="B113" s="197"/>
      <c r="C113" s="135"/>
      <c r="D113" s="198" t="s">
        <v>6107</v>
      </c>
      <c r="E113" s="199"/>
      <c r="F113" s="199"/>
      <c r="G113" s="199"/>
      <c r="H113" s="199"/>
      <c r="I113" s="199"/>
      <c r="J113" s="200">
        <f>J324</f>
        <v>0</v>
      </c>
      <c r="K113" s="135"/>
      <c r="L113" s="201"/>
      <c r="S113" s="10"/>
      <c r="T113" s="10"/>
      <c r="U113" s="10"/>
      <c r="V113" s="10"/>
      <c r="W113" s="10"/>
      <c r="X113" s="10"/>
      <c r="Y113" s="10"/>
      <c r="Z113" s="10"/>
      <c r="AA113" s="10"/>
      <c r="AB113" s="10"/>
      <c r="AC113" s="10"/>
      <c r="AD113" s="10"/>
      <c r="AE113" s="10"/>
    </row>
    <row r="114" s="10" customFormat="1" ht="19.92" customHeight="1">
      <c r="A114" s="10"/>
      <c r="B114" s="197"/>
      <c r="C114" s="135"/>
      <c r="D114" s="198" t="s">
        <v>351</v>
      </c>
      <c r="E114" s="199"/>
      <c r="F114" s="199"/>
      <c r="G114" s="199"/>
      <c r="H114" s="199"/>
      <c r="I114" s="199"/>
      <c r="J114" s="200">
        <f>J339</f>
        <v>0</v>
      </c>
      <c r="K114" s="135"/>
      <c r="L114" s="201"/>
      <c r="S114" s="10"/>
      <c r="T114" s="10"/>
      <c r="U114" s="10"/>
      <c r="V114" s="10"/>
      <c r="W114" s="10"/>
      <c r="X114" s="10"/>
      <c r="Y114" s="10"/>
      <c r="Z114" s="10"/>
      <c r="AA114" s="10"/>
      <c r="AB114" s="10"/>
      <c r="AC114" s="10"/>
      <c r="AD114" s="10"/>
      <c r="AE114" s="10"/>
    </row>
    <row r="115" s="10" customFormat="1" ht="19.92" customHeight="1">
      <c r="A115" s="10"/>
      <c r="B115" s="197"/>
      <c r="C115" s="135"/>
      <c r="D115" s="198" t="s">
        <v>352</v>
      </c>
      <c r="E115" s="199"/>
      <c r="F115" s="199"/>
      <c r="G115" s="199"/>
      <c r="H115" s="199"/>
      <c r="I115" s="199"/>
      <c r="J115" s="200">
        <f>J351</f>
        <v>0</v>
      </c>
      <c r="K115" s="135"/>
      <c r="L115" s="201"/>
      <c r="S115" s="10"/>
      <c r="T115" s="10"/>
      <c r="U115" s="10"/>
      <c r="V115" s="10"/>
      <c r="W115" s="10"/>
      <c r="X115" s="10"/>
      <c r="Y115" s="10"/>
      <c r="Z115" s="10"/>
      <c r="AA115" s="10"/>
      <c r="AB115" s="10"/>
      <c r="AC115" s="10"/>
      <c r="AD115" s="10"/>
      <c r="AE115" s="10"/>
    </row>
    <row r="116" s="10" customFormat="1" ht="19.92" customHeight="1">
      <c r="A116" s="10"/>
      <c r="B116" s="197"/>
      <c r="C116" s="135"/>
      <c r="D116" s="198" t="s">
        <v>353</v>
      </c>
      <c r="E116" s="199"/>
      <c r="F116" s="199"/>
      <c r="G116" s="199"/>
      <c r="H116" s="199"/>
      <c r="I116" s="199"/>
      <c r="J116" s="200">
        <f>J356</f>
        <v>0</v>
      </c>
      <c r="K116" s="135"/>
      <c r="L116" s="201"/>
      <c r="S116" s="10"/>
      <c r="T116" s="10"/>
      <c r="U116" s="10"/>
      <c r="V116" s="10"/>
      <c r="W116" s="10"/>
      <c r="X116" s="10"/>
      <c r="Y116" s="10"/>
      <c r="Z116" s="10"/>
      <c r="AA116" s="10"/>
      <c r="AB116" s="10"/>
      <c r="AC116" s="10"/>
      <c r="AD116" s="10"/>
      <c r="AE116" s="10"/>
    </row>
    <row r="117" s="10" customFormat="1" ht="19.92" customHeight="1">
      <c r="A117" s="10"/>
      <c r="B117" s="197"/>
      <c r="C117" s="135"/>
      <c r="D117" s="198" t="s">
        <v>355</v>
      </c>
      <c r="E117" s="199"/>
      <c r="F117" s="199"/>
      <c r="G117" s="199"/>
      <c r="H117" s="199"/>
      <c r="I117" s="199"/>
      <c r="J117" s="200">
        <f>J369</f>
        <v>0</v>
      </c>
      <c r="K117" s="135"/>
      <c r="L117" s="201"/>
      <c r="S117" s="10"/>
      <c r="T117" s="10"/>
      <c r="U117" s="10"/>
      <c r="V117" s="10"/>
      <c r="W117" s="10"/>
      <c r="X117" s="10"/>
      <c r="Y117" s="10"/>
      <c r="Z117" s="10"/>
      <c r="AA117" s="10"/>
      <c r="AB117" s="10"/>
      <c r="AC117" s="10"/>
      <c r="AD117" s="10"/>
      <c r="AE117" s="10"/>
    </row>
    <row r="118" s="2" customFormat="1" ht="21.84"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68"/>
      <c r="C119" s="69"/>
      <c r="D119" s="69"/>
      <c r="E119" s="69"/>
      <c r="F119" s="69"/>
      <c r="G119" s="69"/>
      <c r="H119" s="69"/>
      <c r="I119" s="69"/>
      <c r="J119" s="69"/>
      <c r="K119" s="69"/>
      <c r="L119" s="65"/>
      <c r="S119" s="40"/>
      <c r="T119" s="40"/>
      <c r="U119" s="40"/>
      <c r="V119" s="40"/>
      <c r="W119" s="40"/>
      <c r="X119" s="40"/>
      <c r="Y119" s="40"/>
      <c r="Z119" s="40"/>
      <c r="AA119" s="40"/>
      <c r="AB119" s="40"/>
      <c r="AC119" s="40"/>
      <c r="AD119" s="40"/>
      <c r="AE119" s="40"/>
    </row>
    <row r="123" s="2" customFormat="1" ht="6.96" customHeight="1">
      <c r="A123" s="40"/>
      <c r="B123" s="70"/>
      <c r="C123" s="71"/>
      <c r="D123" s="71"/>
      <c r="E123" s="71"/>
      <c r="F123" s="71"/>
      <c r="G123" s="71"/>
      <c r="H123" s="71"/>
      <c r="I123" s="71"/>
      <c r="J123" s="71"/>
      <c r="K123" s="71"/>
      <c r="L123" s="65"/>
      <c r="S123" s="40"/>
      <c r="T123" s="40"/>
      <c r="U123" s="40"/>
      <c r="V123" s="40"/>
      <c r="W123" s="40"/>
      <c r="X123" s="40"/>
      <c r="Y123" s="40"/>
      <c r="Z123" s="40"/>
      <c r="AA123" s="40"/>
      <c r="AB123" s="40"/>
      <c r="AC123" s="40"/>
      <c r="AD123" s="40"/>
      <c r="AE123" s="40"/>
    </row>
    <row r="124" s="2" customFormat="1" ht="24.96" customHeight="1">
      <c r="A124" s="40"/>
      <c r="B124" s="41"/>
      <c r="C124" s="24" t="s">
        <v>213</v>
      </c>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2" customHeight="1">
      <c r="A126" s="40"/>
      <c r="B126" s="41"/>
      <c r="C126" s="33" t="s">
        <v>16</v>
      </c>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6.5" customHeight="1">
      <c r="A127" s="40"/>
      <c r="B127" s="41"/>
      <c r="C127" s="42"/>
      <c r="D127" s="42"/>
      <c r="E127" s="186" t="str">
        <f>E7</f>
        <v>PD pro Hasičskou zbrojnici Frýdek</v>
      </c>
      <c r="F127" s="33"/>
      <c r="G127" s="33"/>
      <c r="H127" s="33"/>
      <c r="I127" s="42"/>
      <c r="J127" s="42"/>
      <c r="K127" s="42"/>
      <c r="L127" s="65"/>
      <c r="S127" s="40"/>
      <c r="T127" s="40"/>
      <c r="U127" s="40"/>
      <c r="V127" s="40"/>
      <c r="W127" s="40"/>
      <c r="X127" s="40"/>
      <c r="Y127" s="40"/>
      <c r="Z127" s="40"/>
      <c r="AA127" s="40"/>
      <c r="AB127" s="40"/>
      <c r="AC127" s="40"/>
      <c r="AD127" s="40"/>
      <c r="AE127" s="40"/>
    </row>
    <row r="128" s="1" customFormat="1" ht="12" customHeight="1">
      <c r="B128" s="22"/>
      <c r="C128" s="33" t="s">
        <v>198</v>
      </c>
      <c r="D128" s="23"/>
      <c r="E128" s="23"/>
      <c r="F128" s="23"/>
      <c r="G128" s="23"/>
      <c r="H128" s="23"/>
      <c r="I128" s="23"/>
      <c r="J128" s="23"/>
      <c r="K128" s="23"/>
      <c r="L128" s="21"/>
    </row>
    <row r="129" s="1" customFormat="1" ht="16.5" customHeight="1">
      <c r="B129" s="22"/>
      <c r="C129" s="23"/>
      <c r="D129" s="23"/>
      <c r="E129" s="186" t="s">
        <v>6047</v>
      </c>
      <c r="F129" s="23"/>
      <c r="G129" s="23"/>
      <c r="H129" s="23"/>
      <c r="I129" s="23"/>
      <c r="J129" s="23"/>
      <c r="K129" s="23"/>
      <c r="L129" s="21"/>
    </row>
    <row r="130" s="1" customFormat="1" ht="12" customHeight="1">
      <c r="B130" s="22"/>
      <c r="C130" s="33" t="s">
        <v>200</v>
      </c>
      <c r="D130" s="23"/>
      <c r="E130" s="23"/>
      <c r="F130" s="23"/>
      <c r="G130" s="23"/>
      <c r="H130" s="23"/>
      <c r="I130" s="23"/>
      <c r="J130" s="23"/>
      <c r="K130" s="23"/>
      <c r="L130" s="21"/>
    </row>
    <row r="131" s="2" customFormat="1" ht="16.5" customHeight="1">
      <c r="A131" s="40"/>
      <c r="B131" s="41"/>
      <c r="C131" s="42"/>
      <c r="D131" s="42"/>
      <c r="E131" s="251" t="s">
        <v>327</v>
      </c>
      <c r="F131" s="42"/>
      <c r="G131" s="42"/>
      <c r="H131" s="42"/>
      <c r="I131" s="42"/>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3" t="s">
        <v>328</v>
      </c>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16.5" customHeight="1">
      <c r="A133" s="40"/>
      <c r="B133" s="41"/>
      <c r="C133" s="42"/>
      <c r="D133" s="42"/>
      <c r="E133" s="78" t="str">
        <f>E13</f>
        <v xml:space="preserve">D.1.1 - Architektonicko-stavební řešení </v>
      </c>
      <c r="F133" s="42"/>
      <c r="G133" s="42"/>
      <c r="H133" s="42"/>
      <c r="I133" s="42"/>
      <c r="J133" s="42"/>
      <c r="K133" s="42"/>
      <c r="L133" s="65"/>
      <c r="S133" s="40"/>
      <c r="T133" s="40"/>
      <c r="U133" s="40"/>
      <c r="V133" s="40"/>
      <c r="W133" s="40"/>
      <c r="X133" s="40"/>
      <c r="Y133" s="40"/>
      <c r="Z133" s="40"/>
      <c r="AA133" s="40"/>
      <c r="AB133" s="40"/>
      <c r="AC133" s="40"/>
      <c r="AD133" s="40"/>
      <c r="AE133" s="40"/>
    </row>
    <row r="134" s="2" customFormat="1" ht="6.96" customHeight="1">
      <c r="A134" s="40"/>
      <c r="B134" s="41"/>
      <c r="C134" s="42"/>
      <c r="D134" s="42"/>
      <c r="E134" s="42"/>
      <c r="F134" s="42"/>
      <c r="G134" s="42"/>
      <c r="H134" s="42"/>
      <c r="I134" s="42"/>
      <c r="J134" s="42"/>
      <c r="K134" s="42"/>
      <c r="L134" s="65"/>
      <c r="S134" s="40"/>
      <c r="T134" s="40"/>
      <c r="U134" s="40"/>
      <c r="V134" s="40"/>
      <c r="W134" s="40"/>
      <c r="X134" s="40"/>
      <c r="Y134" s="40"/>
      <c r="Z134" s="40"/>
      <c r="AA134" s="40"/>
      <c r="AB134" s="40"/>
      <c r="AC134" s="40"/>
      <c r="AD134" s="40"/>
      <c r="AE134" s="40"/>
    </row>
    <row r="135" s="2" customFormat="1" ht="12" customHeight="1">
      <c r="A135" s="40"/>
      <c r="B135" s="41"/>
      <c r="C135" s="33" t="s">
        <v>22</v>
      </c>
      <c r="D135" s="42"/>
      <c r="E135" s="42"/>
      <c r="F135" s="28" t="str">
        <f>F16</f>
        <v>Frýdek Místek</v>
      </c>
      <c r="G135" s="42"/>
      <c r="H135" s="42"/>
      <c r="I135" s="33" t="s">
        <v>24</v>
      </c>
      <c r="J135" s="81" t="str">
        <f>IF(J16="","",J16)</f>
        <v>26. 7. 2019</v>
      </c>
      <c r="K135" s="42"/>
      <c r="L135" s="65"/>
      <c r="S135" s="40"/>
      <c r="T135" s="40"/>
      <c r="U135" s="40"/>
      <c r="V135" s="40"/>
      <c r="W135" s="40"/>
      <c r="X135" s="40"/>
      <c r="Y135" s="40"/>
      <c r="Z135" s="40"/>
      <c r="AA135" s="40"/>
      <c r="AB135" s="40"/>
      <c r="AC135" s="40"/>
      <c r="AD135" s="40"/>
      <c r="AE135" s="40"/>
    </row>
    <row r="136" s="2" customFormat="1" ht="6.96" customHeight="1">
      <c r="A136" s="40"/>
      <c r="B136" s="41"/>
      <c r="C136" s="42"/>
      <c r="D136" s="42"/>
      <c r="E136" s="42"/>
      <c r="F136" s="42"/>
      <c r="G136" s="42"/>
      <c r="H136" s="42"/>
      <c r="I136" s="42"/>
      <c r="J136" s="42"/>
      <c r="K136" s="42"/>
      <c r="L136" s="65"/>
      <c r="S136" s="40"/>
      <c r="T136" s="40"/>
      <c r="U136" s="40"/>
      <c r="V136" s="40"/>
      <c r="W136" s="40"/>
      <c r="X136" s="40"/>
      <c r="Y136" s="40"/>
      <c r="Z136" s="40"/>
      <c r="AA136" s="40"/>
      <c r="AB136" s="40"/>
      <c r="AC136" s="40"/>
      <c r="AD136" s="40"/>
      <c r="AE136" s="40"/>
    </row>
    <row r="137" s="2" customFormat="1" ht="15.15" customHeight="1">
      <c r="A137" s="40"/>
      <c r="B137" s="41"/>
      <c r="C137" s="33" t="s">
        <v>30</v>
      </c>
      <c r="D137" s="42"/>
      <c r="E137" s="42"/>
      <c r="F137" s="28" t="str">
        <f>E19</f>
        <v>Statutární město Frýdek - Místek</v>
      </c>
      <c r="G137" s="42"/>
      <c r="H137" s="42"/>
      <c r="I137" s="33" t="s">
        <v>36</v>
      </c>
      <c r="J137" s="38" t="str">
        <f>E25</f>
        <v>PPS Kania s.r.o.</v>
      </c>
      <c r="K137" s="42"/>
      <c r="L137" s="65"/>
      <c r="S137" s="40"/>
      <c r="T137" s="40"/>
      <c r="U137" s="40"/>
      <c r="V137" s="40"/>
      <c r="W137" s="40"/>
      <c r="X137" s="40"/>
      <c r="Y137" s="40"/>
      <c r="Z137" s="40"/>
      <c r="AA137" s="40"/>
      <c r="AB137" s="40"/>
      <c r="AC137" s="40"/>
      <c r="AD137" s="40"/>
      <c r="AE137" s="40"/>
    </row>
    <row r="138" s="2" customFormat="1" ht="15.15" customHeight="1">
      <c r="A138" s="40"/>
      <c r="B138" s="41"/>
      <c r="C138" s="33" t="s">
        <v>34</v>
      </c>
      <c r="D138" s="42"/>
      <c r="E138" s="42"/>
      <c r="F138" s="28" t="str">
        <f>IF(E22="","",E22)</f>
        <v>Vyplň údaj</v>
      </c>
      <c r="G138" s="42"/>
      <c r="H138" s="42"/>
      <c r="I138" s="33" t="s">
        <v>39</v>
      </c>
      <c r="J138" s="38" t="str">
        <f>E28</f>
        <v xml:space="preserve"> </v>
      </c>
      <c r="K138" s="42"/>
      <c r="L138" s="65"/>
      <c r="S138" s="40"/>
      <c r="T138" s="40"/>
      <c r="U138" s="40"/>
      <c r="V138" s="40"/>
      <c r="W138" s="40"/>
      <c r="X138" s="40"/>
      <c r="Y138" s="40"/>
      <c r="Z138" s="40"/>
      <c r="AA138" s="40"/>
      <c r="AB138" s="40"/>
      <c r="AC138" s="40"/>
      <c r="AD138" s="40"/>
      <c r="AE138" s="40"/>
    </row>
    <row r="139" s="2" customFormat="1" ht="10.32" customHeight="1">
      <c r="A139" s="40"/>
      <c r="B139" s="41"/>
      <c r="C139" s="42"/>
      <c r="D139" s="42"/>
      <c r="E139" s="42"/>
      <c r="F139" s="42"/>
      <c r="G139" s="42"/>
      <c r="H139" s="42"/>
      <c r="I139" s="42"/>
      <c r="J139" s="42"/>
      <c r="K139" s="42"/>
      <c r="L139" s="65"/>
      <c r="S139" s="40"/>
      <c r="T139" s="40"/>
      <c r="U139" s="40"/>
      <c r="V139" s="40"/>
      <c r="W139" s="40"/>
      <c r="X139" s="40"/>
      <c r="Y139" s="40"/>
      <c r="Z139" s="40"/>
      <c r="AA139" s="40"/>
      <c r="AB139" s="40"/>
      <c r="AC139" s="40"/>
      <c r="AD139" s="40"/>
      <c r="AE139" s="40"/>
    </row>
    <row r="140" s="11" customFormat="1" ht="29.28" customHeight="1">
      <c r="A140" s="202"/>
      <c r="B140" s="203"/>
      <c r="C140" s="204" t="s">
        <v>214</v>
      </c>
      <c r="D140" s="205" t="s">
        <v>68</v>
      </c>
      <c r="E140" s="205" t="s">
        <v>64</v>
      </c>
      <c r="F140" s="205" t="s">
        <v>65</v>
      </c>
      <c r="G140" s="205" t="s">
        <v>215</v>
      </c>
      <c r="H140" s="205" t="s">
        <v>216</v>
      </c>
      <c r="I140" s="205" t="s">
        <v>217</v>
      </c>
      <c r="J140" s="205" t="s">
        <v>204</v>
      </c>
      <c r="K140" s="206" t="s">
        <v>218</v>
      </c>
      <c r="L140" s="207"/>
      <c r="M140" s="102" t="s">
        <v>1</v>
      </c>
      <c r="N140" s="103" t="s">
        <v>47</v>
      </c>
      <c r="O140" s="103" t="s">
        <v>219</v>
      </c>
      <c r="P140" s="103" t="s">
        <v>220</v>
      </c>
      <c r="Q140" s="103" t="s">
        <v>221</v>
      </c>
      <c r="R140" s="103" t="s">
        <v>222</v>
      </c>
      <c r="S140" s="103" t="s">
        <v>223</v>
      </c>
      <c r="T140" s="104" t="s">
        <v>224</v>
      </c>
      <c r="U140" s="202"/>
      <c r="V140" s="202"/>
      <c r="W140" s="202"/>
      <c r="X140" s="202"/>
      <c r="Y140" s="202"/>
      <c r="Z140" s="202"/>
      <c r="AA140" s="202"/>
      <c r="AB140" s="202"/>
      <c r="AC140" s="202"/>
      <c r="AD140" s="202"/>
      <c r="AE140" s="202"/>
    </row>
    <row r="141" s="2" customFormat="1" ht="22.8" customHeight="1">
      <c r="A141" s="40"/>
      <c r="B141" s="41"/>
      <c r="C141" s="109" t="s">
        <v>225</v>
      </c>
      <c r="D141" s="42"/>
      <c r="E141" s="42"/>
      <c r="F141" s="42"/>
      <c r="G141" s="42"/>
      <c r="H141" s="42"/>
      <c r="I141" s="42"/>
      <c r="J141" s="208">
        <f>BK141</f>
        <v>0</v>
      </c>
      <c r="K141" s="42"/>
      <c r="L141" s="46"/>
      <c r="M141" s="105"/>
      <c r="N141" s="209"/>
      <c r="O141" s="106"/>
      <c r="P141" s="210">
        <f>P142+P266</f>
        <v>0</v>
      </c>
      <c r="Q141" s="106"/>
      <c r="R141" s="210">
        <f>R142+R266</f>
        <v>40.888419359999993</v>
      </c>
      <c r="S141" s="106"/>
      <c r="T141" s="211">
        <f>T142+T266</f>
        <v>56.333790000000008</v>
      </c>
      <c r="U141" s="40"/>
      <c r="V141" s="40"/>
      <c r="W141" s="40"/>
      <c r="X141" s="40"/>
      <c r="Y141" s="40"/>
      <c r="Z141" s="40"/>
      <c r="AA141" s="40"/>
      <c r="AB141" s="40"/>
      <c r="AC141" s="40"/>
      <c r="AD141" s="40"/>
      <c r="AE141" s="40"/>
      <c r="AT141" s="18" t="s">
        <v>82</v>
      </c>
      <c r="AU141" s="18" t="s">
        <v>206</v>
      </c>
      <c r="BK141" s="212">
        <f>BK142+BK266</f>
        <v>0</v>
      </c>
    </row>
    <row r="142" s="12" customFormat="1" ht="25.92" customHeight="1">
      <c r="A142" s="12"/>
      <c r="B142" s="213"/>
      <c r="C142" s="214"/>
      <c r="D142" s="215" t="s">
        <v>82</v>
      </c>
      <c r="E142" s="216" t="s">
        <v>362</v>
      </c>
      <c r="F142" s="216" t="s">
        <v>363</v>
      </c>
      <c r="G142" s="214"/>
      <c r="H142" s="214"/>
      <c r="I142" s="217"/>
      <c r="J142" s="218">
        <f>BK142</f>
        <v>0</v>
      </c>
      <c r="K142" s="214"/>
      <c r="L142" s="219"/>
      <c r="M142" s="220"/>
      <c r="N142" s="221"/>
      <c r="O142" s="221"/>
      <c r="P142" s="222">
        <f>P143+P155+P213+P256+P264</f>
        <v>0</v>
      </c>
      <c r="Q142" s="221"/>
      <c r="R142" s="222">
        <f>R143+R155+R213+R256+R264</f>
        <v>37.391858779999993</v>
      </c>
      <c r="S142" s="221"/>
      <c r="T142" s="223">
        <f>T143+T155+T213+T256+T264</f>
        <v>56.072832000000005</v>
      </c>
      <c r="U142" s="12"/>
      <c r="V142" s="12"/>
      <c r="W142" s="12"/>
      <c r="X142" s="12"/>
      <c r="Y142" s="12"/>
      <c r="Z142" s="12"/>
      <c r="AA142" s="12"/>
      <c r="AB142" s="12"/>
      <c r="AC142" s="12"/>
      <c r="AD142" s="12"/>
      <c r="AE142" s="12"/>
      <c r="AR142" s="224" t="s">
        <v>87</v>
      </c>
      <c r="AT142" s="225" t="s">
        <v>82</v>
      </c>
      <c r="AU142" s="225" t="s">
        <v>83</v>
      </c>
      <c r="AY142" s="224" t="s">
        <v>227</v>
      </c>
      <c r="BK142" s="226">
        <f>BK143+BK155+BK213+BK256+BK264</f>
        <v>0</v>
      </c>
    </row>
    <row r="143" s="12" customFormat="1" ht="22.8" customHeight="1">
      <c r="A143" s="12"/>
      <c r="B143" s="213"/>
      <c r="C143" s="214"/>
      <c r="D143" s="215" t="s">
        <v>82</v>
      </c>
      <c r="E143" s="227" t="s">
        <v>102</v>
      </c>
      <c r="F143" s="227" t="s">
        <v>463</v>
      </c>
      <c r="G143" s="214"/>
      <c r="H143" s="214"/>
      <c r="I143" s="217"/>
      <c r="J143" s="228">
        <f>BK143</f>
        <v>0</v>
      </c>
      <c r="K143" s="214"/>
      <c r="L143" s="219"/>
      <c r="M143" s="220"/>
      <c r="N143" s="221"/>
      <c r="O143" s="221"/>
      <c r="P143" s="222">
        <f>SUM(P144:P154)</f>
        <v>0</v>
      </c>
      <c r="Q143" s="221"/>
      <c r="R143" s="222">
        <f>SUM(R144:R154)</f>
        <v>3.4819140000000006</v>
      </c>
      <c r="S143" s="221"/>
      <c r="T143" s="223">
        <f>SUM(T144:T154)</f>
        <v>0</v>
      </c>
      <c r="U143" s="12"/>
      <c r="V143" s="12"/>
      <c r="W143" s="12"/>
      <c r="X143" s="12"/>
      <c r="Y143" s="12"/>
      <c r="Z143" s="12"/>
      <c r="AA143" s="12"/>
      <c r="AB143" s="12"/>
      <c r="AC143" s="12"/>
      <c r="AD143" s="12"/>
      <c r="AE143" s="12"/>
      <c r="AR143" s="224" t="s">
        <v>87</v>
      </c>
      <c r="AT143" s="225" t="s">
        <v>82</v>
      </c>
      <c r="AU143" s="225" t="s">
        <v>87</v>
      </c>
      <c r="AY143" s="224" t="s">
        <v>227</v>
      </c>
      <c r="BK143" s="226">
        <f>SUM(BK144:BK154)</f>
        <v>0</v>
      </c>
    </row>
    <row r="144" s="2" customFormat="1" ht="21.75" customHeight="1">
      <c r="A144" s="40"/>
      <c r="B144" s="41"/>
      <c r="C144" s="229" t="s">
        <v>87</v>
      </c>
      <c r="D144" s="229" t="s">
        <v>230</v>
      </c>
      <c r="E144" s="230" t="s">
        <v>6108</v>
      </c>
      <c r="F144" s="231" t="s">
        <v>6109</v>
      </c>
      <c r="G144" s="232" t="s">
        <v>415</v>
      </c>
      <c r="H144" s="233">
        <v>3.6000000000000001</v>
      </c>
      <c r="I144" s="234"/>
      <c r="J144" s="235">
        <f>ROUND(I144*H144,2)</f>
        <v>0</v>
      </c>
      <c r="K144" s="231" t="s">
        <v>234</v>
      </c>
      <c r="L144" s="46"/>
      <c r="M144" s="236" t="s">
        <v>1</v>
      </c>
      <c r="N144" s="237" t="s">
        <v>48</v>
      </c>
      <c r="O144" s="93"/>
      <c r="P144" s="238">
        <f>O144*H144</f>
        <v>0</v>
      </c>
      <c r="Q144" s="238">
        <v>0.20608000000000001</v>
      </c>
      <c r="R144" s="238">
        <f>Q144*H144</f>
        <v>0.7418880000000001</v>
      </c>
      <c r="S144" s="238">
        <v>0</v>
      </c>
      <c r="T144" s="239">
        <f>S144*H144</f>
        <v>0</v>
      </c>
      <c r="U144" s="40"/>
      <c r="V144" s="40"/>
      <c r="W144" s="40"/>
      <c r="X144" s="40"/>
      <c r="Y144" s="40"/>
      <c r="Z144" s="40"/>
      <c r="AA144" s="40"/>
      <c r="AB144" s="40"/>
      <c r="AC144" s="40"/>
      <c r="AD144" s="40"/>
      <c r="AE144" s="40"/>
      <c r="AR144" s="240" t="s">
        <v>115</v>
      </c>
      <c r="AT144" s="240" t="s">
        <v>230</v>
      </c>
      <c r="AU144" s="240" t="s">
        <v>91</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6110</v>
      </c>
    </row>
    <row r="145" s="15" customFormat="1">
      <c r="A145" s="15"/>
      <c r="B145" s="274"/>
      <c r="C145" s="275"/>
      <c r="D145" s="242" t="s">
        <v>369</v>
      </c>
      <c r="E145" s="276" t="s">
        <v>1</v>
      </c>
      <c r="F145" s="277" t="s">
        <v>467</v>
      </c>
      <c r="G145" s="275"/>
      <c r="H145" s="276" t="s">
        <v>1</v>
      </c>
      <c r="I145" s="278"/>
      <c r="J145" s="275"/>
      <c r="K145" s="275"/>
      <c r="L145" s="279"/>
      <c r="M145" s="280"/>
      <c r="N145" s="281"/>
      <c r="O145" s="281"/>
      <c r="P145" s="281"/>
      <c r="Q145" s="281"/>
      <c r="R145" s="281"/>
      <c r="S145" s="281"/>
      <c r="T145" s="282"/>
      <c r="U145" s="15"/>
      <c r="V145" s="15"/>
      <c r="W145" s="15"/>
      <c r="X145" s="15"/>
      <c r="Y145" s="15"/>
      <c r="Z145" s="15"/>
      <c r="AA145" s="15"/>
      <c r="AB145" s="15"/>
      <c r="AC145" s="15"/>
      <c r="AD145" s="15"/>
      <c r="AE145" s="15"/>
      <c r="AT145" s="283" t="s">
        <v>369</v>
      </c>
      <c r="AU145" s="283" t="s">
        <v>91</v>
      </c>
      <c r="AV145" s="15" t="s">
        <v>87</v>
      </c>
      <c r="AW145" s="15" t="s">
        <v>38</v>
      </c>
      <c r="AX145" s="15" t="s">
        <v>83</v>
      </c>
      <c r="AY145" s="283" t="s">
        <v>227</v>
      </c>
    </row>
    <row r="146" s="15" customFormat="1">
      <c r="A146" s="15"/>
      <c r="B146" s="274"/>
      <c r="C146" s="275"/>
      <c r="D146" s="242" t="s">
        <v>369</v>
      </c>
      <c r="E146" s="276" t="s">
        <v>1</v>
      </c>
      <c r="F146" s="277" t="s">
        <v>468</v>
      </c>
      <c r="G146" s="275"/>
      <c r="H146" s="276" t="s">
        <v>1</v>
      </c>
      <c r="I146" s="278"/>
      <c r="J146" s="275"/>
      <c r="K146" s="275"/>
      <c r="L146" s="279"/>
      <c r="M146" s="280"/>
      <c r="N146" s="281"/>
      <c r="O146" s="281"/>
      <c r="P146" s="281"/>
      <c r="Q146" s="281"/>
      <c r="R146" s="281"/>
      <c r="S146" s="281"/>
      <c r="T146" s="282"/>
      <c r="U146" s="15"/>
      <c r="V146" s="15"/>
      <c r="W146" s="15"/>
      <c r="X146" s="15"/>
      <c r="Y146" s="15"/>
      <c r="Z146" s="15"/>
      <c r="AA146" s="15"/>
      <c r="AB146" s="15"/>
      <c r="AC146" s="15"/>
      <c r="AD146" s="15"/>
      <c r="AE146" s="15"/>
      <c r="AT146" s="283" t="s">
        <v>369</v>
      </c>
      <c r="AU146" s="283" t="s">
        <v>91</v>
      </c>
      <c r="AV146" s="15" t="s">
        <v>87</v>
      </c>
      <c r="AW146" s="15" t="s">
        <v>38</v>
      </c>
      <c r="AX146" s="15" t="s">
        <v>83</v>
      </c>
      <c r="AY146" s="283" t="s">
        <v>227</v>
      </c>
    </row>
    <row r="147" s="13" customFormat="1">
      <c r="A147" s="13"/>
      <c r="B147" s="252"/>
      <c r="C147" s="253"/>
      <c r="D147" s="242" t="s">
        <v>369</v>
      </c>
      <c r="E147" s="254" t="s">
        <v>1</v>
      </c>
      <c r="F147" s="255" t="s">
        <v>6111</v>
      </c>
      <c r="G147" s="253"/>
      <c r="H147" s="256">
        <v>3.6000000000000001</v>
      </c>
      <c r="I147" s="257"/>
      <c r="J147" s="253"/>
      <c r="K147" s="253"/>
      <c r="L147" s="258"/>
      <c r="M147" s="259"/>
      <c r="N147" s="260"/>
      <c r="O147" s="260"/>
      <c r="P147" s="260"/>
      <c r="Q147" s="260"/>
      <c r="R147" s="260"/>
      <c r="S147" s="260"/>
      <c r="T147" s="261"/>
      <c r="U147" s="13"/>
      <c r="V147" s="13"/>
      <c r="W147" s="13"/>
      <c r="X147" s="13"/>
      <c r="Y147" s="13"/>
      <c r="Z147" s="13"/>
      <c r="AA147" s="13"/>
      <c r="AB147" s="13"/>
      <c r="AC147" s="13"/>
      <c r="AD147" s="13"/>
      <c r="AE147" s="13"/>
      <c r="AT147" s="262" t="s">
        <v>369</v>
      </c>
      <c r="AU147" s="262" t="s">
        <v>91</v>
      </c>
      <c r="AV147" s="13" t="s">
        <v>91</v>
      </c>
      <c r="AW147" s="13" t="s">
        <v>38</v>
      </c>
      <c r="AX147" s="13" t="s">
        <v>83</v>
      </c>
      <c r="AY147" s="262" t="s">
        <v>227</v>
      </c>
    </row>
    <row r="148" s="14" customFormat="1">
      <c r="A148" s="14"/>
      <c r="B148" s="263"/>
      <c r="C148" s="264"/>
      <c r="D148" s="242" t="s">
        <v>369</v>
      </c>
      <c r="E148" s="265" t="s">
        <v>1</v>
      </c>
      <c r="F148" s="266" t="s">
        <v>371</v>
      </c>
      <c r="G148" s="264"/>
      <c r="H148" s="267">
        <v>3.6000000000000001</v>
      </c>
      <c r="I148" s="268"/>
      <c r="J148" s="264"/>
      <c r="K148" s="264"/>
      <c r="L148" s="269"/>
      <c r="M148" s="270"/>
      <c r="N148" s="271"/>
      <c r="O148" s="271"/>
      <c r="P148" s="271"/>
      <c r="Q148" s="271"/>
      <c r="R148" s="271"/>
      <c r="S148" s="271"/>
      <c r="T148" s="272"/>
      <c r="U148" s="14"/>
      <c r="V148" s="14"/>
      <c r="W148" s="14"/>
      <c r="X148" s="14"/>
      <c r="Y148" s="14"/>
      <c r="Z148" s="14"/>
      <c r="AA148" s="14"/>
      <c r="AB148" s="14"/>
      <c r="AC148" s="14"/>
      <c r="AD148" s="14"/>
      <c r="AE148" s="14"/>
      <c r="AT148" s="273" t="s">
        <v>369</v>
      </c>
      <c r="AU148" s="273" t="s">
        <v>91</v>
      </c>
      <c r="AV148" s="14" t="s">
        <v>115</v>
      </c>
      <c r="AW148" s="14" t="s">
        <v>38</v>
      </c>
      <c r="AX148" s="14" t="s">
        <v>87</v>
      </c>
      <c r="AY148" s="273" t="s">
        <v>227</v>
      </c>
    </row>
    <row r="149" s="2" customFormat="1" ht="16.5" customHeight="1">
      <c r="A149" s="40"/>
      <c r="B149" s="41"/>
      <c r="C149" s="229" t="s">
        <v>91</v>
      </c>
      <c r="D149" s="229" t="s">
        <v>230</v>
      </c>
      <c r="E149" s="230" t="s">
        <v>506</v>
      </c>
      <c r="F149" s="231" t="s">
        <v>507</v>
      </c>
      <c r="G149" s="232" t="s">
        <v>459</v>
      </c>
      <c r="H149" s="233">
        <v>3</v>
      </c>
      <c r="I149" s="234"/>
      <c r="J149" s="235">
        <f>ROUND(I149*H149,2)</f>
        <v>0</v>
      </c>
      <c r="K149" s="231" t="s">
        <v>234</v>
      </c>
      <c r="L149" s="46"/>
      <c r="M149" s="236" t="s">
        <v>1</v>
      </c>
      <c r="N149" s="237" t="s">
        <v>48</v>
      </c>
      <c r="O149" s="93"/>
      <c r="P149" s="238">
        <f>O149*H149</f>
        <v>0</v>
      </c>
      <c r="Q149" s="238">
        <v>0.022780000000000002</v>
      </c>
      <c r="R149" s="238">
        <f>Q149*H149</f>
        <v>0.068340000000000012</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508</v>
      </c>
    </row>
    <row r="150" s="2" customFormat="1" ht="16.5" customHeight="1">
      <c r="A150" s="40"/>
      <c r="B150" s="41"/>
      <c r="C150" s="229" t="s">
        <v>102</v>
      </c>
      <c r="D150" s="229" t="s">
        <v>230</v>
      </c>
      <c r="E150" s="230" t="s">
        <v>591</v>
      </c>
      <c r="F150" s="231" t="s">
        <v>592</v>
      </c>
      <c r="G150" s="232" t="s">
        <v>415</v>
      </c>
      <c r="H150" s="233">
        <v>30.600000000000001</v>
      </c>
      <c r="I150" s="234"/>
      <c r="J150" s="235">
        <f>ROUND(I150*H150,2)</f>
        <v>0</v>
      </c>
      <c r="K150" s="231" t="s">
        <v>234</v>
      </c>
      <c r="L150" s="46"/>
      <c r="M150" s="236" t="s">
        <v>1</v>
      </c>
      <c r="N150" s="237" t="s">
        <v>48</v>
      </c>
      <c r="O150" s="93"/>
      <c r="P150" s="238">
        <f>O150*H150</f>
        <v>0</v>
      </c>
      <c r="Q150" s="238">
        <v>0.087309999999999999</v>
      </c>
      <c r="R150" s="238">
        <f>Q150*H150</f>
        <v>2.6716860000000002</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593</v>
      </c>
    </row>
    <row r="151" s="15" customFormat="1">
      <c r="A151" s="15"/>
      <c r="B151" s="274"/>
      <c r="C151" s="275"/>
      <c r="D151" s="242" t="s">
        <v>369</v>
      </c>
      <c r="E151" s="276" t="s">
        <v>1</v>
      </c>
      <c r="F151" s="277" t="s">
        <v>467</v>
      </c>
      <c r="G151" s="275"/>
      <c r="H151" s="276" t="s">
        <v>1</v>
      </c>
      <c r="I151" s="278"/>
      <c r="J151" s="275"/>
      <c r="K151" s="275"/>
      <c r="L151" s="279"/>
      <c r="M151" s="280"/>
      <c r="N151" s="281"/>
      <c r="O151" s="281"/>
      <c r="P151" s="281"/>
      <c r="Q151" s="281"/>
      <c r="R151" s="281"/>
      <c r="S151" s="281"/>
      <c r="T151" s="282"/>
      <c r="U151" s="15"/>
      <c r="V151" s="15"/>
      <c r="W151" s="15"/>
      <c r="X151" s="15"/>
      <c r="Y151" s="15"/>
      <c r="Z151" s="15"/>
      <c r="AA151" s="15"/>
      <c r="AB151" s="15"/>
      <c r="AC151" s="15"/>
      <c r="AD151" s="15"/>
      <c r="AE151" s="15"/>
      <c r="AT151" s="283" t="s">
        <v>369</v>
      </c>
      <c r="AU151" s="283" t="s">
        <v>91</v>
      </c>
      <c r="AV151" s="15" t="s">
        <v>87</v>
      </c>
      <c r="AW151" s="15" t="s">
        <v>38</v>
      </c>
      <c r="AX151" s="15" t="s">
        <v>83</v>
      </c>
      <c r="AY151" s="283" t="s">
        <v>227</v>
      </c>
    </row>
    <row r="152" s="15" customFormat="1">
      <c r="A152" s="15"/>
      <c r="B152" s="274"/>
      <c r="C152" s="275"/>
      <c r="D152" s="242" t="s">
        <v>369</v>
      </c>
      <c r="E152" s="276" t="s">
        <v>1</v>
      </c>
      <c r="F152" s="277" t="s">
        <v>468</v>
      </c>
      <c r="G152" s="275"/>
      <c r="H152" s="276" t="s">
        <v>1</v>
      </c>
      <c r="I152" s="278"/>
      <c r="J152" s="275"/>
      <c r="K152" s="275"/>
      <c r="L152" s="279"/>
      <c r="M152" s="280"/>
      <c r="N152" s="281"/>
      <c r="O152" s="281"/>
      <c r="P152" s="281"/>
      <c r="Q152" s="281"/>
      <c r="R152" s="281"/>
      <c r="S152" s="281"/>
      <c r="T152" s="282"/>
      <c r="U152" s="15"/>
      <c r="V152" s="15"/>
      <c r="W152" s="15"/>
      <c r="X152" s="15"/>
      <c r="Y152" s="15"/>
      <c r="Z152" s="15"/>
      <c r="AA152" s="15"/>
      <c r="AB152" s="15"/>
      <c r="AC152" s="15"/>
      <c r="AD152" s="15"/>
      <c r="AE152" s="15"/>
      <c r="AT152" s="283" t="s">
        <v>369</v>
      </c>
      <c r="AU152" s="283" t="s">
        <v>91</v>
      </c>
      <c r="AV152" s="15" t="s">
        <v>87</v>
      </c>
      <c r="AW152" s="15" t="s">
        <v>38</v>
      </c>
      <c r="AX152" s="15" t="s">
        <v>83</v>
      </c>
      <c r="AY152" s="283" t="s">
        <v>227</v>
      </c>
    </row>
    <row r="153" s="13" customFormat="1">
      <c r="A153" s="13"/>
      <c r="B153" s="252"/>
      <c r="C153" s="253"/>
      <c r="D153" s="242" t="s">
        <v>369</v>
      </c>
      <c r="E153" s="254" t="s">
        <v>1</v>
      </c>
      <c r="F153" s="255" t="s">
        <v>6112</v>
      </c>
      <c r="G153" s="253"/>
      <c r="H153" s="256">
        <v>30.600000000000001</v>
      </c>
      <c r="I153" s="257"/>
      <c r="J153" s="253"/>
      <c r="K153" s="253"/>
      <c r="L153" s="258"/>
      <c r="M153" s="259"/>
      <c r="N153" s="260"/>
      <c r="O153" s="260"/>
      <c r="P153" s="260"/>
      <c r="Q153" s="260"/>
      <c r="R153" s="260"/>
      <c r="S153" s="260"/>
      <c r="T153" s="261"/>
      <c r="U153" s="13"/>
      <c r="V153" s="13"/>
      <c r="W153" s="13"/>
      <c r="X153" s="13"/>
      <c r="Y153" s="13"/>
      <c r="Z153" s="13"/>
      <c r="AA153" s="13"/>
      <c r="AB153" s="13"/>
      <c r="AC153" s="13"/>
      <c r="AD153" s="13"/>
      <c r="AE153" s="13"/>
      <c r="AT153" s="262" t="s">
        <v>369</v>
      </c>
      <c r="AU153" s="262" t="s">
        <v>91</v>
      </c>
      <c r="AV153" s="13" t="s">
        <v>91</v>
      </c>
      <c r="AW153" s="13" t="s">
        <v>38</v>
      </c>
      <c r="AX153" s="13" t="s">
        <v>83</v>
      </c>
      <c r="AY153" s="262" t="s">
        <v>227</v>
      </c>
    </row>
    <row r="154" s="14" customFormat="1">
      <c r="A154" s="14"/>
      <c r="B154" s="263"/>
      <c r="C154" s="264"/>
      <c r="D154" s="242" t="s">
        <v>369</v>
      </c>
      <c r="E154" s="265" t="s">
        <v>1</v>
      </c>
      <c r="F154" s="266" t="s">
        <v>371</v>
      </c>
      <c r="G154" s="264"/>
      <c r="H154" s="267">
        <v>30.600000000000001</v>
      </c>
      <c r="I154" s="268"/>
      <c r="J154" s="264"/>
      <c r="K154" s="264"/>
      <c r="L154" s="269"/>
      <c r="M154" s="270"/>
      <c r="N154" s="271"/>
      <c r="O154" s="271"/>
      <c r="P154" s="271"/>
      <c r="Q154" s="271"/>
      <c r="R154" s="271"/>
      <c r="S154" s="271"/>
      <c r="T154" s="272"/>
      <c r="U154" s="14"/>
      <c r="V154" s="14"/>
      <c r="W154" s="14"/>
      <c r="X154" s="14"/>
      <c r="Y154" s="14"/>
      <c r="Z154" s="14"/>
      <c r="AA154" s="14"/>
      <c r="AB154" s="14"/>
      <c r="AC154" s="14"/>
      <c r="AD154" s="14"/>
      <c r="AE154" s="14"/>
      <c r="AT154" s="273" t="s">
        <v>369</v>
      </c>
      <c r="AU154" s="273" t="s">
        <v>91</v>
      </c>
      <c r="AV154" s="14" t="s">
        <v>115</v>
      </c>
      <c r="AW154" s="14" t="s">
        <v>38</v>
      </c>
      <c r="AX154" s="14" t="s">
        <v>87</v>
      </c>
      <c r="AY154" s="273" t="s">
        <v>227</v>
      </c>
    </row>
    <row r="155" s="12" customFormat="1" ht="22.8" customHeight="1">
      <c r="A155" s="12"/>
      <c r="B155" s="213"/>
      <c r="C155" s="214"/>
      <c r="D155" s="215" t="s">
        <v>82</v>
      </c>
      <c r="E155" s="227" t="s">
        <v>257</v>
      </c>
      <c r="F155" s="227" t="s">
        <v>627</v>
      </c>
      <c r="G155" s="214"/>
      <c r="H155" s="214"/>
      <c r="I155" s="217"/>
      <c r="J155" s="228">
        <f>BK155</f>
        <v>0</v>
      </c>
      <c r="K155" s="214"/>
      <c r="L155" s="219"/>
      <c r="M155" s="220"/>
      <c r="N155" s="221"/>
      <c r="O155" s="221"/>
      <c r="P155" s="222">
        <f>SUM(P156:P212)</f>
        <v>0</v>
      </c>
      <c r="Q155" s="221"/>
      <c r="R155" s="222">
        <f>SUM(R156:R212)</f>
        <v>33.863532779999993</v>
      </c>
      <c r="S155" s="221"/>
      <c r="T155" s="223">
        <f>SUM(T156:T212)</f>
        <v>0</v>
      </c>
      <c r="U155" s="12"/>
      <c r="V155" s="12"/>
      <c r="W155" s="12"/>
      <c r="X155" s="12"/>
      <c r="Y155" s="12"/>
      <c r="Z155" s="12"/>
      <c r="AA155" s="12"/>
      <c r="AB155" s="12"/>
      <c r="AC155" s="12"/>
      <c r="AD155" s="12"/>
      <c r="AE155" s="12"/>
      <c r="AR155" s="224" t="s">
        <v>87</v>
      </c>
      <c r="AT155" s="225" t="s">
        <v>82</v>
      </c>
      <c r="AU155" s="225" t="s">
        <v>87</v>
      </c>
      <c r="AY155" s="224" t="s">
        <v>227</v>
      </c>
      <c r="BK155" s="226">
        <f>SUM(BK156:BK212)</f>
        <v>0</v>
      </c>
    </row>
    <row r="156" s="2" customFormat="1" ht="16.5" customHeight="1">
      <c r="A156" s="40"/>
      <c r="B156" s="41"/>
      <c r="C156" s="229" t="s">
        <v>115</v>
      </c>
      <c r="D156" s="229" t="s">
        <v>230</v>
      </c>
      <c r="E156" s="230" t="s">
        <v>629</v>
      </c>
      <c r="F156" s="231" t="s">
        <v>630</v>
      </c>
      <c r="G156" s="232" t="s">
        <v>415</v>
      </c>
      <c r="H156" s="233">
        <v>98.599999999999994</v>
      </c>
      <c r="I156" s="234"/>
      <c r="J156" s="235">
        <f>ROUND(I156*H156,2)</f>
        <v>0</v>
      </c>
      <c r="K156" s="231" t="s">
        <v>234</v>
      </c>
      <c r="L156" s="46"/>
      <c r="M156" s="236" t="s">
        <v>1</v>
      </c>
      <c r="N156" s="237" t="s">
        <v>48</v>
      </c>
      <c r="O156" s="93"/>
      <c r="P156" s="238">
        <f>O156*H156</f>
        <v>0</v>
      </c>
      <c r="Q156" s="238">
        <v>0.0064999999999999997</v>
      </c>
      <c r="R156" s="238">
        <f>Q156*H156</f>
        <v>0.64089999999999991</v>
      </c>
      <c r="S156" s="238">
        <v>0</v>
      </c>
      <c r="T156" s="239">
        <f>S156*H156</f>
        <v>0</v>
      </c>
      <c r="U156" s="40"/>
      <c r="V156" s="40"/>
      <c r="W156" s="40"/>
      <c r="X156" s="40"/>
      <c r="Y156" s="40"/>
      <c r="Z156" s="40"/>
      <c r="AA156" s="40"/>
      <c r="AB156" s="40"/>
      <c r="AC156" s="40"/>
      <c r="AD156" s="40"/>
      <c r="AE156" s="40"/>
      <c r="AR156" s="240" t="s">
        <v>115</v>
      </c>
      <c r="AT156" s="240" t="s">
        <v>230</v>
      </c>
      <c r="AU156" s="240" t="s">
        <v>91</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631</v>
      </c>
    </row>
    <row r="157" s="15" customFormat="1">
      <c r="A157" s="15"/>
      <c r="B157" s="274"/>
      <c r="C157" s="275"/>
      <c r="D157" s="242" t="s">
        <v>369</v>
      </c>
      <c r="E157" s="276" t="s">
        <v>1</v>
      </c>
      <c r="F157" s="277" t="s">
        <v>632</v>
      </c>
      <c r="G157" s="275"/>
      <c r="H157" s="276" t="s">
        <v>1</v>
      </c>
      <c r="I157" s="278"/>
      <c r="J157" s="275"/>
      <c r="K157" s="275"/>
      <c r="L157" s="279"/>
      <c r="M157" s="280"/>
      <c r="N157" s="281"/>
      <c r="O157" s="281"/>
      <c r="P157" s="281"/>
      <c r="Q157" s="281"/>
      <c r="R157" s="281"/>
      <c r="S157" s="281"/>
      <c r="T157" s="282"/>
      <c r="U157" s="15"/>
      <c r="V157" s="15"/>
      <c r="W157" s="15"/>
      <c r="X157" s="15"/>
      <c r="Y157" s="15"/>
      <c r="Z157" s="15"/>
      <c r="AA157" s="15"/>
      <c r="AB157" s="15"/>
      <c r="AC157" s="15"/>
      <c r="AD157" s="15"/>
      <c r="AE157" s="15"/>
      <c r="AT157" s="283" t="s">
        <v>369</v>
      </c>
      <c r="AU157" s="283" t="s">
        <v>91</v>
      </c>
      <c r="AV157" s="15" t="s">
        <v>87</v>
      </c>
      <c r="AW157" s="15" t="s">
        <v>38</v>
      </c>
      <c r="AX157" s="15" t="s">
        <v>83</v>
      </c>
      <c r="AY157" s="283" t="s">
        <v>227</v>
      </c>
    </row>
    <row r="158" s="13" customFormat="1">
      <c r="A158" s="13"/>
      <c r="B158" s="252"/>
      <c r="C158" s="253"/>
      <c r="D158" s="242" t="s">
        <v>369</v>
      </c>
      <c r="E158" s="254" t="s">
        <v>1</v>
      </c>
      <c r="F158" s="255" t="s">
        <v>6113</v>
      </c>
      <c r="G158" s="253"/>
      <c r="H158" s="256">
        <v>98.599999999999994</v>
      </c>
      <c r="I158" s="257"/>
      <c r="J158" s="253"/>
      <c r="K158" s="253"/>
      <c r="L158" s="258"/>
      <c r="M158" s="259"/>
      <c r="N158" s="260"/>
      <c r="O158" s="260"/>
      <c r="P158" s="260"/>
      <c r="Q158" s="260"/>
      <c r="R158" s="260"/>
      <c r="S158" s="260"/>
      <c r="T158" s="261"/>
      <c r="U158" s="13"/>
      <c r="V158" s="13"/>
      <c r="W158" s="13"/>
      <c r="X158" s="13"/>
      <c r="Y158" s="13"/>
      <c r="Z158" s="13"/>
      <c r="AA158" s="13"/>
      <c r="AB158" s="13"/>
      <c r="AC158" s="13"/>
      <c r="AD158" s="13"/>
      <c r="AE158" s="13"/>
      <c r="AT158" s="262" t="s">
        <v>369</v>
      </c>
      <c r="AU158" s="262" t="s">
        <v>91</v>
      </c>
      <c r="AV158" s="13" t="s">
        <v>91</v>
      </c>
      <c r="AW158" s="13" t="s">
        <v>38</v>
      </c>
      <c r="AX158" s="13" t="s">
        <v>83</v>
      </c>
      <c r="AY158" s="262" t="s">
        <v>227</v>
      </c>
    </row>
    <row r="159" s="14" customFormat="1">
      <c r="A159" s="14"/>
      <c r="B159" s="263"/>
      <c r="C159" s="264"/>
      <c r="D159" s="242" t="s">
        <v>369</v>
      </c>
      <c r="E159" s="265" t="s">
        <v>1</v>
      </c>
      <c r="F159" s="266" t="s">
        <v>371</v>
      </c>
      <c r="G159" s="264"/>
      <c r="H159" s="267">
        <v>98.599999999999994</v>
      </c>
      <c r="I159" s="268"/>
      <c r="J159" s="264"/>
      <c r="K159" s="264"/>
      <c r="L159" s="269"/>
      <c r="M159" s="270"/>
      <c r="N159" s="271"/>
      <c r="O159" s="271"/>
      <c r="P159" s="271"/>
      <c r="Q159" s="271"/>
      <c r="R159" s="271"/>
      <c r="S159" s="271"/>
      <c r="T159" s="272"/>
      <c r="U159" s="14"/>
      <c r="V159" s="14"/>
      <c r="W159" s="14"/>
      <c r="X159" s="14"/>
      <c r="Y159" s="14"/>
      <c r="Z159" s="14"/>
      <c r="AA159" s="14"/>
      <c r="AB159" s="14"/>
      <c r="AC159" s="14"/>
      <c r="AD159" s="14"/>
      <c r="AE159" s="14"/>
      <c r="AT159" s="273" t="s">
        <v>369</v>
      </c>
      <c r="AU159" s="273" t="s">
        <v>91</v>
      </c>
      <c r="AV159" s="14" t="s">
        <v>115</v>
      </c>
      <c r="AW159" s="14" t="s">
        <v>38</v>
      </c>
      <c r="AX159" s="14" t="s">
        <v>87</v>
      </c>
      <c r="AY159" s="273" t="s">
        <v>227</v>
      </c>
    </row>
    <row r="160" s="2" customFormat="1" ht="16.5" customHeight="1">
      <c r="A160" s="40"/>
      <c r="B160" s="41"/>
      <c r="C160" s="229" t="s">
        <v>121</v>
      </c>
      <c r="D160" s="229" t="s">
        <v>230</v>
      </c>
      <c r="E160" s="230" t="s">
        <v>636</v>
      </c>
      <c r="F160" s="231" t="s">
        <v>637</v>
      </c>
      <c r="G160" s="232" t="s">
        <v>415</v>
      </c>
      <c r="H160" s="233">
        <v>9.8599999999999994</v>
      </c>
      <c r="I160" s="234"/>
      <c r="J160" s="235">
        <f>ROUND(I160*H160,2)</f>
        <v>0</v>
      </c>
      <c r="K160" s="231" t="s">
        <v>234</v>
      </c>
      <c r="L160" s="46"/>
      <c r="M160" s="236" t="s">
        <v>1</v>
      </c>
      <c r="N160" s="237" t="s">
        <v>48</v>
      </c>
      <c r="O160" s="93"/>
      <c r="P160" s="238">
        <f>O160*H160</f>
        <v>0</v>
      </c>
      <c r="Q160" s="238">
        <v>0.040000000000000001</v>
      </c>
      <c r="R160" s="238">
        <f>Q160*H160</f>
        <v>0.39439999999999997</v>
      </c>
      <c r="S160" s="238">
        <v>0</v>
      </c>
      <c r="T160" s="239">
        <f>S160*H160</f>
        <v>0</v>
      </c>
      <c r="U160" s="40"/>
      <c r="V160" s="40"/>
      <c r="W160" s="40"/>
      <c r="X160" s="40"/>
      <c r="Y160" s="40"/>
      <c r="Z160" s="40"/>
      <c r="AA160" s="40"/>
      <c r="AB160" s="40"/>
      <c r="AC160" s="40"/>
      <c r="AD160" s="40"/>
      <c r="AE160" s="40"/>
      <c r="AR160" s="240" t="s">
        <v>115</v>
      </c>
      <c r="AT160" s="240" t="s">
        <v>230</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638</v>
      </c>
    </row>
    <row r="161" s="15" customFormat="1">
      <c r="A161" s="15"/>
      <c r="B161" s="274"/>
      <c r="C161" s="275"/>
      <c r="D161" s="242" t="s">
        <v>369</v>
      </c>
      <c r="E161" s="276" t="s">
        <v>1</v>
      </c>
      <c r="F161" s="277" t="s">
        <v>639</v>
      </c>
      <c r="G161" s="275"/>
      <c r="H161" s="276" t="s">
        <v>1</v>
      </c>
      <c r="I161" s="278"/>
      <c r="J161" s="275"/>
      <c r="K161" s="275"/>
      <c r="L161" s="279"/>
      <c r="M161" s="280"/>
      <c r="N161" s="281"/>
      <c r="O161" s="281"/>
      <c r="P161" s="281"/>
      <c r="Q161" s="281"/>
      <c r="R161" s="281"/>
      <c r="S161" s="281"/>
      <c r="T161" s="282"/>
      <c r="U161" s="15"/>
      <c r="V161" s="15"/>
      <c r="W161" s="15"/>
      <c r="X161" s="15"/>
      <c r="Y161" s="15"/>
      <c r="Z161" s="15"/>
      <c r="AA161" s="15"/>
      <c r="AB161" s="15"/>
      <c r="AC161" s="15"/>
      <c r="AD161" s="15"/>
      <c r="AE161" s="15"/>
      <c r="AT161" s="283" t="s">
        <v>369</v>
      </c>
      <c r="AU161" s="283" t="s">
        <v>91</v>
      </c>
      <c r="AV161" s="15" t="s">
        <v>87</v>
      </c>
      <c r="AW161" s="15" t="s">
        <v>38</v>
      </c>
      <c r="AX161" s="15" t="s">
        <v>83</v>
      </c>
      <c r="AY161" s="283" t="s">
        <v>227</v>
      </c>
    </row>
    <row r="162" s="15" customFormat="1">
      <c r="A162" s="15"/>
      <c r="B162" s="274"/>
      <c r="C162" s="275"/>
      <c r="D162" s="242" t="s">
        <v>369</v>
      </c>
      <c r="E162" s="276" t="s">
        <v>1</v>
      </c>
      <c r="F162" s="277" t="s">
        <v>632</v>
      </c>
      <c r="G162" s="275"/>
      <c r="H162" s="276" t="s">
        <v>1</v>
      </c>
      <c r="I162" s="278"/>
      <c r="J162" s="275"/>
      <c r="K162" s="275"/>
      <c r="L162" s="279"/>
      <c r="M162" s="280"/>
      <c r="N162" s="281"/>
      <c r="O162" s="281"/>
      <c r="P162" s="281"/>
      <c r="Q162" s="281"/>
      <c r="R162" s="281"/>
      <c r="S162" s="281"/>
      <c r="T162" s="282"/>
      <c r="U162" s="15"/>
      <c r="V162" s="15"/>
      <c r="W162" s="15"/>
      <c r="X162" s="15"/>
      <c r="Y162" s="15"/>
      <c r="Z162" s="15"/>
      <c r="AA162" s="15"/>
      <c r="AB162" s="15"/>
      <c r="AC162" s="15"/>
      <c r="AD162" s="15"/>
      <c r="AE162" s="15"/>
      <c r="AT162" s="283" t="s">
        <v>369</v>
      </c>
      <c r="AU162" s="283" t="s">
        <v>91</v>
      </c>
      <c r="AV162" s="15" t="s">
        <v>87</v>
      </c>
      <c r="AW162" s="15" t="s">
        <v>38</v>
      </c>
      <c r="AX162" s="15" t="s">
        <v>83</v>
      </c>
      <c r="AY162" s="283" t="s">
        <v>227</v>
      </c>
    </row>
    <row r="163" s="13" customFormat="1">
      <c r="A163" s="13"/>
      <c r="B163" s="252"/>
      <c r="C163" s="253"/>
      <c r="D163" s="242" t="s">
        <v>369</v>
      </c>
      <c r="E163" s="254" t="s">
        <v>1</v>
      </c>
      <c r="F163" s="255" t="s">
        <v>6114</v>
      </c>
      <c r="G163" s="253"/>
      <c r="H163" s="256">
        <v>9.8599999999999994</v>
      </c>
      <c r="I163" s="257"/>
      <c r="J163" s="253"/>
      <c r="K163" s="253"/>
      <c r="L163" s="258"/>
      <c r="M163" s="259"/>
      <c r="N163" s="260"/>
      <c r="O163" s="260"/>
      <c r="P163" s="260"/>
      <c r="Q163" s="260"/>
      <c r="R163" s="260"/>
      <c r="S163" s="260"/>
      <c r="T163" s="261"/>
      <c r="U163" s="13"/>
      <c r="V163" s="13"/>
      <c r="W163" s="13"/>
      <c r="X163" s="13"/>
      <c r="Y163" s="13"/>
      <c r="Z163" s="13"/>
      <c r="AA163" s="13"/>
      <c r="AB163" s="13"/>
      <c r="AC163" s="13"/>
      <c r="AD163" s="13"/>
      <c r="AE163" s="13"/>
      <c r="AT163" s="262" t="s">
        <v>369</v>
      </c>
      <c r="AU163" s="262" t="s">
        <v>91</v>
      </c>
      <c r="AV163" s="13" t="s">
        <v>91</v>
      </c>
      <c r="AW163" s="13" t="s">
        <v>38</v>
      </c>
      <c r="AX163" s="13" t="s">
        <v>83</v>
      </c>
      <c r="AY163" s="262" t="s">
        <v>227</v>
      </c>
    </row>
    <row r="164" s="14" customFormat="1">
      <c r="A164" s="14"/>
      <c r="B164" s="263"/>
      <c r="C164" s="264"/>
      <c r="D164" s="242" t="s">
        <v>369</v>
      </c>
      <c r="E164" s="265" t="s">
        <v>1</v>
      </c>
      <c r="F164" s="266" t="s">
        <v>371</v>
      </c>
      <c r="G164" s="264"/>
      <c r="H164" s="267">
        <v>9.8599999999999994</v>
      </c>
      <c r="I164" s="268"/>
      <c r="J164" s="264"/>
      <c r="K164" s="264"/>
      <c r="L164" s="269"/>
      <c r="M164" s="270"/>
      <c r="N164" s="271"/>
      <c r="O164" s="271"/>
      <c r="P164" s="271"/>
      <c r="Q164" s="271"/>
      <c r="R164" s="271"/>
      <c r="S164" s="271"/>
      <c r="T164" s="272"/>
      <c r="U164" s="14"/>
      <c r="V164" s="14"/>
      <c r="W164" s="14"/>
      <c r="X164" s="14"/>
      <c r="Y164" s="14"/>
      <c r="Z164" s="14"/>
      <c r="AA164" s="14"/>
      <c r="AB164" s="14"/>
      <c r="AC164" s="14"/>
      <c r="AD164" s="14"/>
      <c r="AE164" s="14"/>
      <c r="AT164" s="273" t="s">
        <v>369</v>
      </c>
      <c r="AU164" s="273" t="s">
        <v>91</v>
      </c>
      <c r="AV164" s="14" t="s">
        <v>115</v>
      </c>
      <c r="AW164" s="14" t="s">
        <v>38</v>
      </c>
      <c r="AX164" s="14" t="s">
        <v>87</v>
      </c>
      <c r="AY164" s="273" t="s">
        <v>227</v>
      </c>
    </row>
    <row r="165" s="2" customFormat="1" ht="16.5" customHeight="1">
      <c r="A165" s="40"/>
      <c r="B165" s="41"/>
      <c r="C165" s="229" t="s">
        <v>257</v>
      </c>
      <c r="D165" s="229" t="s">
        <v>230</v>
      </c>
      <c r="E165" s="230" t="s">
        <v>643</v>
      </c>
      <c r="F165" s="231" t="s">
        <v>644</v>
      </c>
      <c r="G165" s="232" t="s">
        <v>415</v>
      </c>
      <c r="H165" s="233">
        <v>11.339</v>
      </c>
      <c r="I165" s="234"/>
      <c r="J165" s="235">
        <f>ROUND(I165*H165,2)</f>
        <v>0</v>
      </c>
      <c r="K165" s="231" t="s">
        <v>234</v>
      </c>
      <c r="L165" s="46"/>
      <c r="M165" s="236" t="s">
        <v>1</v>
      </c>
      <c r="N165" s="237" t="s">
        <v>48</v>
      </c>
      <c r="O165" s="93"/>
      <c r="P165" s="238">
        <f>O165*H165</f>
        <v>0</v>
      </c>
      <c r="Q165" s="238">
        <v>0.0043800000000000002</v>
      </c>
      <c r="R165" s="238">
        <f>Q165*H165</f>
        <v>0.049664820000000005</v>
      </c>
      <c r="S165" s="238">
        <v>0</v>
      </c>
      <c r="T165" s="239">
        <f>S165*H165</f>
        <v>0</v>
      </c>
      <c r="U165" s="40"/>
      <c r="V165" s="40"/>
      <c r="W165" s="40"/>
      <c r="X165" s="40"/>
      <c r="Y165" s="40"/>
      <c r="Z165" s="40"/>
      <c r="AA165" s="40"/>
      <c r="AB165" s="40"/>
      <c r="AC165" s="40"/>
      <c r="AD165" s="40"/>
      <c r="AE165" s="40"/>
      <c r="AR165" s="240" t="s">
        <v>115</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645</v>
      </c>
    </row>
    <row r="166" s="2" customFormat="1">
      <c r="A166" s="40"/>
      <c r="B166" s="41"/>
      <c r="C166" s="42"/>
      <c r="D166" s="242" t="s">
        <v>237</v>
      </c>
      <c r="E166" s="42"/>
      <c r="F166" s="243" t="s">
        <v>646</v>
      </c>
      <c r="G166" s="42"/>
      <c r="H166" s="42"/>
      <c r="I166" s="244"/>
      <c r="J166" s="42"/>
      <c r="K166" s="42"/>
      <c r="L166" s="46"/>
      <c r="M166" s="245"/>
      <c r="N166" s="246"/>
      <c r="O166" s="93"/>
      <c r="P166" s="93"/>
      <c r="Q166" s="93"/>
      <c r="R166" s="93"/>
      <c r="S166" s="93"/>
      <c r="T166" s="94"/>
      <c r="U166" s="40"/>
      <c r="V166" s="40"/>
      <c r="W166" s="40"/>
      <c r="X166" s="40"/>
      <c r="Y166" s="40"/>
      <c r="Z166" s="40"/>
      <c r="AA166" s="40"/>
      <c r="AB166" s="40"/>
      <c r="AC166" s="40"/>
      <c r="AD166" s="40"/>
      <c r="AE166" s="40"/>
      <c r="AT166" s="18" t="s">
        <v>237</v>
      </c>
      <c r="AU166" s="18" t="s">
        <v>91</v>
      </c>
    </row>
    <row r="167" s="13" customFormat="1">
      <c r="A167" s="13"/>
      <c r="B167" s="252"/>
      <c r="C167" s="253"/>
      <c r="D167" s="242" t="s">
        <v>369</v>
      </c>
      <c r="E167" s="253"/>
      <c r="F167" s="255" t="s">
        <v>6115</v>
      </c>
      <c r="G167" s="253"/>
      <c r="H167" s="256">
        <v>11.339</v>
      </c>
      <c r="I167" s="257"/>
      <c r="J167" s="253"/>
      <c r="K167" s="253"/>
      <c r="L167" s="258"/>
      <c r="M167" s="259"/>
      <c r="N167" s="260"/>
      <c r="O167" s="260"/>
      <c r="P167" s="260"/>
      <c r="Q167" s="260"/>
      <c r="R167" s="260"/>
      <c r="S167" s="260"/>
      <c r="T167" s="261"/>
      <c r="U167" s="13"/>
      <c r="V167" s="13"/>
      <c r="W167" s="13"/>
      <c r="X167" s="13"/>
      <c r="Y167" s="13"/>
      <c r="Z167" s="13"/>
      <c r="AA167" s="13"/>
      <c r="AB167" s="13"/>
      <c r="AC167" s="13"/>
      <c r="AD167" s="13"/>
      <c r="AE167" s="13"/>
      <c r="AT167" s="262" t="s">
        <v>369</v>
      </c>
      <c r="AU167" s="262" t="s">
        <v>91</v>
      </c>
      <c r="AV167" s="13" t="s">
        <v>91</v>
      </c>
      <c r="AW167" s="13" t="s">
        <v>4</v>
      </c>
      <c r="AX167" s="13" t="s">
        <v>87</v>
      </c>
      <c r="AY167" s="262" t="s">
        <v>227</v>
      </c>
    </row>
    <row r="168" s="2" customFormat="1" ht="16.5" customHeight="1">
      <c r="A168" s="40"/>
      <c r="B168" s="41"/>
      <c r="C168" s="229" t="s">
        <v>262</v>
      </c>
      <c r="D168" s="229" t="s">
        <v>230</v>
      </c>
      <c r="E168" s="230" t="s">
        <v>649</v>
      </c>
      <c r="F168" s="231" t="s">
        <v>650</v>
      </c>
      <c r="G168" s="232" t="s">
        <v>415</v>
      </c>
      <c r="H168" s="233">
        <v>24.905000000000001</v>
      </c>
      <c r="I168" s="234"/>
      <c r="J168" s="235">
        <f>ROUND(I168*H168,2)</f>
        <v>0</v>
      </c>
      <c r="K168" s="231" t="s">
        <v>234</v>
      </c>
      <c r="L168" s="46"/>
      <c r="M168" s="236" t="s">
        <v>1</v>
      </c>
      <c r="N168" s="237" t="s">
        <v>48</v>
      </c>
      <c r="O168" s="93"/>
      <c r="P168" s="238">
        <f>O168*H168</f>
        <v>0</v>
      </c>
      <c r="Q168" s="238">
        <v>0.0147</v>
      </c>
      <c r="R168" s="238">
        <f>Q168*H168</f>
        <v>0.36610350000000003</v>
      </c>
      <c r="S168" s="238">
        <v>0</v>
      </c>
      <c r="T168" s="239">
        <f>S168*H168</f>
        <v>0</v>
      </c>
      <c r="U168" s="40"/>
      <c r="V168" s="40"/>
      <c r="W168" s="40"/>
      <c r="X168" s="40"/>
      <c r="Y168" s="40"/>
      <c r="Z168" s="40"/>
      <c r="AA168" s="40"/>
      <c r="AB168" s="40"/>
      <c r="AC168" s="40"/>
      <c r="AD168" s="40"/>
      <c r="AE168" s="40"/>
      <c r="AR168" s="240" t="s">
        <v>115</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651</v>
      </c>
    </row>
    <row r="169" s="15" customFormat="1">
      <c r="A169" s="15"/>
      <c r="B169" s="274"/>
      <c r="C169" s="275"/>
      <c r="D169" s="242" t="s">
        <v>369</v>
      </c>
      <c r="E169" s="276" t="s">
        <v>1</v>
      </c>
      <c r="F169" s="277" t="s">
        <v>467</v>
      </c>
      <c r="G169" s="275"/>
      <c r="H169" s="276" t="s">
        <v>1</v>
      </c>
      <c r="I169" s="278"/>
      <c r="J169" s="275"/>
      <c r="K169" s="275"/>
      <c r="L169" s="279"/>
      <c r="M169" s="280"/>
      <c r="N169" s="281"/>
      <c r="O169" s="281"/>
      <c r="P169" s="281"/>
      <c r="Q169" s="281"/>
      <c r="R169" s="281"/>
      <c r="S169" s="281"/>
      <c r="T169" s="282"/>
      <c r="U169" s="15"/>
      <c r="V169" s="15"/>
      <c r="W169" s="15"/>
      <c r="X169" s="15"/>
      <c r="Y169" s="15"/>
      <c r="Z169" s="15"/>
      <c r="AA169" s="15"/>
      <c r="AB169" s="15"/>
      <c r="AC169" s="15"/>
      <c r="AD169" s="15"/>
      <c r="AE169" s="15"/>
      <c r="AT169" s="283" t="s">
        <v>369</v>
      </c>
      <c r="AU169" s="283" t="s">
        <v>91</v>
      </c>
      <c r="AV169" s="15" t="s">
        <v>87</v>
      </c>
      <c r="AW169" s="15" t="s">
        <v>38</v>
      </c>
      <c r="AX169" s="15" t="s">
        <v>83</v>
      </c>
      <c r="AY169" s="283" t="s">
        <v>227</v>
      </c>
    </row>
    <row r="170" s="15" customFormat="1">
      <c r="A170" s="15"/>
      <c r="B170" s="274"/>
      <c r="C170" s="275"/>
      <c r="D170" s="242" t="s">
        <v>369</v>
      </c>
      <c r="E170" s="276" t="s">
        <v>1</v>
      </c>
      <c r="F170" s="277" t="s">
        <v>652</v>
      </c>
      <c r="G170" s="275"/>
      <c r="H170" s="276" t="s">
        <v>1</v>
      </c>
      <c r="I170" s="278"/>
      <c r="J170" s="275"/>
      <c r="K170" s="275"/>
      <c r="L170" s="279"/>
      <c r="M170" s="280"/>
      <c r="N170" s="281"/>
      <c r="O170" s="281"/>
      <c r="P170" s="281"/>
      <c r="Q170" s="281"/>
      <c r="R170" s="281"/>
      <c r="S170" s="281"/>
      <c r="T170" s="282"/>
      <c r="U170" s="15"/>
      <c r="V170" s="15"/>
      <c r="W170" s="15"/>
      <c r="X170" s="15"/>
      <c r="Y170" s="15"/>
      <c r="Z170" s="15"/>
      <c r="AA170" s="15"/>
      <c r="AB170" s="15"/>
      <c r="AC170" s="15"/>
      <c r="AD170" s="15"/>
      <c r="AE170" s="15"/>
      <c r="AT170" s="283" t="s">
        <v>369</v>
      </c>
      <c r="AU170" s="283" t="s">
        <v>91</v>
      </c>
      <c r="AV170" s="15" t="s">
        <v>87</v>
      </c>
      <c r="AW170" s="15" t="s">
        <v>38</v>
      </c>
      <c r="AX170" s="15" t="s">
        <v>83</v>
      </c>
      <c r="AY170" s="283" t="s">
        <v>227</v>
      </c>
    </row>
    <row r="171" s="13" customFormat="1">
      <c r="A171" s="13"/>
      <c r="B171" s="252"/>
      <c r="C171" s="253"/>
      <c r="D171" s="242" t="s">
        <v>369</v>
      </c>
      <c r="E171" s="254" t="s">
        <v>1</v>
      </c>
      <c r="F171" s="255" t="s">
        <v>6116</v>
      </c>
      <c r="G171" s="253"/>
      <c r="H171" s="256">
        <v>24.905000000000001</v>
      </c>
      <c r="I171" s="257"/>
      <c r="J171" s="253"/>
      <c r="K171" s="253"/>
      <c r="L171" s="258"/>
      <c r="M171" s="259"/>
      <c r="N171" s="260"/>
      <c r="O171" s="260"/>
      <c r="P171" s="260"/>
      <c r="Q171" s="260"/>
      <c r="R171" s="260"/>
      <c r="S171" s="260"/>
      <c r="T171" s="261"/>
      <c r="U171" s="13"/>
      <c r="V171" s="13"/>
      <c r="W171" s="13"/>
      <c r="X171" s="13"/>
      <c r="Y171" s="13"/>
      <c r="Z171" s="13"/>
      <c r="AA171" s="13"/>
      <c r="AB171" s="13"/>
      <c r="AC171" s="13"/>
      <c r="AD171" s="13"/>
      <c r="AE171" s="13"/>
      <c r="AT171" s="262" t="s">
        <v>369</v>
      </c>
      <c r="AU171" s="262" t="s">
        <v>91</v>
      </c>
      <c r="AV171" s="13" t="s">
        <v>91</v>
      </c>
      <c r="AW171" s="13" t="s">
        <v>38</v>
      </c>
      <c r="AX171" s="13" t="s">
        <v>83</v>
      </c>
      <c r="AY171" s="262" t="s">
        <v>227</v>
      </c>
    </row>
    <row r="172" s="14" customFormat="1">
      <c r="A172" s="14"/>
      <c r="B172" s="263"/>
      <c r="C172" s="264"/>
      <c r="D172" s="242" t="s">
        <v>369</v>
      </c>
      <c r="E172" s="265" t="s">
        <v>1</v>
      </c>
      <c r="F172" s="266" t="s">
        <v>371</v>
      </c>
      <c r="G172" s="264"/>
      <c r="H172" s="267">
        <v>24.905000000000001</v>
      </c>
      <c r="I172" s="268"/>
      <c r="J172" s="264"/>
      <c r="K172" s="264"/>
      <c r="L172" s="269"/>
      <c r="M172" s="270"/>
      <c r="N172" s="271"/>
      <c r="O172" s="271"/>
      <c r="P172" s="271"/>
      <c r="Q172" s="271"/>
      <c r="R172" s="271"/>
      <c r="S172" s="271"/>
      <c r="T172" s="272"/>
      <c r="U172" s="14"/>
      <c r="V172" s="14"/>
      <c r="W172" s="14"/>
      <c r="X172" s="14"/>
      <c r="Y172" s="14"/>
      <c r="Z172" s="14"/>
      <c r="AA172" s="14"/>
      <c r="AB172" s="14"/>
      <c r="AC172" s="14"/>
      <c r="AD172" s="14"/>
      <c r="AE172" s="14"/>
      <c r="AT172" s="273" t="s">
        <v>369</v>
      </c>
      <c r="AU172" s="273" t="s">
        <v>91</v>
      </c>
      <c r="AV172" s="14" t="s">
        <v>115</v>
      </c>
      <c r="AW172" s="14" t="s">
        <v>38</v>
      </c>
      <c r="AX172" s="14" t="s">
        <v>87</v>
      </c>
      <c r="AY172" s="273" t="s">
        <v>227</v>
      </c>
    </row>
    <row r="173" s="2" customFormat="1" ht="16.5" customHeight="1">
      <c r="A173" s="40"/>
      <c r="B173" s="41"/>
      <c r="C173" s="229" t="s">
        <v>266</v>
      </c>
      <c r="D173" s="229" t="s">
        <v>230</v>
      </c>
      <c r="E173" s="230" t="s">
        <v>656</v>
      </c>
      <c r="F173" s="231" t="s">
        <v>657</v>
      </c>
      <c r="G173" s="232" t="s">
        <v>415</v>
      </c>
      <c r="H173" s="233">
        <v>98.599999999999994</v>
      </c>
      <c r="I173" s="234"/>
      <c r="J173" s="235">
        <f>ROUND(I173*H173,2)</f>
        <v>0</v>
      </c>
      <c r="K173" s="231" t="s">
        <v>234</v>
      </c>
      <c r="L173" s="46"/>
      <c r="M173" s="236" t="s">
        <v>1</v>
      </c>
      <c r="N173" s="237" t="s">
        <v>48</v>
      </c>
      <c r="O173" s="93"/>
      <c r="P173" s="238">
        <f>O173*H173</f>
        <v>0</v>
      </c>
      <c r="Q173" s="238">
        <v>0.017330000000000002</v>
      </c>
      <c r="R173" s="238">
        <f>Q173*H173</f>
        <v>1.7087380000000001</v>
      </c>
      <c r="S173" s="238">
        <v>0</v>
      </c>
      <c r="T173" s="239">
        <f>S173*H173</f>
        <v>0</v>
      </c>
      <c r="U173" s="40"/>
      <c r="V173" s="40"/>
      <c r="W173" s="40"/>
      <c r="X173" s="40"/>
      <c r="Y173" s="40"/>
      <c r="Z173" s="40"/>
      <c r="AA173" s="40"/>
      <c r="AB173" s="40"/>
      <c r="AC173" s="40"/>
      <c r="AD173" s="40"/>
      <c r="AE173" s="40"/>
      <c r="AR173" s="240" t="s">
        <v>115</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658</v>
      </c>
    </row>
    <row r="174" s="15" customFormat="1">
      <c r="A174" s="15"/>
      <c r="B174" s="274"/>
      <c r="C174" s="275"/>
      <c r="D174" s="242" t="s">
        <v>369</v>
      </c>
      <c r="E174" s="276" t="s">
        <v>1</v>
      </c>
      <c r="F174" s="277" t="s">
        <v>632</v>
      </c>
      <c r="G174" s="275"/>
      <c r="H174" s="276" t="s">
        <v>1</v>
      </c>
      <c r="I174" s="278"/>
      <c r="J174" s="275"/>
      <c r="K174" s="275"/>
      <c r="L174" s="279"/>
      <c r="M174" s="280"/>
      <c r="N174" s="281"/>
      <c r="O174" s="281"/>
      <c r="P174" s="281"/>
      <c r="Q174" s="281"/>
      <c r="R174" s="281"/>
      <c r="S174" s="281"/>
      <c r="T174" s="282"/>
      <c r="U174" s="15"/>
      <c r="V174" s="15"/>
      <c r="W174" s="15"/>
      <c r="X174" s="15"/>
      <c r="Y174" s="15"/>
      <c r="Z174" s="15"/>
      <c r="AA174" s="15"/>
      <c r="AB174" s="15"/>
      <c r="AC174" s="15"/>
      <c r="AD174" s="15"/>
      <c r="AE174" s="15"/>
      <c r="AT174" s="283" t="s">
        <v>369</v>
      </c>
      <c r="AU174" s="283" t="s">
        <v>91</v>
      </c>
      <c r="AV174" s="15" t="s">
        <v>87</v>
      </c>
      <c r="AW174" s="15" t="s">
        <v>38</v>
      </c>
      <c r="AX174" s="15" t="s">
        <v>83</v>
      </c>
      <c r="AY174" s="283" t="s">
        <v>227</v>
      </c>
    </row>
    <row r="175" s="13" customFormat="1">
      <c r="A175" s="13"/>
      <c r="B175" s="252"/>
      <c r="C175" s="253"/>
      <c r="D175" s="242" t="s">
        <v>369</v>
      </c>
      <c r="E175" s="254" t="s">
        <v>1</v>
      </c>
      <c r="F175" s="255" t="s">
        <v>6113</v>
      </c>
      <c r="G175" s="253"/>
      <c r="H175" s="256">
        <v>98.599999999999994</v>
      </c>
      <c r="I175" s="257"/>
      <c r="J175" s="253"/>
      <c r="K175" s="253"/>
      <c r="L175" s="258"/>
      <c r="M175" s="259"/>
      <c r="N175" s="260"/>
      <c r="O175" s="260"/>
      <c r="P175" s="260"/>
      <c r="Q175" s="260"/>
      <c r="R175" s="260"/>
      <c r="S175" s="260"/>
      <c r="T175" s="261"/>
      <c r="U175" s="13"/>
      <c r="V175" s="13"/>
      <c r="W175" s="13"/>
      <c r="X175" s="13"/>
      <c r="Y175" s="13"/>
      <c r="Z175" s="13"/>
      <c r="AA175" s="13"/>
      <c r="AB175" s="13"/>
      <c r="AC175" s="13"/>
      <c r="AD175" s="13"/>
      <c r="AE175" s="13"/>
      <c r="AT175" s="262" t="s">
        <v>369</v>
      </c>
      <c r="AU175" s="262" t="s">
        <v>91</v>
      </c>
      <c r="AV175" s="13" t="s">
        <v>91</v>
      </c>
      <c r="AW175" s="13" t="s">
        <v>38</v>
      </c>
      <c r="AX175" s="13" t="s">
        <v>83</v>
      </c>
      <c r="AY175" s="262" t="s">
        <v>227</v>
      </c>
    </row>
    <row r="176" s="14" customFormat="1">
      <c r="A176" s="14"/>
      <c r="B176" s="263"/>
      <c r="C176" s="264"/>
      <c r="D176" s="242" t="s">
        <v>369</v>
      </c>
      <c r="E176" s="265" t="s">
        <v>1</v>
      </c>
      <c r="F176" s="266" t="s">
        <v>371</v>
      </c>
      <c r="G176" s="264"/>
      <c r="H176" s="267">
        <v>98.599999999999994</v>
      </c>
      <c r="I176" s="268"/>
      <c r="J176" s="264"/>
      <c r="K176" s="264"/>
      <c r="L176" s="269"/>
      <c r="M176" s="270"/>
      <c r="N176" s="271"/>
      <c r="O176" s="271"/>
      <c r="P176" s="271"/>
      <c r="Q176" s="271"/>
      <c r="R176" s="271"/>
      <c r="S176" s="271"/>
      <c r="T176" s="272"/>
      <c r="U176" s="14"/>
      <c r="V176" s="14"/>
      <c r="W176" s="14"/>
      <c r="X176" s="14"/>
      <c r="Y176" s="14"/>
      <c r="Z176" s="14"/>
      <c r="AA176" s="14"/>
      <c r="AB176" s="14"/>
      <c r="AC176" s="14"/>
      <c r="AD176" s="14"/>
      <c r="AE176" s="14"/>
      <c r="AT176" s="273" t="s">
        <v>369</v>
      </c>
      <c r="AU176" s="273" t="s">
        <v>91</v>
      </c>
      <c r="AV176" s="14" t="s">
        <v>115</v>
      </c>
      <c r="AW176" s="14" t="s">
        <v>38</v>
      </c>
      <c r="AX176" s="14" t="s">
        <v>87</v>
      </c>
      <c r="AY176" s="273" t="s">
        <v>227</v>
      </c>
    </row>
    <row r="177" s="2" customFormat="1" ht="16.5" customHeight="1">
      <c r="A177" s="40"/>
      <c r="B177" s="41"/>
      <c r="C177" s="229" t="s">
        <v>270</v>
      </c>
      <c r="D177" s="229" t="s">
        <v>230</v>
      </c>
      <c r="E177" s="230" t="s">
        <v>660</v>
      </c>
      <c r="F177" s="231" t="s">
        <v>661</v>
      </c>
      <c r="G177" s="232" t="s">
        <v>415</v>
      </c>
      <c r="H177" s="233">
        <v>362.48200000000003</v>
      </c>
      <c r="I177" s="234"/>
      <c r="J177" s="235">
        <f>ROUND(I177*H177,2)</f>
        <v>0</v>
      </c>
      <c r="K177" s="231" t="s">
        <v>234</v>
      </c>
      <c r="L177" s="46"/>
      <c r="M177" s="236" t="s">
        <v>1</v>
      </c>
      <c r="N177" s="237" t="s">
        <v>48</v>
      </c>
      <c r="O177" s="93"/>
      <c r="P177" s="238">
        <f>O177*H177</f>
        <v>0</v>
      </c>
      <c r="Q177" s="238">
        <v>0.017330000000000002</v>
      </c>
      <c r="R177" s="238">
        <f>Q177*H177</f>
        <v>6.2818130600000011</v>
      </c>
      <c r="S177" s="238">
        <v>0</v>
      </c>
      <c r="T177" s="239">
        <f>S177*H177</f>
        <v>0</v>
      </c>
      <c r="U177" s="40"/>
      <c r="V177" s="40"/>
      <c r="W177" s="40"/>
      <c r="X177" s="40"/>
      <c r="Y177" s="40"/>
      <c r="Z177" s="40"/>
      <c r="AA177" s="40"/>
      <c r="AB177" s="40"/>
      <c r="AC177" s="40"/>
      <c r="AD177" s="40"/>
      <c r="AE177" s="40"/>
      <c r="AR177" s="240" t="s">
        <v>115</v>
      </c>
      <c r="AT177" s="240" t="s">
        <v>230</v>
      </c>
      <c r="AU177" s="240" t="s">
        <v>91</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115</v>
      </c>
      <c r="BM177" s="240" t="s">
        <v>662</v>
      </c>
    </row>
    <row r="178" s="15" customFormat="1">
      <c r="A178" s="15"/>
      <c r="B178" s="274"/>
      <c r="C178" s="275"/>
      <c r="D178" s="242" t="s">
        <v>369</v>
      </c>
      <c r="E178" s="276" t="s">
        <v>1</v>
      </c>
      <c r="F178" s="277" t="s">
        <v>467</v>
      </c>
      <c r="G178" s="275"/>
      <c r="H178" s="276" t="s">
        <v>1</v>
      </c>
      <c r="I178" s="278"/>
      <c r="J178" s="275"/>
      <c r="K178" s="275"/>
      <c r="L178" s="279"/>
      <c r="M178" s="280"/>
      <c r="N178" s="281"/>
      <c r="O178" s="281"/>
      <c r="P178" s="281"/>
      <c r="Q178" s="281"/>
      <c r="R178" s="281"/>
      <c r="S178" s="281"/>
      <c r="T178" s="282"/>
      <c r="U178" s="15"/>
      <c r="V178" s="15"/>
      <c r="W178" s="15"/>
      <c r="X178" s="15"/>
      <c r="Y178" s="15"/>
      <c r="Z178" s="15"/>
      <c r="AA178" s="15"/>
      <c r="AB178" s="15"/>
      <c r="AC178" s="15"/>
      <c r="AD178" s="15"/>
      <c r="AE178" s="15"/>
      <c r="AT178" s="283" t="s">
        <v>369</v>
      </c>
      <c r="AU178" s="283" t="s">
        <v>91</v>
      </c>
      <c r="AV178" s="15" t="s">
        <v>87</v>
      </c>
      <c r="AW178" s="15" t="s">
        <v>38</v>
      </c>
      <c r="AX178" s="15" t="s">
        <v>83</v>
      </c>
      <c r="AY178" s="283" t="s">
        <v>227</v>
      </c>
    </row>
    <row r="179" s="15" customFormat="1">
      <c r="A179" s="15"/>
      <c r="B179" s="274"/>
      <c r="C179" s="275"/>
      <c r="D179" s="242" t="s">
        <v>369</v>
      </c>
      <c r="E179" s="276" t="s">
        <v>1</v>
      </c>
      <c r="F179" s="277" t="s">
        <v>652</v>
      </c>
      <c r="G179" s="275"/>
      <c r="H179" s="276" t="s">
        <v>1</v>
      </c>
      <c r="I179" s="278"/>
      <c r="J179" s="275"/>
      <c r="K179" s="275"/>
      <c r="L179" s="279"/>
      <c r="M179" s="280"/>
      <c r="N179" s="281"/>
      <c r="O179" s="281"/>
      <c r="P179" s="281"/>
      <c r="Q179" s="281"/>
      <c r="R179" s="281"/>
      <c r="S179" s="281"/>
      <c r="T179" s="282"/>
      <c r="U179" s="15"/>
      <c r="V179" s="15"/>
      <c r="W179" s="15"/>
      <c r="X179" s="15"/>
      <c r="Y179" s="15"/>
      <c r="Z179" s="15"/>
      <c r="AA179" s="15"/>
      <c r="AB179" s="15"/>
      <c r="AC179" s="15"/>
      <c r="AD179" s="15"/>
      <c r="AE179" s="15"/>
      <c r="AT179" s="283" t="s">
        <v>369</v>
      </c>
      <c r="AU179" s="283" t="s">
        <v>91</v>
      </c>
      <c r="AV179" s="15" t="s">
        <v>87</v>
      </c>
      <c r="AW179" s="15" t="s">
        <v>38</v>
      </c>
      <c r="AX179" s="15" t="s">
        <v>83</v>
      </c>
      <c r="AY179" s="283" t="s">
        <v>227</v>
      </c>
    </row>
    <row r="180" s="13" customFormat="1">
      <c r="A180" s="13"/>
      <c r="B180" s="252"/>
      <c r="C180" s="253"/>
      <c r="D180" s="242" t="s">
        <v>369</v>
      </c>
      <c r="E180" s="254" t="s">
        <v>1</v>
      </c>
      <c r="F180" s="255" t="s">
        <v>6117</v>
      </c>
      <c r="G180" s="253"/>
      <c r="H180" s="256">
        <v>68.400000000000006</v>
      </c>
      <c r="I180" s="257"/>
      <c r="J180" s="253"/>
      <c r="K180" s="253"/>
      <c r="L180" s="258"/>
      <c r="M180" s="259"/>
      <c r="N180" s="260"/>
      <c r="O180" s="260"/>
      <c r="P180" s="260"/>
      <c r="Q180" s="260"/>
      <c r="R180" s="260"/>
      <c r="S180" s="260"/>
      <c r="T180" s="261"/>
      <c r="U180" s="13"/>
      <c r="V180" s="13"/>
      <c r="W180" s="13"/>
      <c r="X180" s="13"/>
      <c r="Y180" s="13"/>
      <c r="Z180" s="13"/>
      <c r="AA180" s="13"/>
      <c r="AB180" s="13"/>
      <c r="AC180" s="13"/>
      <c r="AD180" s="13"/>
      <c r="AE180" s="13"/>
      <c r="AT180" s="262" t="s">
        <v>369</v>
      </c>
      <c r="AU180" s="262" t="s">
        <v>91</v>
      </c>
      <c r="AV180" s="13" t="s">
        <v>91</v>
      </c>
      <c r="AW180" s="13" t="s">
        <v>38</v>
      </c>
      <c r="AX180" s="13" t="s">
        <v>83</v>
      </c>
      <c r="AY180" s="262" t="s">
        <v>227</v>
      </c>
    </row>
    <row r="181" s="13" customFormat="1">
      <c r="A181" s="13"/>
      <c r="B181" s="252"/>
      <c r="C181" s="253"/>
      <c r="D181" s="242" t="s">
        <v>369</v>
      </c>
      <c r="E181" s="254" t="s">
        <v>1</v>
      </c>
      <c r="F181" s="255" t="s">
        <v>6118</v>
      </c>
      <c r="G181" s="253"/>
      <c r="H181" s="256">
        <v>318.98700000000002</v>
      </c>
      <c r="I181" s="257"/>
      <c r="J181" s="253"/>
      <c r="K181" s="253"/>
      <c r="L181" s="258"/>
      <c r="M181" s="259"/>
      <c r="N181" s="260"/>
      <c r="O181" s="260"/>
      <c r="P181" s="260"/>
      <c r="Q181" s="260"/>
      <c r="R181" s="260"/>
      <c r="S181" s="260"/>
      <c r="T181" s="261"/>
      <c r="U181" s="13"/>
      <c r="V181" s="13"/>
      <c r="W181" s="13"/>
      <c r="X181" s="13"/>
      <c r="Y181" s="13"/>
      <c r="Z181" s="13"/>
      <c r="AA181" s="13"/>
      <c r="AB181" s="13"/>
      <c r="AC181" s="13"/>
      <c r="AD181" s="13"/>
      <c r="AE181" s="13"/>
      <c r="AT181" s="262" t="s">
        <v>369</v>
      </c>
      <c r="AU181" s="262" t="s">
        <v>91</v>
      </c>
      <c r="AV181" s="13" t="s">
        <v>91</v>
      </c>
      <c r="AW181" s="13" t="s">
        <v>38</v>
      </c>
      <c r="AX181" s="13" t="s">
        <v>83</v>
      </c>
      <c r="AY181" s="262" t="s">
        <v>227</v>
      </c>
    </row>
    <row r="182" s="13" customFormat="1">
      <c r="A182" s="13"/>
      <c r="B182" s="252"/>
      <c r="C182" s="253"/>
      <c r="D182" s="242" t="s">
        <v>369</v>
      </c>
      <c r="E182" s="254" t="s">
        <v>1</v>
      </c>
      <c r="F182" s="255" t="s">
        <v>6119</v>
      </c>
      <c r="G182" s="253"/>
      <c r="H182" s="256">
        <v>-24.905000000000001</v>
      </c>
      <c r="I182" s="257"/>
      <c r="J182" s="253"/>
      <c r="K182" s="253"/>
      <c r="L182" s="258"/>
      <c r="M182" s="259"/>
      <c r="N182" s="260"/>
      <c r="O182" s="260"/>
      <c r="P182" s="260"/>
      <c r="Q182" s="260"/>
      <c r="R182" s="260"/>
      <c r="S182" s="260"/>
      <c r="T182" s="261"/>
      <c r="U182" s="13"/>
      <c r="V182" s="13"/>
      <c r="W182" s="13"/>
      <c r="X182" s="13"/>
      <c r="Y182" s="13"/>
      <c r="Z182" s="13"/>
      <c r="AA182" s="13"/>
      <c r="AB182" s="13"/>
      <c r="AC182" s="13"/>
      <c r="AD182" s="13"/>
      <c r="AE182" s="13"/>
      <c r="AT182" s="262" t="s">
        <v>369</v>
      </c>
      <c r="AU182" s="262" t="s">
        <v>91</v>
      </c>
      <c r="AV182" s="13" t="s">
        <v>91</v>
      </c>
      <c r="AW182" s="13" t="s">
        <v>38</v>
      </c>
      <c r="AX182" s="13" t="s">
        <v>83</v>
      </c>
      <c r="AY182" s="262" t="s">
        <v>227</v>
      </c>
    </row>
    <row r="183" s="14" customFormat="1">
      <c r="A183" s="14"/>
      <c r="B183" s="263"/>
      <c r="C183" s="264"/>
      <c r="D183" s="242" t="s">
        <v>369</v>
      </c>
      <c r="E183" s="265" t="s">
        <v>1</v>
      </c>
      <c r="F183" s="266" t="s">
        <v>371</v>
      </c>
      <c r="G183" s="264"/>
      <c r="H183" s="267">
        <v>362.48200000000003</v>
      </c>
      <c r="I183" s="268"/>
      <c r="J183" s="264"/>
      <c r="K183" s="264"/>
      <c r="L183" s="269"/>
      <c r="M183" s="270"/>
      <c r="N183" s="271"/>
      <c r="O183" s="271"/>
      <c r="P183" s="271"/>
      <c r="Q183" s="271"/>
      <c r="R183" s="271"/>
      <c r="S183" s="271"/>
      <c r="T183" s="272"/>
      <c r="U183" s="14"/>
      <c r="V183" s="14"/>
      <c r="W183" s="14"/>
      <c r="X183" s="14"/>
      <c r="Y183" s="14"/>
      <c r="Z183" s="14"/>
      <c r="AA183" s="14"/>
      <c r="AB183" s="14"/>
      <c r="AC183" s="14"/>
      <c r="AD183" s="14"/>
      <c r="AE183" s="14"/>
      <c r="AT183" s="273" t="s">
        <v>369</v>
      </c>
      <c r="AU183" s="273" t="s">
        <v>91</v>
      </c>
      <c r="AV183" s="14" t="s">
        <v>115</v>
      </c>
      <c r="AW183" s="14" t="s">
        <v>38</v>
      </c>
      <c r="AX183" s="14" t="s">
        <v>87</v>
      </c>
      <c r="AY183" s="273" t="s">
        <v>227</v>
      </c>
    </row>
    <row r="184" s="2" customFormat="1" ht="16.5" customHeight="1">
      <c r="A184" s="40"/>
      <c r="B184" s="41"/>
      <c r="C184" s="229" t="s">
        <v>274</v>
      </c>
      <c r="D184" s="229" t="s">
        <v>230</v>
      </c>
      <c r="E184" s="230" t="s">
        <v>674</v>
      </c>
      <c r="F184" s="231" t="s">
        <v>675</v>
      </c>
      <c r="G184" s="232" t="s">
        <v>415</v>
      </c>
      <c r="H184" s="233">
        <v>197.19999999999999</v>
      </c>
      <c r="I184" s="234"/>
      <c r="J184" s="235">
        <f>ROUND(I184*H184,2)</f>
        <v>0</v>
      </c>
      <c r="K184" s="231" t="s">
        <v>234</v>
      </c>
      <c r="L184" s="46"/>
      <c r="M184" s="236" t="s">
        <v>1</v>
      </c>
      <c r="N184" s="237" t="s">
        <v>48</v>
      </c>
      <c r="O184" s="93"/>
      <c r="P184" s="238">
        <f>O184*H184</f>
        <v>0</v>
      </c>
      <c r="Q184" s="238">
        <v>0.0073499999999999998</v>
      </c>
      <c r="R184" s="238">
        <f>Q184*H184</f>
        <v>1.4494199999999999</v>
      </c>
      <c r="S184" s="238">
        <v>0</v>
      </c>
      <c r="T184" s="239">
        <f>S184*H184</f>
        <v>0</v>
      </c>
      <c r="U184" s="40"/>
      <c r="V184" s="40"/>
      <c r="W184" s="40"/>
      <c r="X184" s="40"/>
      <c r="Y184" s="40"/>
      <c r="Z184" s="40"/>
      <c r="AA184" s="40"/>
      <c r="AB184" s="40"/>
      <c r="AC184" s="40"/>
      <c r="AD184" s="40"/>
      <c r="AE184" s="40"/>
      <c r="AR184" s="240" t="s">
        <v>115</v>
      </c>
      <c r="AT184" s="240" t="s">
        <v>230</v>
      </c>
      <c r="AU184" s="240" t="s">
        <v>91</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115</v>
      </c>
      <c r="BM184" s="240" t="s">
        <v>676</v>
      </c>
    </row>
    <row r="185" s="13" customFormat="1">
      <c r="A185" s="13"/>
      <c r="B185" s="252"/>
      <c r="C185" s="253"/>
      <c r="D185" s="242" t="s">
        <v>369</v>
      </c>
      <c r="E185" s="253"/>
      <c r="F185" s="255" t="s">
        <v>6120</v>
      </c>
      <c r="G185" s="253"/>
      <c r="H185" s="256">
        <v>197.19999999999999</v>
      </c>
      <c r="I185" s="257"/>
      <c r="J185" s="253"/>
      <c r="K185" s="253"/>
      <c r="L185" s="258"/>
      <c r="M185" s="259"/>
      <c r="N185" s="260"/>
      <c r="O185" s="260"/>
      <c r="P185" s="260"/>
      <c r="Q185" s="260"/>
      <c r="R185" s="260"/>
      <c r="S185" s="260"/>
      <c r="T185" s="261"/>
      <c r="U185" s="13"/>
      <c r="V185" s="13"/>
      <c r="W185" s="13"/>
      <c r="X185" s="13"/>
      <c r="Y185" s="13"/>
      <c r="Z185" s="13"/>
      <c r="AA185" s="13"/>
      <c r="AB185" s="13"/>
      <c r="AC185" s="13"/>
      <c r="AD185" s="13"/>
      <c r="AE185" s="13"/>
      <c r="AT185" s="262" t="s">
        <v>369</v>
      </c>
      <c r="AU185" s="262" t="s">
        <v>91</v>
      </c>
      <c r="AV185" s="13" t="s">
        <v>91</v>
      </c>
      <c r="AW185" s="13" t="s">
        <v>4</v>
      </c>
      <c r="AX185" s="13" t="s">
        <v>87</v>
      </c>
      <c r="AY185" s="262" t="s">
        <v>227</v>
      </c>
    </row>
    <row r="186" s="2" customFormat="1" ht="16.5" customHeight="1">
      <c r="A186" s="40"/>
      <c r="B186" s="41"/>
      <c r="C186" s="229" t="s">
        <v>278</v>
      </c>
      <c r="D186" s="229" t="s">
        <v>230</v>
      </c>
      <c r="E186" s="230" t="s">
        <v>679</v>
      </c>
      <c r="F186" s="231" t="s">
        <v>680</v>
      </c>
      <c r="G186" s="232" t="s">
        <v>415</v>
      </c>
      <c r="H186" s="233">
        <v>387.387</v>
      </c>
      <c r="I186" s="234"/>
      <c r="J186" s="235">
        <f>ROUND(I186*H186,2)</f>
        <v>0</v>
      </c>
      <c r="K186" s="231" t="s">
        <v>234</v>
      </c>
      <c r="L186" s="46"/>
      <c r="M186" s="236" t="s">
        <v>1</v>
      </c>
      <c r="N186" s="237" t="s">
        <v>48</v>
      </c>
      <c r="O186" s="93"/>
      <c r="P186" s="238">
        <f>O186*H186</f>
        <v>0</v>
      </c>
      <c r="Q186" s="238">
        <v>0.0064999999999999997</v>
      </c>
      <c r="R186" s="238">
        <f>Q186*H186</f>
        <v>2.5180154999999997</v>
      </c>
      <c r="S186" s="238">
        <v>0</v>
      </c>
      <c r="T186" s="239">
        <f>S186*H186</f>
        <v>0</v>
      </c>
      <c r="U186" s="40"/>
      <c r="V186" s="40"/>
      <c r="W186" s="40"/>
      <c r="X186" s="40"/>
      <c r="Y186" s="40"/>
      <c r="Z186" s="40"/>
      <c r="AA186" s="40"/>
      <c r="AB186" s="40"/>
      <c r="AC186" s="40"/>
      <c r="AD186" s="40"/>
      <c r="AE186" s="40"/>
      <c r="AR186" s="240" t="s">
        <v>115</v>
      </c>
      <c r="AT186" s="240" t="s">
        <v>230</v>
      </c>
      <c r="AU186" s="240" t="s">
        <v>91</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115</v>
      </c>
      <c r="BM186" s="240" t="s">
        <v>681</v>
      </c>
    </row>
    <row r="187" s="15" customFormat="1">
      <c r="A187" s="15"/>
      <c r="B187" s="274"/>
      <c r="C187" s="275"/>
      <c r="D187" s="242" t="s">
        <v>369</v>
      </c>
      <c r="E187" s="276" t="s">
        <v>1</v>
      </c>
      <c r="F187" s="277" t="s">
        <v>467</v>
      </c>
      <c r="G187" s="275"/>
      <c r="H187" s="276" t="s">
        <v>1</v>
      </c>
      <c r="I187" s="278"/>
      <c r="J187" s="275"/>
      <c r="K187" s="275"/>
      <c r="L187" s="279"/>
      <c r="M187" s="280"/>
      <c r="N187" s="281"/>
      <c r="O187" s="281"/>
      <c r="P187" s="281"/>
      <c r="Q187" s="281"/>
      <c r="R187" s="281"/>
      <c r="S187" s="281"/>
      <c r="T187" s="282"/>
      <c r="U187" s="15"/>
      <c r="V187" s="15"/>
      <c r="W187" s="15"/>
      <c r="X187" s="15"/>
      <c r="Y187" s="15"/>
      <c r="Z187" s="15"/>
      <c r="AA187" s="15"/>
      <c r="AB187" s="15"/>
      <c r="AC187" s="15"/>
      <c r="AD187" s="15"/>
      <c r="AE187" s="15"/>
      <c r="AT187" s="283" t="s">
        <v>369</v>
      </c>
      <c r="AU187" s="283" t="s">
        <v>91</v>
      </c>
      <c r="AV187" s="15" t="s">
        <v>87</v>
      </c>
      <c r="AW187" s="15" t="s">
        <v>38</v>
      </c>
      <c r="AX187" s="15" t="s">
        <v>83</v>
      </c>
      <c r="AY187" s="283" t="s">
        <v>227</v>
      </c>
    </row>
    <row r="188" s="15" customFormat="1">
      <c r="A188" s="15"/>
      <c r="B188" s="274"/>
      <c r="C188" s="275"/>
      <c r="D188" s="242" t="s">
        <v>369</v>
      </c>
      <c r="E188" s="276" t="s">
        <v>1</v>
      </c>
      <c r="F188" s="277" t="s">
        <v>652</v>
      </c>
      <c r="G188" s="275"/>
      <c r="H188" s="276" t="s">
        <v>1</v>
      </c>
      <c r="I188" s="278"/>
      <c r="J188" s="275"/>
      <c r="K188" s="275"/>
      <c r="L188" s="279"/>
      <c r="M188" s="280"/>
      <c r="N188" s="281"/>
      <c r="O188" s="281"/>
      <c r="P188" s="281"/>
      <c r="Q188" s="281"/>
      <c r="R188" s="281"/>
      <c r="S188" s="281"/>
      <c r="T188" s="282"/>
      <c r="U188" s="15"/>
      <c r="V188" s="15"/>
      <c r="W188" s="15"/>
      <c r="X188" s="15"/>
      <c r="Y188" s="15"/>
      <c r="Z188" s="15"/>
      <c r="AA188" s="15"/>
      <c r="AB188" s="15"/>
      <c r="AC188" s="15"/>
      <c r="AD188" s="15"/>
      <c r="AE188" s="15"/>
      <c r="AT188" s="283" t="s">
        <v>369</v>
      </c>
      <c r="AU188" s="283" t="s">
        <v>91</v>
      </c>
      <c r="AV188" s="15" t="s">
        <v>87</v>
      </c>
      <c r="AW188" s="15" t="s">
        <v>38</v>
      </c>
      <c r="AX188" s="15" t="s">
        <v>83</v>
      </c>
      <c r="AY188" s="283" t="s">
        <v>227</v>
      </c>
    </row>
    <row r="189" s="13" customFormat="1">
      <c r="A189" s="13"/>
      <c r="B189" s="252"/>
      <c r="C189" s="253"/>
      <c r="D189" s="242" t="s">
        <v>369</v>
      </c>
      <c r="E189" s="254" t="s">
        <v>1</v>
      </c>
      <c r="F189" s="255" t="s">
        <v>6117</v>
      </c>
      <c r="G189" s="253"/>
      <c r="H189" s="256">
        <v>68.400000000000006</v>
      </c>
      <c r="I189" s="257"/>
      <c r="J189" s="253"/>
      <c r="K189" s="253"/>
      <c r="L189" s="258"/>
      <c r="M189" s="259"/>
      <c r="N189" s="260"/>
      <c r="O189" s="260"/>
      <c r="P189" s="260"/>
      <c r="Q189" s="260"/>
      <c r="R189" s="260"/>
      <c r="S189" s="260"/>
      <c r="T189" s="261"/>
      <c r="U189" s="13"/>
      <c r="V189" s="13"/>
      <c r="W189" s="13"/>
      <c r="X189" s="13"/>
      <c r="Y189" s="13"/>
      <c r="Z189" s="13"/>
      <c r="AA189" s="13"/>
      <c r="AB189" s="13"/>
      <c r="AC189" s="13"/>
      <c r="AD189" s="13"/>
      <c r="AE189" s="13"/>
      <c r="AT189" s="262" t="s">
        <v>369</v>
      </c>
      <c r="AU189" s="262" t="s">
        <v>91</v>
      </c>
      <c r="AV189" s="13" t="s">
        <v>91</v>
      </c>
      <c r="AW189" s="13" t="s">
        <v>38</v>
      </c>
      <c r="AX189" s="13" t="s">
        <v>83</v>
      </c>
      <c r="AY189" s="262" t="s">
        <v>227</v>
      </c>
    </row>
    <row r="190" s="13" customFormat="1">
      <c r="A190" s="13"/>
      <c r="B190" s="252"/>
      <c r="C190" s="253"/>
      <c r="D190" s="242" t="s">
        <v>369</v>
      </c>
      <c r="E190" s="254" t="s">
        <v>1</v>
      </c>
      <c r="F190" s="255" t="s">
        <v>6118</v>
      </c>
      <c r="G190" s="253"/>
      <c r="H190" s="256">
        <v>318.98700000000002</v>
      </c>
      <c r="I190" s="257"/>
      <c r="J190" s="253"/>
      <c r="K190" s="253"/>
      <c r="L190" s="258"/>
      <c r="M190" s="259"/>
      <c r="N190" s="260"/>
      <c r="O190" s="260"/>
      <c r="P190" s="260"/>
      <c r="Q190" s="260"/>
      <c r="R190" s="260"/>
      <c r="S190" s="260"/>
      <c r="T190" s="261"/>
      <c r="U190" s="13"/>
      <c r="V190" s="13"/>
      <c r="W190" s="13"/>
      <c r="X190" s="13"/>
      <c r="Y190" s="13"/>
      <c r="Z190" s="13"/>
      <c r="AA190" s="13"/>
      <c r="AB190" s="13"/>
      <c r="AC190" s="13"/>
      <c r="AD190" s="13"/>
      <c r="AE190" s="13"/>
      <c r="AT190" s="262" t="s">
        <v>369</v>
      </c>
      <c r="AU190" s="262" t="s">
        <v>91</v>
      </c>
      <c r="AV190" s="13" t="s">
        <v>91</v>
      </c>
      <c r="AW190" s="13" t="s">
        <v>38</v>
      </c>
      <c r="AX190" s="13" t="s">
        <v>83</v>
      </c>
      <c r="AY190" s="262" t="s">
        <v>227</v>
      </c>
    </row>
    <row r="191" s="14" customFormat="1">
      <c r="A191" s="14"/>
      <c r="B191" s="263"/>
      <c r="C191" s="264"/>
      <c r="D191" s="242" t="s">
        <v>369</v>
      </c>
      <c r="E191" s="265" t="s">
        <v>1</v>
      </c>
      <c r="F191" s="266" t="s">
        <v>371</v>
      </c>
      <c r="G191" s="264"/>
      <c r="H191" s="267">
        <v>387.387</v>
      </c>
      <c r="I191" s="268"/>
      <c r="J191" s="264"/>
      <c r="K191" s="264"/>
      <c r="L191" s="269"/>
      <c r="M191" s="270"/>
      <c r="N191" s="271"/>
      <c r="O191" s="271"/>
      <c r="P191" s="271"/>
      <c r="Q191" s="271"/>
      <c r="R191" s="271"/>
      <c r="S191" s="271"/>
      <c r="T191" s="272"/>
      <c r="U191" s="14"/>
      <c r="V191" s="14"/>
      <c r="W191" s="14"/>
      <c r="X191" s="14"/>
      <c r="Y191" s="14"/>
      <c r="Z191" s="14"/>
      <c r="AA191" s="14"/>
      <c r="AB191" s="14"/>
      <c r="AC191" s="14"/>
      <c r="AD191" s="14"/>
      <c r="AE191" s="14"/>
      <c r="AT191" s="273" t="s">
        <v>369</v>
      </c>
      <c r="AU191" s="273" t="s">
        <v>91</v>
      </c>
      <c r="AV191" s="14" t="s">
        <v>115</v>
      </c>
      <c r="AW191" s="14" t="s">
        <v>38</v>
      </c>
      <c r="AX191" s="14" t="s">
        <v>87</v>
      </c>
      <c r="AY191" s="273" t="s">
        <v>227</v>
      </c>
    </row>
    <row r="192" s="2" customFormat="1" ht="16.5" customHeight="1">
      <c r="A192" s="40"/>
      <c r="B192" s="41"/>
      <c r="C192" s="229" t="s">
        <v>282</v>
      </c>
      <c r="D192" s="229" t="s">
        <v>230</v>
      </c>
      <c r="E192" s="230" t="s">
        <v>689</v>
      </c>
      <c r="F192" s="231" t="s">
        <v>690</v>
      </c>
      <c r="G192" s="232" t="s">
        <v>415</v>
      </c>
      <c r="H192" s="233">
        <v>38.738999999999997</v>
      </c>
      <c r="I192" s="234"/>
      <c r="J192" s="235">
        <f>ROUND(I192*H192,2)</f>
        <v>0</v>
      </c>
      <c r="K192" s="231" t="s">
        <v>234</v>
      </c>
      <c r="L192" s="46"/>
      <c r="M192" s="236" t="s">
        <v>1</v>
      </c>
      <c r="N192" s="237" t="s">
        <v>48</v>
      </c>
      <c r="O192" s="93"/>
      <c r="P192" s="238">
        <f>O192*H192</f>
        <v>0</v>
      </c>
      <c r="Q192" s="238">
        <v>0.040000000000000001</v>
      </c>
      <c r="R192" s="238">
        <f>Q192*H192</f>
        <v>1.5495599999999998</v>
      </c>
      <c r="S192" s="238">
        <v>0</v>
      </c>
      <c r="T192" s="239">
        <f>S192*H192</f>
        <v>0</v>
      </c>
      <c r="U192" s="40"/>
      <c r="V192" s="40"/>
      <c r="W192" s="40"/>
      <c r="X192" s="40"/>
      <c r="Y192" s="40"/>
      <c r="Z192" s="40"/>
      <c r="AA192" s="40"/>
      <c r="AB192" s="40"/>
      <c r="AC192" s="40"/>
      <c r="AD192" s="40"/>
      <c r="AE192" s="40"/>
      <c r="AR192" s="240" t="s">
        <v>115</v>
      </c>
      <c r="AT192" s="240" t="s">
        <v>230</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115</v>
      </c>
      <c r="BM192" s="240" t="s">
        <v>691</v>
      </c>
    </row>
    <row r="193" s="13" customFormat="1">
      <c r="A193" s="13"/>
      <c r="B193" s="252"/>
      <c r="C193" s="253"/>
      <c r="D193" s="242" t="s">
        <v>369</v>
      </c>
      <c r="E193" s="254" t="s">
        <v>1</v>
      </c>
      <c r="F193" s="255" t="s">
        <v>6121</v>
      </c>
      <c r="G193" s="253"/>
      <c r="H193" s="256">
        <v>38.738999999999997</v>
      </c>
      <c r="I193" s="257"/>
      <c r="J193" s="253"/>
      <c r="K193" s="253"/>
      <c r="L193" s="258"/>
      <c r="M193" s="259"/>
      <c r="N193" s="260"/>
      <c r="O193" s="260"/>
      <c r="P193" s="260"/>
      <c r="Q193" s="260"/>
      <c r="R193" s="260"/>
      <c r="S193" s="260"/>
      <c r="T193" s="261"/>
      <c r="U193" s="13"/>
      <c r="V193" s="13"/>
      <c r="W193" s="13"/>
      <c r="X193" s="13"/>
      <c r="Y193" s="13"/>
      <c r="Z193" s="13"/>
      <c r="AA193" s="13"/>
      <c r="AB193" s="13"/>
      <c r="AC193" s="13"/>
      <c r="AD193" s="13"/>
      <c r="AE193" s="13"/>
      <c r="AT193" s="262" t="s">
        <v>369</v>
      </c>
      <c r="AU193" s="262" t="s">
        <v>91</v>
      </c>
      <c r="AV193" s="13" t="s">
        <v>91</v>
      </c>
      <c r="AW193" s="13" t="s">
        <v>38</v>
      </c>
      <c r="AX193" s="13" t="s">
        <v>83</v>
      </c>
      <c r="AY193" s="262" t="s">
        <v>227</v>
      </c>
    </row>
    <row r="194" s="14" customFormat="1">
      <c r="A194" s="14"/>
      <c r="B194" s="263"/>
      <c r="C194" s="264"/>
      <c r="D194" s="242" t="s">
        <v>369</v>
      </c>
      <c r="E194" s="265" t="s">
        <v>1</v>
      </c>
      <c r="F194" s="266" t="s">
        <v>371</v>
      </c>
      <c r="G194" s="264"/>
      <c r="H194" s="267">
        <v>38.738999999999997</v>
      </c>
      <c r="I194" s="268"/>
      <c r="J194" s="264"/>
      <c r="K194" s="264"/>
      <c r="L194" s="269"/>
      <c r="M194" s="270"/>
      <c r="N194" s="271"/>
      <c r="O194" s="271"/>
      <c r="P194" s="271"/>
      <c r="Q194" s="271"/>
      <c r="R194" s="271"/>
      <c r="S194" s="271"/>
      <c r="T194" s="272"/>
      <c r="U194" s="14"/>
      <c r="V194" s="14"/>
      <c r="W194" s="14"/>
      <c r="X194" s="14"/>
      <c r="Y194" s="14"/>
      <c r="Z194" s="14"/>
      <c r="AA194" s="14"/>
      <c r="AB194" s="14"/>
      <c r="AC194" s="14"/>
      <c r="AD194" s="14"/>
      <c r="AE194" s="14"/>
      <c r="AT194" s="273" t="s">
        <v>369</v>
      </c>
      <c r="AU194" s="273" t="s">
        <v>91</v>
      </c>
      <c r="AV194" s="14" t="s">
        <v>115</v>
      </c>
      <c r="AW194" s="14" t="s">
        <v>38</v>
      </c>
      <c r="AX194" s="14" t="s">
        <v>87</v>
      </c>
      <c r="AY194" s="273" t="s">
        <v>227</v>
      </c>
    </row>
    <row r="195" s="2" customFormat="1" ht="16.5" customHeight="1">
      <c r="A195" s="40"/>
      <c r="B195" s="41"/>
      <c r="C195" s="229" t="s">
        <v>289</v>
      </c>
      <c r="D195" s="229" t="s">
        <v>230</v>
      </c>
      <c r="E195" s="230" t="s">
        <v>695</v>
      </c>
      <c r="F195" s="231" t="s">
        <v>696</v>
      </c>
      <c r="G195" s="232" t="s">
        <v>415</v>
      </c>
      <c r="H195" s="233">
        <v>44.549999999999997</v>
      </c>
      <c r="I195" s="234"/>
      <c r="J195" s="235">
        <f>ROUND(I195*H195,2)</f>
        <v>0</v>
      </c>
      <c r="K195" s="231" t="s">
        <v>234</v>
      </c>
      <c r="L195" s="46"/>
      <c r="M195" s="236" t="s">
        <v>1</v>
      </c>
      <c r="N195" s="237" t="s">
        <v>48</v>
      </c>
      <c r="O195" s="93"/>
      <c r="P195" s="238">
        <f>O195*H195</f>
        <v>0</v>
      </c>
      <c r="Q195" s="238">
        <v>0.0043800000000000002</v>
      </c>
      <c r="R195" s="238">
        <f>Q195*H195</f>
        <v>0.195129</v>
      </c>
      <c r="S195" s="238">
        <v>0</v>
      </c>
      <c r="T195" s="239">
        <f>S195*H195</f>
        <v>0</v>
      </c>
      <c r="U195" s="40"/>
      <c r="V195" s="40"/>
      <c r="W195" s="40"/>
      <c r="X195" s="40"/>
      <c r="Y195" s="40"/>
      <c r="Z195" s="40"/>
      <c r="AA195" s="40"/>
      <c r="AB195" s="40"/>
      <c r="AC195" s="40"/>
      <c r="AD195" s="40"/>
      <c r="AE195" s="40"/>
      <c r="AR195" s="240" t="s">
        <v>115</v>
      </c>
      <c r="AT195" s="240" t="s">
        <v>230</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697</v>
      </c>
    </row>
    <row r="196" s="13" customFormat="1">
      <c r="A196" s="13"/>
      <c r="B196" s="252"/>
      <c r="C196" s="253"/>
      <c r="D196" s="242" t="s">
        <v>369</v>
      </c>
      <c r="E196" s="253"/>
      <c r="F196" s="255" t="s">
        <v>6122</v>
      </c>
      <c r="G196" s="253"/>
      <c r="H196" s="256">
        <v>44.549999999999997</v>
      </c>
      <c r="I196" s="257"/>
      <c r="J196" s="253"/>
      <c r="K196" s="253"/>
      <c r="L196" s="258"/>
      <c r="M196" s="259"/>
      <c r="N196" s="260"/>
      <c r="O196" s="260"/>
      <c r="P196" s="260"/>
      <c r="Q196" s="260"/>
      <c r="R196" s="260"/>
      <c r="S196" s="260"/>
      <c r="T196" s="261"/>
      <c r="U196" s="13"/>
      <c r="V196" s="13"/>
      <c r="W196" s="13"/>
      <c r="X196" s="13"/>
      <c r="Y196" s="13"/>
      <c r="Z196" s="13"/>
      <c r="AA196" s="13"/>
      <c r="AB196" s="13"/>
      <c r="AC196" s="13"/>
      <c r="AD196" s="13"/>
      <c r="AE196" s="13"/>
      <c r="AT196" s="262" t="s">
        <v>369</v>
      </c>
      <c r="AU196" s="262" t="s">
        <v>91</v>
      </c>
      <c r="AV196" s="13" t="s">
        <v>91</v>
      </c>
      <c r="AW196" s="13" t="s">
        <v>4</v>
      </c>
      <c r="AX196" s="13" t="s">
        <v>87</v>
      </c>
      <c r="AY196" s="262" t="s">
        <v>227</v>
      </c>
    </row>
    <row r="197" s="2" customFormat="1">
      <c r="A197" s="40"/>
      <c r="B197" s="41"/>
      <c r="C197" s="229" t="s">
        <v>293</v>
      </c>
      <c r="D197" s="229" t="s">
        <v>230</v>
      </c>
      <c r="E197" s="230" t="s">
        <v>700</v>
      </c>
      <c r="F197" s="231" t="s">
        <v>701</v>
      </c>
      <c r="G197" s="232" t="s">
        <v>415</v>
      </c>
      <c r="H197" s="233">
        <v>362.48200000000003</v>
      </c>
      <c r="I197" s="234"/>
      <c r="J197" s="235">
        <f>ROUND(I197*H197,2)</f>
        <v>0</v>
      </c>
      <c r="K197" s="231" t="s">
        <v>251</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115</v>
      </c>
      <c r="AT197" s="240" t="s">
        <v>230</v>
      </c>
      <c r="AU197" s="240" t="s">
        <v>91</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115</v>
      </c>
      <c r="BM197" s="240" t="s">
        <v>702</v>
      </c>
    </row>
    <row r="198" s="15" customFormat="1">
      <c r="A198" s="15"/>
      <c r="B198" s="274"/>
      <c r="C198" s="275"/>
      <c r="D198" s="242" t="s">
        <v>369</v>
      </c>
      <c r="E198" s="276" t="s">
        <v>1</v>
      </c>
      <c r="F198" s="277" t="s">
        <v>703</v>
      </c>
      <c r="G198" s="275"/>
      <c r="H198" s="276" t="s">
        <v>1</v>
      </c>
      <c r="I198" s="278"/>
      <c r="J198" s="275"/>
      <c r="K198" s="275"/>
      <c r="L198" s="279"/>
      <c r="M198" s="280"/>
      <c r="N198" s="281"/>
      <c r="O198" s="281"/>
      <c r="P198" s="281"/>
      <c r="Q198" s="281"/>
      <c r="R198" s="281"/>
      <c r="S198" s="281"/>
      <c r="T198" s="282"/>
      <c r="U198" s="15"/>
      <c r="V198" s="15"/>
      <c r="W198" s="15"/>
      <c r="X198" s="15"/>
      <c r="Y198" s="15"/>
      <c r="Z198" s="15"/>
      <c r="AA198" s="15"/>
      <c r="AB198" s="15"/>
      <c r="AC198" s="15"/>
      <c r="AD198" s="15"/>
      <c r="AE198" s="15"/>
      <c r="AT198" s="283" t="s">
        <v>369</v>
      </c>
      <c r="AU198" s="283" t="s">
        <v>91</v>
      </c>
      <c r="AV198" s="15" t="s">
        <v>87</v>
      </c>
      <c r="AW198" s="15" t="s">
        <v>38</v>
      </c>
      <c r="AX198" s="15" t="s">
        <v>83</v>
      </c>
      <c r="AY198" s="283" t="s">
        <v>227</v>
      </c>
    </row>
    <row r="199" s="13" customFormat="1">
      <c r="A199" s="13"/>
      <c r="B199" s="252"/>
      <c r="C199" s="253"/>
      <c r="D199" s="242" t="s">
        <v>369</v>
      </c>
      <c r="E199" s="254" t="s">
        <v>1</v>
      </c>
      <c r="F199" s="255" t="s">
        <v>6123</v>
      </c>
      <c r="G199" s="253"/>
      <c r="H199" s="256">
        <v>362.48200000000003</v>
      </c>
      <c r="I199" s="257"/>
      <c r="J199" s="253"/>
      <c r="K199" s="253"/>
      <c r="L199" s="258"/>
      <c r="M199" s="259"/>
      <c r="N199" s="260"/>
      <c r="O199" s="260"/>
      <c r="P199" s="260"/>
      <c r="Q199" s="260"/>
      <c r="R199" s="260"/>
      <c r="S199" s="260"/>
      <c r="T199" s="261"/>
      <c r="U199" s="13"/>
      <c r="V199" s="13"/>
      <c r="W199" s="13"/>
      <c r="X199" s="13"/>
      <c r="Y199" s="13"/>
      <c r="Z199" s="13"/>
      <c r="AA199" s="13"/>
      <c r="AB199" s="13"/>
      <c r="AC199" s="13"/>
      <c r="AD199" s="13"/>
      <c r="AE199" s="13"/>
      <c r="AT199" s="262" t="s">
        <v>369</v>
      </c>
      <c r="AU199" s="262" t="s">
        <v>91</v>
      </c>
      <c r="AV199" s="13" t="s">
        <v>91</v>
      </c>
      <c r="AW199" s="13" t="s">
        <v>38</v>
      </c>
      <c r="AX199" s="13" t="s">
        <v>83</v>
      </c>
      <c r="AY199" s="262" t="s">
        <v>227</v>
      </c>
    </row>
    <row r="200" s="14" customFormat="1">
      <c r="A200" s="14"/>
      <c r="B200" s="263"/>
      <c r="C200" s="264"/>
      <c r="D200" s="242" t="s">
        <v>369</v>
      </c>
      <c r="E200" s="265" t="s">
        <v>1</v>
      </c>
      <c r="F200" s="266" t="s">
        <v>371</v>
      </c>
      <c r="G200" s="264"/>
      <c r="H200" s="267">
        <v>362.48200000000003</v>
      </c>
      <c r="I200" s="268"/>
      <c r="J200" s="264"/>
      <c r="K200" s="264"/>
      <c r="L200" s="269"/>
      <c r="M200" s="270"/>
      <c r="N200" s="271"/>
      <c r="O200" s="271"/>
      <c r="P200" s="271"/>
      <c r="Q200" s="271"/>
      <c r="R200" s="271"/>
      <c r="S200" s="271"/>
      <c r="T200" s="272"/>
      <c r="U200" s="14"/>
      <c r="V200" s="14"/>
      <c r="W200" s="14"/>
      <c r="X200" s="14"/>
      <c r="Y200" s="14"/>
      <c r="Z200" s="14"/>
      <c r="AA200" s="14"/>
      <c r="AB200" s="14"/>
      <c r="AC200" s="14"/>
      <c r="AD200" s="14"/>
      <c r="AE200" s="14"/>
      <c r="AT200" s="273" t="s">
        <v>369</v>
      </c>
      <c r="AU200" s="273" t="s">
        <v>91</v>
      </c>
      <c r="AV200" s="14" t="s">
        <v>115</v>
      </c>
      <c r="AW200" s="14" t="s">
        <v>38</v>
      </c>
      <c r="AX200" s="14" t="s">
        <v>87</v>
      </c>
      <c r="AY200" s="273" t="s">
        <v>227</v>
      </c>
    </row>
    <row r="201" s="2" customFormat="1" ht="16.5" customHeight="1">
      <c r="A201" s="40"/>
      <c r="B201" s="41"/>
      <c r="C201" s="229" t="s">
        <v>8</v>
      </c>
      <c r="D201" s="229" t="s">
        <v>230</v>
      </c>
      <c r="E201" s="230" t="s">
        <v>719</v>
      </c>
      <c r="F201" s="231" t="s">
        <v>720</v>
      </c>
      <c r="G201" s="232" t="s">
        <v>415</v>
      </c>
      <c r="H201" s="233">
        <v>724.96400000000006</v>
      </c>
      <c r="I201" s="234"/>
      <c r="J201" s="235">
        <f>ROUND(I201*H201,2)</f>
        <v>0</v>
      </c>
      <c r="K201" s="231" t="s">
        <v>234</v>
      </c>
      <c r="L201" s="46"/>
      <c r="M201" s="236" t="s">
        <v>1</v>
      </c>
      <c r="N201" s="237" t="s">
        <v>48</v>
      </c>
      <c r="O201" s="93"/>
      <c r="P201" s="238">
        <f>O201*H201</f>
        <v>0</v>
      </c>
      <c r="Q201" s="238">
        <v>0.0073499999999999998</v>
      </c>
      <c r="R201" s="238">
        <f>Q201*H201</f>
        <v>5.3284853999999999</v>
      </c>
      <c r="S201" s="238">
        <v>0</v>
      </c>
      <c r="T201" s="239">
        <f>S201*H201</f>
        <v>0</v>
      </c>
      <c r="U201" s="40"/>
      <c r="V201" s="40"/>
      <c r="W201" s="40"/>
      <c r="X201" s="40"/>
      <c r="Y201" s="40"/>
      <c r="Z201" s="40"/>
      <c r="AA201" s="40"/>
      <c r="AB201" s="40"/>
      <c r="AC201" s="40"/>
      <c r="AD201" s="40"/>
      <c r="AE201" s="40"/>
      <c r="AR201" s="240" t="s">
        <v>115</v>
      </c>
      <c r="AT201" s="240" t="s">
        <v>230</v>
      </c>
      <c r="AU201" s="240" t="s">
        <v>91</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115</v>
      </c>
      <c r="BM201" s="240" t="s">
        <v>721</v>
      </c>
    </row>
    <row r="202" s="13" customFormat="1">
      <c r="A202" s="13"/>
      <c r="B202" s="252"/>
      <c r="C202" s="253"/>
      <c r="D202" s="242" t="s">
        <v>369</v>
      </c>
      <c r="E202" s="253"/>
      <c r="F202" s="255" t="s">
        <v>6124</v>
      </c>
      <c r="G202" s="253"/>
      <c r="H202" s="256">
        <v>724.96400000000006</v>
      </c>
      <c r="I202" s="257"/>
      <c r="J202" s="253"/>
      <c r="K202" s="253"/>
      <c r="L202" s="258"/>
      <c r="M202" s="259"/>
      <c r="N202" s="260"/>
      <c r="O202" s="260"/>
      <c r="P202" s="260"/>
      <c r="Q202" s="260"/>
      <c r="R202" s="260"/>
      <c r="S202" s="260"/>
      <c r="T202" s="261"/>
      <c r="U202" s="13"/>
      <c r="V202" s="13"/>
      <c r="W202" s="13"/>
      <c r="X202" s="13"/>
      <c r="Y202" s="13"/>
      <c r="Z202" s="13"/>
      <c r="AA202" s="13"/>
      <c r="AB202" s="13"/>
      <c r="AC202" s="13"/>
      <c r="AD202" s="13"/>
      <c r="AE202" s="13"/>
      <c r="AT202" s="262" t="s">
        <v>369</v>
      </c>
      <c r="AU202" s="262" t="s">
        <v>91</v>
      </c>
      <c r="AV202" s="13" t="s">
        <v>91</v>
      </c>
      <c r="AW202" s="13" t="s">
        <v>4</v>
      </c>
      <c r="AX202" s="13" t="s">
        <v>87</v>
      </c>
      <c r="AY202" s="262" t="s">
        <v>227</v>
      </c>
    </row>
    <row r="203" s="2" customFormat="1" ht="16.5" customHeight="1">
      <c r="A203" s="40"/>
      <c r="B203" s="41"/>
      <c r="C203" s="229" t="s">
        <v>300</v>
      </c>
      <c r="D203" s="229" t="s">
        <v>230</v>
      </c>
      <c r="E203" s="230" t="s">
        <v>719</v>
      </c>
      <c r="F203" s="231" t="s">
        <v>720</v>
      </c>
      <c r="G203" s="232" t="s">
        <v>415</v>
      </c>
      <c r="H203" s="233">
        <v>49.810000000000002</v>
      </c>
      <c r="I203" s="234"/>
      <c r="J203" s="235">
        <f>ROUND(I203*H203,2)</f>
        <v>0</v>
      </c>
      <c r="K203" s="231" t="s">
        <v>234</v>
      </c>
      <c r="L203" s="46"/>
      <c r="M203" s="236" t="s">
        <v>1</v>
      </c>
      <c r="N203" s="237" t="s">
        <v>48</v>
      </c>
      <c r="O203" s="93"/>
      <c r="P203" s="238">
        <f>O203*H203</f>
        <v>0</v>
      </c>
      <c r="Q203" s="238">
        <v>0.0073499999999999998</v>
      </c>
      <c r="R203" s="238">
        <f>Q203*H203</f>
        <v>0.36610350000000003</v>
      </c>
      <c r="S203" s="238">
        <v>0</v>
      </c>
      <c r="T203" s="239">
        <f>S203*H203</f>
        <v>0</v>
      </c>
      <c r="U203" s="40"/>
      <c r="V203" s="40"/>
      <c r="W203" s="40"/>
      <c r="X203" s="40"/>
      <c r="Y203" s="40"/>
      <c r="Z203" s="40"/>
      <c r="AA203" s="40"/>
      <c r="AB203" s="40"/>
      <c r="AC203" s="40"/>
      <c r="AD203" s="40"/>
      <c r="AE203" s="40"/>
      <c r="AR203" s="240" t="s">
        <v>115</v>
      </c>
      <c r="AT203" s="240" t="s">
        <v>230</v>
      </c>
      <c r="AU203" s="240" t="s">
        <v>91</v>
      </c>
      <c r="AY203" s="18" t="s">
        <v>227</v>
      </c>
      <c r="BE203" s="241">
        <f>IF(N203="základní",J203,0)</f>
        <v>0</v>
      </c>
      <c r="BF203" s="241">
        <f>IF(N203="snížená",J203,0)</f>
        <v>0</v>
      </c>
      <c r="BG203" s="241">
        <f>IF(N203="zákl. přenesená",J203,0)</f>
        <v>0</v>
      </c>
      <c r="BH203" s="241">
        <f>IF(N203="sníž. přenesená",J203,0)</f>
        <v>0</v>
      </c>
      <c r="BI203" s="241">
        <f>IF(N203="nulová",J203,0)</f>
        <v>0</v>
      </c>
      <c r="BJ203" s="18" t="s">
        <v>87</v>
      </c>
      <c r="BK203" s="241">
        <f>ROUND(I203*H203,2)</f>
        <v>0</v>
      </c>
      <c r="BL203" s="18" t="s">
        <v>115</v>
      </c>
      <c r="BM203" s="240" t="s">
        <v>724</v>
      </c>
    </row>
    <row r="204" s="13" customFormat="1">
      <c r="A204" s="13"/>
      <c r="B204" s="252"/>
      <c r="C204" s="253"/>
      <c r="D204" s="242" t="s">
        <v>369</v>
      </c>
      <c r="E204" s="253"/>
      <c r="F204" s="255" t="s">
        <v>6125</v>
      </c>
      <c r="G204" s="253"/>
      <c r="H204" s="256">
        <v>49.810000000000002</v>
      </c>
      <c r="I204" s="257"/>
      <c r="J204" s="253"/>
      <c r="K204" s="253"/>
      <c r="L204" s="258"/>
      <c r="M204" s="259"/>
      <c r="N204" s="260"/>
      <c r="O204" s="260"/>
      <c r="P204" s="260"/>
      <c r="Q204" s="260"/>
      <c r="R204" s="260"/>
      <c r="S204" s="260"/>
      <c r="T204" s="261"/>
      <c r="U204" s="13"/>
      <c r="V204" s="13"/>
      <c r="W204" s="13"/>
      <c r="X204" s="13"/>
      <c r="Y204" s="13"/>
      <c r="Z204" s="13"/>
      <c r="AA204" s="13"/>
      <c r="AB204" s="13"/>
      <c r="AC204" s="13"/>
      <c r="AD204" s="13"/>
      <c r="AE204" s="13"/>
      <c r="AT204" s="262" t="s">
        <v>369</v>
      </c>
      <c r="AU204" s="262" t="s">
        <v>91</v>
      </c>
      <c r="AV204" s="13" t="s">
        <v>91</v>
      </c>
      <c r="AW204" s="13" t="s">
        <v>4</v>
      </c>
      <c r="AX204" s="13" t="s">
        <v>87</v>
      </c>
      <c r="AY204" s="262" t="s">
        <v>227</v>
      </c>
    </row>
    <row r="205" s="2" customFormat="1" ht="16.5" customHeight="1">
      <c r="A205" s="40"/>
      <c r="B205" s="41"/>
      <c r="C205" s="229" t="s">
        <v>304</v>
      </c>
      <c r="D205" s="229" t="s">
        <v>230</v>
      </c>
      <c r="E205" s="230" t="s">
        <v>964</v>
      </c>
      <c r="F205" s="231" t="s">
        <v>965</v>
      </c>
      <c r="G205" s="232" t="s">
        <v>415</v>
      </c>
      <c r="H205" s="233">
        <v>98.599999999999994</v>
      </c>
      <c r="I205" s="234"/>
      <c r="J205" s="235">
        <f>ROUND(I205*H205,2)</f>
        <v>0</v>
      </c>
      <c r="K205" s="231" t="s">
        <v>234</v>
      </c>
      <c r="L205" s="46"/>
      <c r="M205" s="236" t="s">
        <v>1</v>
      </c>
      <c r="N205" s="237" t="s">
        <v>48</v>
      </c>
      <c r="O205" s="93"/>
      <c r="P205" s="238">
        <f>O205*H205</f>
        <v>0</v>
      </c>
      <c r="Q205" s="238">
        <v>0.11</v>
      </c>
      <c r="R205" s="238">
        <f>Q205*H205</f>
        <v>10.846</v>
      </c>
      <c r="S205" s="238">
        <v>0</v>
      </c>
      <c r="T205" s="239">
        <f>S205*H205</f>
        <v>0</v>
      </c>
      <c r="U205" s="40"/>
      <c r="V205" s="40"/>
      <c r="W205" s="40"/>
      <c r="X205" s="40"/>
      <c r="Y205" s="40"/>
      <c r="Z205" s="40"/>
      <c r="AA205" s="40"/>
      <c r="AB205" s="40"/>
      <c r="AC205" s="40"/>
      <c r="AD205" s="40"/>
      <c r="AE205" s="40"/>
      <c r="AR205" s="240" t="s">
        <v>115</v>
      </c>
      <c r="AT205" s="240" t="s">
        <v>230</v>
      </c>
      <c r="AU205" s="240" t="s">
        <v>91</v>
      </c>
      <c r="AY205" s="18" t="s">
        <v>227</v>
      </c>
      <c r="BE205" s="241">
        <f>IF(N205="základní",J205,0)</f>
        <v>0</v>
      </c>
      <c r="BF205" s="241">
        <f>IF(N205="snížená",J205,0)</f>
        <v>0</v>
      </c>
      <c r="BG205" s="241">
        <f>IF(N205="zákl. přenesená",J205,0)</f>
        <v>0</v>
      </c>
      <c r="BH205" s="241">
        <f>IF(N205="sníž. přenesená",J205,0)</f>
        <v>0</v>
      </c>
      <c r="BI205" s="241">
        <f>IF(N205="nulová",J205,0)</f>
        <v>0</v>
      </c>
      <c r="BJ205" s="18" t="s">
        <v>87</v>
      </c>
      <c r="BK205" s="241">
        <f>ROUND(I205*H205,2)</f>
        <v>0</v>
      </c>
      <c r="BL205" s="18" t="s">
        <v>115</v>
      </c>
      <c r="BM205" s="240" t="s">
        <v>966</v>
      </c>
    </row>
    <row r="206" s="15" customFormat="1">
      <c r="A206" s="15"/>
      <c r="B206" s="274"/>
      <c r="C206" s="275"/>
      <c r="D206" s="242" t="s">
        <v>369</v>
      </c>
      <c r="E206" s="276" t="s">
        <v>1</v>
      </c>
      <c r="F206" s="277" t="s">
        <v>632</v>
      </c>
      <c r="G206" s="275"/>
      <c r="H206" s="276" t="s">
        <v>1</v>
      </c>
      <c r="I206" s="278"/>
      <c r="J206" s="275"/>
      <c r="K206" s="275"/>
      <c r="L206" s="279"/>
      <c r="M206" s="280"/>
      <c r="N206" s="281"/>
      <c r="O206" s="281"/>
      <c r="P206" s="281"/>
      <c r="Q206" s="281"/>
      <c r="R206" s="281"/>
      <c r="S206" s="281"/>
      <c r="T206" s="282"/>
      <c r="U206" s="15"/>
      <c r="V206" s="15"/>
      <c r="W206" s="15"/>
      <c r="X206" s="15"/>
      <c r="Y206" s="15"/>
      <c r="Z206" s="15"/>
      <c r="AA206" s="15"/>
      <c r="AB206" s="15"/>
      <c r="AC206" s="15"/>
      <c r="AD206" s="15"/>
      <c r="AE206" s="15"/>
      <c r="AT206" s="283" t="s">
        <v>369</v>
      </c>
      <c r="AU206" s="283" t="s">
        <v>91</v>
      </c>
      <c r="AV206" s="15" t="s">
        <v>87</v>
      </c>
      <c r="AW206" s="15" t="s">
        <v>38</v>
      </c>
      <c r="AX206" s="15" t="s">
        <v>83</v>
      </c>
      <c r="AY206" s="283" t="s">
        <v>227</v>
      </c>
    </row>
    <row r="207" s="13" customFormat="1">
      <c r="A207" s="13"/>
      <c r="B207" s="252"/>
      <c r="C207" s="253"/>
      <c r="D207" s="242" t="s">
        <v>369</v>
      </c>
      <c r="E207" s="254" t="s">
        <v>1</v>
      </c>
      <c r="F207" s="255" t="s">
        <v>6126</v>
      </c>
      <c r="G207" s="253"/>
      <c r="H207" s="256">
        <v>98.599999999999994</v>
      </c>
      <c r="I207" s="257"/>
      <c r="J207" s="253"/>
      <c r="K207" s="253"/>
      <c r="L207" s="258"/>
      <c r="M207" s="259"/>
      <c r="N207" s="260"/>
      <c r="O207" s="260"/>
      <c r="P207" s="260"/>
      <c r="Q207" s="260"/>
      <c r="R207" s="260"/>
      <c r="S207" s="260"/>
      <c r="T207" s="261"/>
      <c r="U207" s="13"/>
      <c r="V207" s="13"/>
      <c r="W207" s="13"/>
      <c r="X207" s="13"/>
      <c r="Y207" s="13"/>
      <c r="Z207" s="13"/>
      <c r="AA207" s="13"/>
      <c r="AB207" s="13"/>
      <c r="AC207" s="13"/>
      <c r="AD207" s="13"/>
      <c r="AE207" s="13"/>
      <c r="AT207" s="262" t="s">
        <v>369</v>
      </c>
      <c r="AU207" s="262" t="s">
        <v>91</v>
      </c>
      <c r="AV207" s="13" t="s">
        <v>91</v>
      </c>
      <c r="AW207" s="13" t="s">
        <v>38</v>
      </c>
      <c r="AX207" s="13" t="s">
        <v>83</v>
      </c>
      <c r="AY207" s="262" t="s">
        <v>227</v>
      </c>
    </row>
    <row r="208" s="14" customFormat="1">
      <c r="A208" s="14"/>
      <c r="B208" s="263"/>
      <c r="C208" s="264"/>
      <c r="D208" s="242" t="s">
        <v>369</v>
      </c>
      <c r="E208" s="265" t="s">
        <v>1</v>
      </c>
      <c r="F208" s="266" t="s">
        <v>371</v>
      </c>
      <c r="G208" s="264"/>
      <c r="H208" s="267">
        <v>98.599999999999994</v>
      </c>
      <c r="I208" s="268"/>
      <c r="J208" s="264"/>
      <c r="K208" s="264"/>
      <c r="L208" s="269"/>
      <c r="M208" s="270"/>
      <c r="N208" s="271"/>
      <c r="O208" s="271"/>
      <c r="P208" s="271"/>
      <c r="Q208" s="271"/>
      <c r="R208" s="271"/>
      <c r="S208" s="271"/>
      <c r="T208" s="272"/>
      <c r="U208" s="14"/>
      <c r="V208" s="14"/>
      <c r="W208" s="14"/>
      <c r="X208" s="14"/>
      <c r="Y208" s="14"/>
      <c r="Z208" s="14"/>
      <c r="AA208" s="14"/>
      <c r="AB208" s="14"/>
      <c r="AC208" s="14"/>
      <c r="AD208" s="14"/>
      <c r="AE208" s="14"/>
      <c r="AT208" s="273" t="s">
        <v>369</v>
      </c>
      <c r="AU208" s="273" t="s">
        <v>91</v>
      </c>
      <c r="AV208" s="14" t="s">
        <v>115</v>
      </c>
      <c r="AW208" s="14" t="s">
        <v>38</v>
      </c>
      <c r="AX208" s="14" t="s">
        <v>87</v>
      </c>
      <c r="AY208" s="273" t="s">
        <v>227</v>
      </c>
    </row>
    <row r="209" s="2" customFormat="1" ht="16.5" customHeight="1">
      <c r="A209" s="40"/>
      <c r="B209" s="41"/>
      <c r="C209" s="229" t="s">
        <v>309</v>
      </c>
      <c r="D209" s="229" t="s">
        <v>230</v>
      </c>
      <c r="E209" s="230" t="s">
        <v>972</v>
      </c>
      <c r="F209" s="231" t="s">
        <v>973</v>
      </c>
      <c r="G209" s="232" t="s">
        <v>415</v>
      </c>
      <c r="H209" s="233">
        <v>197.19999999999999</v>
      </c>
      <c r="I209" s="234"/>
      <c r="J209" s="235">
        <f>ROUND(I209*H209,2)</f>
        <v>0</v>
      </c>
      <c r="K209" s="231" t="s">
        <v>234</v>
      </c>
      <c r="L209" s="46"/>
      <c r="M209" s="236" t="s">
        <v>1</v>
      </c>
      <c r="N209" s="237" t="s">
        <v>48</v>
      </c>
      <c r="O209" s="93"/>
      <c r="P209" s="238">
        <f>O209*H209</f>
        <v>0</v>
      </c>
      <c r="Q209" s="238">
        <v>0.010999999999999999</v>
      </c>
      <c r="R209" s="238">
        <f>Q209*H209</f>
        <v>2.1691999999999996</v>
      </c>
      <c r="S209" s="238">
        <v>0</v>
      </c>
      <c r="T209" s="239">
        <f>S209*H209</f>
        <v>0</v>
      </c>
      <c r="U209" s="40"/>
      <c r="V209" s="40"/>
      <c r="W209" s="40"/>
      <c r="X209" s="40"/>
      <c r="Y209" s="40"/>
      <c r="Z209" s="40"/>
      <c r="AA209" s="40"/>
      <c r="AB209" s="40"/>
      <c r="AC209" s="40"/>
      <c r="AD209" s="40"/>
      <c r="AE209" s="40"/>
      <c r="AR209" s="240" t="s">
        <v>115</v>
      </c>
      <c r="AT209" s="240" t="s">
        <v>230</v>
      </c>
      <c r="AU209" s="240" t="s">
        <v>91</v>
      </c>
      <c r="AY209" s="18" t="s">
        <v>227</v>
      </c>
      <c r="BE209" s="241">
        <f>IF(N209="základní",J209,0)</f>
        <v>0</v>
      </c>
      <c r="BF209" s="241">
        <f>IF(N209="snížená",J209,0)</f>
        <v>0</v>
      </c>
      <c r="BG209" s="241">
        <f>IF(N209="zákl. přenesená",J209,0)</f>
        <v>0</v>
      </c>
      <c r="BH209" s="241">
        <f>IF(N209="sníž. přenesená",J209,0)</f>
        <v>0</v>
      </c>
      <c r="BI209" s="241">
        <f>IF(N209="nulová",J209,0)</f>
        <v>0</v>
      </c>
      <c r="BJ209" s="18" t="s">
        <v>87</v>
      </c>
      <c r="BK209" s="241">
        <f>ROUND(I209*H209,2)</f>
        <v>0</v>
      </c>
      <c r="BL209" s="18" t="s">
        <v>115</v>
      </c>
      <c r="BM209" s="240" t="s">
        <v>974</v>
      </c>
    </row>
    <row r="210" s="15" customFormat="1">
      <c r="A210" s="15"/>
      <c r="B210" s="274"/>
      <c r="C210" s="275"/>
      <c r="D210" s="242" t="s">
        <v>369</v>
      </c>
      <c r="E210" s="276" t="s">
        <v>1</v>
      </c>
      <c r="F210" s="277" t="s">
        <v>632</v>
      </c>
      <c r="G210" s="275"/>
      <c r="H210" s="276" t="s">
        <v>1</v>
      </c>
      <c r="I210" s="278"/>
      <c r="J210" s="275"/>
      <c r="K210" s="275"/>
      <c r="L210" s="279"/>
      <c r="M210" s="280"/>
      <c r="N210" s="281"/>
      <c r="O210" s="281"/>
      <c r="P210" s="281"/>
      <c r="Q210" s="281"/>
      <c r="R210" s="281"/>
      <c r="S210" s="281"/>
      <c r="T210" s="282"/>
      <c r="U210" s="15"/>
      <c r="V210" s="15"/>
      <c r="W210" s="15"/>
      <c r="X210" s="15"/>
      <c r="Y210" s="15"/>
      <c r="Z210" s="15"/>
      <c r="AA210" s="15"/>
      <c r="AB210" s="15"/>
      <c r="AC210" s="15"/>
      <c r="AD210" s="15"/>
      <c r="AE210" s="15"/>
      <c r="AT210" s="283" t="s">
        <v>369</v>
      </c>
      <c r="AU210" s="283" t="s">
        <v>91</v>
      </c>
      <c r="AV210" s="15" t="s">
        <v>87</v>
      </c>
      <c r="AW210" s="15" t="s">
        <v>38</v>
      </c>
      <c r="AX210" s="15" t="s">
        <v>83</v>
      </c>
      <c r="AY210" s="283" t="s">
        <v>227</v>
      </c>
    </row>
    <row r="211" s="13" customFormat="1">
      <c r="A211" s="13"/>
      <c r="B211" s="252"/>
      <c r="C211" s="253"/>
      <c r="D211" s="242" t="s">
        <v>369</v>
      </c>
      <c r="E211" s="254" t="s">
        <v>1</v>
      </c>
      <c r="F211" s="255" t="s">
        <v>6127</v>
      </c>
      <c r="G211" s="253"/>
      <c r="H211" s="256">
        <v>197.19999999999999</v>
      </c>
      <c r="I211" s="257"/>
      <c r="J211" s="253"/>
      <c r="K211" s="253"/>
      <c r="L211" s="258"/>
      <c r="M211" s="259"/>
      <c r="N211" s="260"/>
      <c r="O211" s="260"/>
      <c r="P211" s="260"/>
      <c r="Q211" s="260"/>
      <c r="R211" s="260"/>
      <c r="S211" s="260"/>
      <c r="T211" s="261"/>
      <c r="U211" s="13"/>
      <c r="V211" s="13"/>
      <c r="W211" s="13"/>
      <c r="X211" s="13"/>
      <c r="Y211" s="13"/>
      <c r="Z211" s="13"/>
      <c r="AA211" s="13"/>
      <c r="AB211" s="13"/>
      <c r="AC211" s="13"/>
      <c r="AD211" s="13"/>
      <c r="AE211" s="13"/>
      <c r="AT211" s="262" t="s">
        <v>369</v>
      </c>
      <c r="AU211" s="262" t="s">
        <v>91</v>
      </c>
      <c r="AV211" s="13" t="s">
        <v>91</v>
      </c>
      <c r="AW211" s="13" t="s">
        <v>38</v>
      </c>
      <c r="AX211" s="13" t="s">
        <v>83</v>
      </c>
      <c r="AY211" s="262" t="s">
        <v>227</v>
      </c>
    </row>
    <row r="212" s="14" customFormat="1">
      <c r="A212" s="14"/>
      <c r="B212" s="263"/>
      <c r="C212" s="264"/>
      <c r="D212" s="242" t="s">
        <v>369</v>
      </c>
      <c r="E212" s="265" t="s">
        <v>1</v>
      </c>
      <c r="F212" s="266" t="s">
        <v>371</v>
      </c>
      <c r="G212" s="264"/>
      <c r="H212" s="267">
        <v>197.19999999999999</v>
      </c>
      <c r="I212" s="268"/>
      <c r="J212" s="264"/>
      <c r="K212" s="264"/>
      <c r="L212" s="269"/>
      <c r="M212" s="270"/>
      <c r="N212" s="271"/>
      <c r="O212" s="271"/>
      <c r="P212" s="271"/>
      <c r="Q212" s="271"/>
      <c r="R212" s="271"/>
      <c r="S212" s="271"/>
      <c r="T212" s="272"/>
      <c r="U212" s="14"/>
      <c r="V212" s="14"/>
      <c r="W212" s="14"/>
      <c r="X212" s="14"/>
      <c r="Y212" s="14"/>
      <c r="Z212" s="14"/>
      <c r="AA212" s="14"/>
      <c r="AB212" s="14"/>
      <c r="AC212" s="14"/>
      <c r="AD212" s="14"/>
      <c r="AE212" s="14"/>
      <c r="AT212" s="273" t="s">
        <v>369</v>
      </c>
      <c r="AU212" s="273" t="s">
        <v>91</v>
      </c>
      <c r="AV212" s="14" t="s">
        <v>115</v>
      </c>
      <c r="AW212" s="14" t="s">
        <v>38</v>
      </c>
      <c r="AX212" s="14" t="s">
        <v>87</v>
      </c>
      <c r="AY212" s="273" t="s">
        <v>227</v>
      </c>
    </row>
    <row r="213" s="12" customFormat="1" ht="22.8" customHeight="1">
      <c r="A213" s="12"/>
      <c r="B213" s="213"/>
      <c r="C213" s="214"/>
      <c r="D213" s="215" t="s">
        <v>82</v>
      </c>
      <c r="E213" s="227" t="s">
        <v>270</v>
      </c>
      <c r="F213" s="227" t="s">
        <v>999</v>
      </c>
      <c r="G213" s="214"/>
      <c r="H213" s="214"/>
      <c r="I213" s="217"/>
      <c r="J213" s="228">
        <f>BK213</f>
        <v>0</v>
      </c>
      <c r="K213" s="214"/>
      <c r="L213" s="219"/>
      <c r="M213" s="220"/>
      <c r="N213" s="221"/>
      <c r="O213" s="221"/>
      <c r="P213" s="222">
        <f>SUM(P214:P255)</f>
        <v>0</v>
      </c>
      <c r="Q213" s="221"/>
      <c r="R213" s="222">
        <f>SUM(R214:R255)</f>
        <v>0.046411999999999995</v>
      </c>
      <c r="S213" s="221"/>
      <c r="T213" s="223">
        <f>SUM(T214:T255)</f>
        <v>56.072832000000005</v>
      </c>
      <c r="U213" s="12"/>
      <c r="V213" s="12"/>
      <c r="W213" s="12"/>
      <c r="X213" s="12"/>
      <c r="Y213" s="12"/>
      <c r="Z213" s="12"/>
      <c r="AA213" s="12"/>
      <c r="AB213" s="12"/>
      <c r="AC213" s="12"/>
      <c r="AD213" s="12"/>
      <c r="AE213" s="12"/>
      <c r="AR213" s="224" t="s">
        <v>87</v>
      </c>
      <c r="AT213" s="225" t="s">
        <v>82</v>
      </c>
      <c r="AU213" s="225" t="s">
        <v>87</v>
      </c>
      <c r="AY213" s="224" t="s">
        <v>227</v>
      </c>
      <c r="BK213" s="226">
        <f>SUM(BK214:BK255)</f>
        <v>0</v>
      </c>
    </row>
    <row r="214" s="2" customFormat="1" ht="16.5" customHeight="1">
      <c r="A214" s="40"/>
      <c r="B214" s="41"/>
      <c r="C214" s="229" t="s">
        <v>316</v>
      </c>
      <c r="D214" s="229" t="s">
        <v>230</v>
      </c>
      <c r="E214" s="230" t="s">
        <v>1019</v>
      </c>
      <c r="F214" s="231" t="s">
        <v>1020</v>
      </c>
      <c r="G214" s="232" t="s">
        <v>415</v>
      </c>
      <c r="H214" s="233">
        <v>197.19999999999999</v>
      </c>
      <c r="I214" s="234"/>
      <c r="J214" s="235">
        <f>ROUND(I214*H214,2)</f>
        <v>0</v>
      </c>
      <c r="K214" s="231" t="s">
        <v>234</v>
      </c>
      <c r="L214" s="46"/>
      <c r="M214" s="236" t="s">
        <v>1</v>
      </c>
      <c r="N214" s="237" t="s">
        <v>48</v>
      </c>
      <c r="O214" s="93"/>
      <c r="P214" s="238">
        <f>O214*H214</f>
        <v>0</v>
      </c>
      <c r="Q214" s="238">
        <v>0.00021000000000000001</v>
      </c>
      <c r="R214" s="238">
        <f>Q214*H214</f>
        <v>0.041411999999999997</v>
      </c>
      <c r="S214" s="238">
        <v>0</v>
      </c>
      <c r="T214" s="239">
        <f>S214*H214</f>
        <v>0</v>
      </c>
      <c r="U214" s="40"/>
      <c r="V214" s="40"/>
      <c r="W214" s="40"/>
      <c r="X214" s="40"/>
      <c r="Y214" s="40"/>
      <c r="Z214" s="40"/>
      <c r="AA214" s="40"/>
      <c r="AB214" s="40"/>
      <c r="AC214" s="40"/>
      <c r="AD214" s="40"/>
      <c r="AE214" s="40"/>
      <c r="AR214" s="240" t="s">
        <v>115</v>
      </c>
      <c r="AT214" s="240" t="s">
        <v>230</v>
      </c>
      <c r="AU214" s="240" t="s">
        <v>91</v>
      </c>
      <c r="AY214" s="18" t="s">
        <v>227</v>
      </c>
      <c r="BE214" s="241">
        <f>IF(N214="základní",J214,0)</f>
        <v>0</v>
      </c>
      <c r="BF214" s="241">
        <f>IF(N214="snížená",J214,0)</f>
        <v>0</v>
      </c>
      <c r="BG214" s="241">
        <f>IF(N214="zákl. přenesená",J214,0)</f>
        <v>0</v>
      </c>
      <c r="BH214" s="241">
        <f>IF(N214="sníž. přenesená",J214,0)</f>
        <v>0</v>
      </c>
      <c r="BI214" s="241">
        <f>IF(N214="nulová",J214,0)</f>
        <v>0</v>
      </c>
      <c r="BJ214" s="18" t="s">
        <v>87</v>
      </c>
      <c r="BK214" s="241">
        <f>ROUND(I214*H214,2)</f>
        <v>0</v>
      </c>
      <c r="BL214" s="18" t="s">
        <v>115</v>
      </c>
      <c r="BM214" s="240" t="s">
        <v>1021</v>
      </c>
    </row>
    <row r="215" s="15" customFormat="1">
      <c r="A215" s="15"/>
      <c r="B215" s="274"/>
      <c r="C215" s="275"/>
      <c r="D215" s="242" t="s">
        <v>369</v>
      </c>
      <c r="E215" s="276" t="s">
        <v>1</v>
      </c>
      <c r="F215" s="277" t="s">
        <v>1022</v>
      </c>
      <c r="G215" s="275"/>
      <c r="H215" s="276" t="s">
        <v>1</v>
      </c>
      <c r="I215" s="278"/>
      <c r="J215" s="275"/>
      <c r="K215" s="275"/>
      <c r="L215" s="279"/>
      <c r="M215" s="280"/>
      <c r="N215" s="281"/>
      <c r="O215" s="281"/>
      <c r="P215" s="281"/>
      <c r="Q215" s="281"/>
      <c r="R215" s="281"/>
      <c r="S215" s="281"/>
      <c r="T215" s="282"/>
      <c r="U215" s="15"/>
      <c r="V215" s="15"/>
      <c r="W215" s="15"/>
      <c r="X215" s="15"/>
      <c r="Y215" s="15"/>
      <c r="Z215" s="15"/>
      <c r="AA215" s="15"/>
      <c r="AB215" s="15"/>
      <c r="AC215" s="15"/>
      <c r="AD215" s="15"/>
      <c r="AE215" s="15"/>
      <c r="AT215" s="283" t="s">
        <v>369</v>
      </c>
      <c r="AU215" s="283" t="s">
        <v>91</v>
      </c>
      <c r="AV215" s="15" t="s">
        <v>87</v>
      </c>
      <c r="AW215" s="15" t="s">
        <v>38</v>
      </c>
      <c r="AX215" s="15" t="s">
        <v>83</v>
      </c>
      <c r="AY215" s="283" t="s">
        <v>227</v>
      </c>
    </row>
    <row r="216" s="13" customFormat="1">
      <c r="A216" s="13"/>
      <c r="B216" s="252"/>
      <c r="C216" s="253"/>
      <c r="D216" s="242" t="s">
        <v>369</v>
      </c>
      <c r="E216" s="254" t="s">
        <v>1</v>
      </c>
      <c r="F216" s="255" t="s">
        <v>6128</v>
      </c>
      <c r="G216" s="253"/>
      <c r="H216" s="256">
        <v>197.19999999999999</v>
      </c>
      <c r="I216" s="257"/>
      <c r="J216" s="253"/>
      <c r="K216" s="253"/>
      <c r="L216" s="258"/>
      <c r="M216" s="259"/>
      <c r="N216" s="260"/>
      <c r="O216" s="260"/>
      <c r="P216" s="260"/>
      <c r="Q216" s="260"/>
      <c r="R216" s="260"/>
      <c r="S216" s="260"/>
      <c r="T216" s="261"/>
      <c r="U216" s="13"/>
      <c r="V216" s="13"/>
      <c r="W216" s="13"/>
      <c r="X216" s="13"/>
      <c r="Y216" s="13"/>
      <c r="Z216" s="13"/>
      <c r="AA216" s="13"/>
      <c r="AB216" s="13"/>
      <c r="AC216" s="13"/>
      <c r="AD216" s="13"/>
      <c r="AE216" s="13"/>
      <c r="AT216" s="262" t="s">
        <v>369</v>
      </c>
      <c r="AU216" s="262" t="s">
        <v>91</v>
      </c>
      <c r="AV216" s="13" t="s">
        <v>91</v>
      </c>
      <c r="AW216" s="13" t="s">
        <v>38</v>
      </c>
      <c r="AX216" s="13" t="s">
        <v>83</v>
      </c>
      <c r="AY216" s="262" t="s">
        <v>227</v>
      </c>
    </row>
    <row r="217" s="14" customFormat="1">
      <c r="A217" s="14"/>
      <c r="B217" s="263"/>
      <c r="C217" s="264"/>
      <c r="D217" s="242" t="s">
        <v>369</v>
      </c>
      <c r="E217" s="265" t="s">
        <v>1</v>
      </c>
      <c r="F217" s="266" t="s">
        <v>371</v>
      </c>
      <c r="G217" s="264"/>
      <c r="H217" s="267">
        <v>197.19999999999999</v>
      </c>
      <c r="I217" s="268"/>
      <c r="J217" s="264"/>
      <c r="K217" s="264"/>
      <c r="L217" s="269"/>
      <c r="M217" s="270"/>
      <c r="N217" s="271"/>
      <c r="O217" s="271"/>
      <c r="P217" s="271"/>
      <c r="Q217" s="271"/>
      <c r="R217" s="271"/>
      <c r="S217" s="271"/>
      <c r="T217" s="272"/>
      <c r="U217" s="14"/>
      <c r="V217" s="14"/>
      <c r="W217" s="14"/>
      <c r="X217" s="14"/>
      <c r="Y217" s="14"/>
      <c r="Z217" s="14"/>
      <c r="AA217" s="14"/>
      <c r="AB217" s="14"/>
      <c r="AC217" s="14"/>
      <c r="AD217" s="14"/>
      <c r="AE217" s="14"/>
      <c r="AT217" s="273" t="s">
        <v>369</v>
      </c>
      <c r="AU217" s="273" t="s">
        <v>91</v>
      </c>
      <c r="AV217" s="14" t="s">
        <v>115</v>
      </c>
      <c r="AW217" s="14" t="s">
        <v>38</v>
      </c>
      <c r="AX217" s="14" t="s">
        <v>87</v>
      </c>
      <c r="AY217" s="273" t="s">
        <v>227</v>
      </c>
    </row>
    <row r="218" s="2" customFormat="1" ht="16.5" customHeight="1">
      <c r="A218" s="40"/>
      <c r="B218" s="41"/>
      <c r="C218" s="229" t="s">
        <v>323</v>
      </c>
      <c r="D218" s="229" t="s">
        <v>230</v>
      </c>
      <c r="E218" s="230" t="s">
        <v>1025</v>
      </c>
      <c r="F218" s="231" t="s">
        <v>1026</v>
      </c>
      <c r="G218" s="232" t="s">
        <v>415</v>
      </c>
      <c r="H218" s="233">
        <v>125</v>
      </c>
      <c r="I218" s="234"/>
      <c r="J218" s="235">
        <f>ROUND(I218*H218,2)</f>
        <v>0</v>
      </c>
      <c r="K218" s="231" t="s">
        <v>234</v>
      </c>
      <c r="L218" s="46"/>
      <c r="M218" s="236" t="s">
        <v>1</v>
      </c>
      <c r="N218" s="237" t="s">
        <v>48</v>
      </c>
      <c r="O218" s="93"/>
      <c r="P218" s="238">
        <f>O218*H218</f>
        <v>0</v>
      </c>
      <c r="Q218" s="238">
        <v>4.0000000000000003E-05</v>
      </c>
      <c r="R218" s="238">
        <f>Q218*H218</f>
        <v>0.0050000000000000001</v>
      </c>
      <c r="S218" s="238">
        <v>0</v>
      </c>
      <c r="T218" s="239">
        <f>S218*H218</f>
        <v>0</v>
      </c>
      <c r="U218" s="40"/>
      <c r="V218" s="40"/>
      <c r="W218" s="40"/>
      <c r="X218" s="40"/>
      <c r="Y218" s="40"/>
      <c r="Z218" s="40"/>
      <c r="AA218" s="40"/>
      <c r="AB218" s="40"/>
      <c r="AC218" s="40"/>
      <c r="AD218" s="40"/>
      <c r="AE218" s="40"/>
      <c r="AR218" s="240" t="s">
        <v>115</v>
      </c>
      <c r="AT218" s="240" t="s">
        <v>230</v>
      </c>
      <c r="AU218" s="240" t="s">
        <v>91</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115</v>
      </c>
      <c r="BM218" s="240" t="s">
        <v>1027</v>
      </c>
    </row>
    <row r="219" s="2" customFormat="1" ht="16.5" customHeight="1">
      <c r="A219" s="40"/>
      <c r="B219" s="41"/>
      <c r="C219" s="229" t="s">
        <v>7</v>
      </c>
      <c r="D219" s="229" t="s">
        <v>230</v>
      </c>
      <c r="E219" s="230" t="s">
        <v>1040</v>
      </c>
      <c r="F219" s="231" t="s">
        <v>1041</v>
      </c>
      <c r="G219" s="232" t="s">
        <v>415</v>
      </c>
      <c r="H219" s="233">
        <v>15.266</v>
      </c>
      <c r="I219" s="234"/>
      <c r="J219" s="235">
        <f>ROUND(I219*H219,2)</f>
        <v>0</v>
      </c>
      <c r="K219" s="231" t="s">
        <v>234</v>
      </c>
      <c r="L219" s="46"/>
      <c r="M219" s="236" t="s">
        <v>1</v>
      </c>
      <c r="N219" s="237" t="s">
        <v>48</v>
      </c>
      <c r="O219" s="93"/>
      <c r="P219" s="238">
        <f>O219*H219</f>
        <v>0</v>
      </c>
      <c r="Q219" s="238">
        <v>0</v>
      </c>
      <c r="R219" s="238">
        <f>Q219*H219</f>
        <v>0</v>
      </c>
      <c r="S219" s="238">
        <v>0.11700000000000001</v>
      </c>
      <c r="T219" s="239">
        <f>S219*H219</f>
        <v>1.7861220000000002</v>
      </c>
      <c r="U219" s="40"/>
      <c r="V219" s="40"/>
      <c r="W219" s="40"/>
      <c r="X219" s="40"/>
      <c r="Y219" s="40"/>
      <c r="Z219" s="40"/>
      <c r="AA219" s="40"/>
      <c r="AB219" s="40"/>
      <c r="AC219" s="40"/>
      <c r="AD219" s="40"/>
      <c r="AE219" s="40"/>
      <c r="AR219" s="240" t="s">
        <v>115</v>
      </c>
      <c r="AT219" s="240" t="s">
        <v>230</v>
      </c>
      <c r="AU219" s="240" t="s">
        <v>91</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115</v>
      </c>
      <c r="BM219" s="240" t="s">
        <v>1042</v>
      </c>
    </row>
    <row r="220" s="15" customFormat="1">
      <c r="A220" s="15"/>
      <c r="B220" s="274"/>
      <c r="C220" s="275"/>
      <c r="D220" s="242" t="s">
        <v>369</v>
      </c>
      <c r="E220" s="276" t="s">
        <v>1</v>
      </c>
      <c r="F220" s="277" t="s">
        <v>1043</v>
      </c>
      <c r="G220" s="275"/>
      <c r="H220" s="276" t="s">
        <v>1</v>
      </c>
      <c r="I220" s="278"/>
      <c r="J220" s="275"/>
      <c r="K220" s="275"/>
      <c r="L220" s="279"/>
      <c r="M220" s="280"/>
      <c r="N220" s="281"/>
      <c r="O220" s="281"/>
      <c r="P220" s="281"/>
      <c r="Q220" s="281"/>
      <c r="R220" s="281"/>
      <c r="S220" s="281"/>
      <c r="T220" s="282"/>
      <c r="U220" s="15"/>
      <c r="V220" s="15"/>
      <c r="W220" s="15"/>
      <c r="X220" s="15"/>
      <c r="Y220" s="15"/>
      <c r="Z220" s="15"/>
      <c r="AA220" s="15"/>
      <c r="AB220" s="15"/>
      <c r="AC220" s="15"/>
      <c r="AD220" s="15"/>
      <c r="AE220" s="15"/>
      <c r="AT220" s="283" t="s">
        <v>369</v>
      </c>
      <c r="AU220" s="283" t="s">
        <v>91</v>
      </c>
      <c r="AV220" s="15" t="s">
        <v>87</v>
      </c>
      <c r="AW220" s="15" t="s">
        <v>38</v>
      </c>
      <c r="AX220" s="15" t="s">
        <v>83</v>
      </c>
      <c r="AY220" s="283" t="s">
        <v>227</v>
      </c>
    </row>
    <row r="221" s="13" customFormat="1">
      <c r="A221" s="13"/>
      <c r="B221" s="252"/>
      <c r="C221" s="253"/>
      <c r="D221" s="242" t="s">
        <v>369</v>
      </c>
      <c r="E221" s="254" t="s">
        <v>1</v>
      </c>
      <c r="F221" s="255" t="s">
        <v>6129</v>
      </c>
      <c r="G221" s="253"/>
      <c r="H221" s="256">
        <v>15.266</v>
      </c>
      <c r="I221" s="257"/>
      <c r="J221" s="253"/>
      <c r="K221" s="253"/>
      <c r="L221" s="258"/>
      <c r="M221" s="259"/>
      <c r="N221" s="260"/>
      <c r="O221" s="260"/>
      <c r="P221" s="260"/>
      <c r="Q221" s="260"/>
      <c r="R221" s="260"/>
      <c r="S221" s="260"/>
      <c r="T221" s="261"/>
      <c r="U221" s="13"/>
      <c r="V221" s="13"/>
      <c r="W221" s="13"/>
      <c r="X221" s="13"/>
      <c r="Y221" s="13"/>
      <c r="Z221" s="13"/>
      <c r="AA221" s="13"/>
      <c r="AB221" s="13"/>
      <c r="AC221" s="13"/>
      <c r="AD221" s="13"/>
      <c r="AE221" s="13"/>
      <c r="AT221" s="262" t="s">
        <v>369</v>
      </c>
      <c r="AU221" s="262" t="s">
        <v>91</v>
      </c>
      <c r="AV221" s="13" t="s">
        <v>91</v>
      </c>
      <c r="AW221" s="13" t="s">
        <v>38</v>
      </c>
      <c r="AX221" s="13" t="s">
        <v>83</v>
      </c>
      <c r="AY221" s="262" t="s">
        <v>227</v>
      </c>
    </row>
    <row r="222" s="14" customFormat="1">
      <c r="A222" s="14"/>
      <c r="B222" s="263"/>
      <c r="C222" s="264"/>
      <c r="D222" s="242" t="s">
        <v>369</v>
      </c>
      <c r="E222" s="265" t="s">
        <v>1</v>
      </c>
      <c r="F222" s="266" t="s">
        <v>371</v>
      </c>
      <c r="G222" s="264"/>
      <c r="H222" s="267">
        <v>15.266</v>
      </c>
      <c r="I222" s="268"/>
      <c r="J222" s="264"/>
      <c r="K222" s="264"/>
      <c r="L222" s="269"/>
      <c r="M222" s="270"/>
      <c r="N222" s="271"/>
      <c r="O222" s="271"/>
      <c r="P222" s="271"/>
      <c r="Q222" s="271"/>
      <c r="R222" s="271"/>
      <c r="S222" s="271"/>
      <c r="T222" s="272"/>
      <c r="U222" s="14"/>
      <c r="V222" s="14"/>
      <c r="W222" s="14"/>
      <c r="X222" s="14"/>
      <c r="Y222" s="14"/>
      <c r="Z222" s="14"/>
      <c r="AA222" s="14"/>
      <c r="AB222" s="14"/>
      <c r="AC222" s="14"/>
      <c r="AD222" s="14"/>
      <c r="AE222" s="14"/>
      <c r="AT222" s="273" t="s">
        <v>369</v>
      </c>
      <c r="AU222" s="273" t="s">
        <v>91</v>
      </c>
      <c r="AV222" s="14" t="s">
        <v>115</v>
      </c>
      <c r="AW222" s="14" t="s">
        <v>38</v>
      </c>
      <c r="AX222" s="14" t="s">
        <v>87</v>
      </c>
      <c r="AY222" s="273" t="s">
        <v>227</v>
      </c>
    </row>
    <row r="223" s="2" customFormat="1" ht="16.5" customHeight="1">
      <c r="A223" s="40"/>
      <c r="B223" s="41"/>
      <c r="C223" s="229" t="s">
        <v>470</v>
      </c>
      <c r="D223" s="229" t="s">
        <v>230</v>
      </c>
      <c r="E223" s="230" t="s">
        <v>1049</v>
      </c>
      <c r="F223" s="231" t="s">
        <v>1050</v>
      </c>
      <c r="G223" s="232" t="s">
        <v>374</v>
      </c>
      <c r="H223" s="233">
        <v>5.0460000000000003</v>
      </c>
      <c r="I223" s="234"/>
      <c r="J223" s="235">
        <f>ROUND(I223*H223,2)</f>
        <v>0</v>
      </c>
      <c r="K223" s="231" t="s">
        <v>234</v>
      </c>
      <c r="L223" s="46"/>
      <c r="M223" s="236" t="s">
        <v>1</v>
      </c>
      <c r="N223" s="237" t="s">
        <v>48</v>
      </c>
      <c r="O223" s="93"/>
      <c r="P223" s="238">
        <f>O223*H223</f>
        <v>0</v>
      </c>
      <c r="Q223" s="238">
        <v>0</v>
      </c>
      <c r="R223" s="238">
        <f>Q223*H223</f>
        <v>0</v>
      </c>
      <c r="S223" s="238">
        <v>1.8</v>
      </c>
      <c r="T223" s="239">
        <f>S223*H223</f>
        <v>9.0828000000000007</v>
      </c>
      <c r="U223" s="40"/>
      <c r="V223" s="40"/>
      <c r="W223" s="40"/>
      <c r="X223" s="40"/>
      <c r="Y223" s="40"/>
      <c r="Z223" s="40"/>
      <c r="AA223" s="40"/>
      <c r="AB223" s="40"/>
      <c r="AC223" s="40"/>
      <c r="AD223" s="40"/>
      <c r="AE223" s="40"/>
      <c r="AR223" s="240" t="s">
        <v>115</v>
      </c>
      <c r="AT223" s="240" t="s">
        <v>230</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1051</v>
      </c>
    </row>
    <row r="224" s="2" customFormat="1">
      <c r="A224" s="40"/>
      <c r="B224" s="41"/>
      <c r="C224" s="42"/>
      <c r="D224" s="242" t="s">
        <v>237</v>
      </c>
      <c r="E224" s="42"/>
      <c r="F224" s="243" t="s">
        <v>1052</v>
      </c>
      <c r="G224" s="42"/>
      <c r="H224" s="42"/>
      <c r="I224" s="244"/>
      <c r="J224" s="42"/>
      <c r="K224" s="42"/>
      <c r="L224" s="46"/>
      <c r="M224" s="245"/>
      <c r="N224" s="246"/>
      <c r="O224" s="93"/>
      <c r="P224" s="93"/>
      <c r="Q224" s="93"/>
      <c r="R224" s="93"/>
      <c r="S224" s="93"/>
      <c r="T224" s="94"/>
      <c r="U224" s="40"/>
      <c r="V224" s="40"/>
      <c r="W224" s="40"/>
      <c r="X224" s="40"/>
      <c r="Y224" s="40"/>
      <c r="Z224" s="40"/>
      <c r="AA224" s="40"/>
      <c r="AB224" s="40"/>
      <c r="AC224" s="40"/>
      <c r="AD224" s="40"/>
      <c r="AE224" s="40"/>
      <c r="AT224" s="18" t="s">
        <v>237</v>
      </c>
      <c r="AU224" s="18" t="s">
        <v>91</v>
      </c>
    </row>
    <row r="225" s="15" customFormat="1">
      <c r="A225" s="15"/>
      <c r="B225" s="274"/>
      <c r="C225" s="275"/>
      <c r="D225" s="242" t="s">
        <v>369</v>
      </c>
      <c r="E225" s="276" t="s">
        <v>1</v>
      </c>
      <c r="F225" s="277" t="s">
        <v>1043</v>
      </c>
      <c r="G225" s="275"/>
      <c r="H225" s="276" t="s">
        <v>1</v>
      </c>
      <c r="I225" s="278"/>
      <c r="J225" s="275"/>
      <c r="K225" s="275"/>
      <c r="L225" s="279"/>
      <c r="M225" s="280"/>
      <c r="N225" s="281"/>
      <c r="O225" s="281"/>
      <c r="P225" s="281"/>
      <c r="Q225" s="281"/>
      <c r="R225" s="281"/>
      <c r="S225" s="281"/>
      <c r="T225" s="282"/>
      <c r="U225" s="15"/>
      <c r="V225" s="15"/>
      <c r="W225" s="15"/>
      <c r="X225" s="15"/>
      <c r="Y225" s="15"/>
      <c r="Z225" s="15"/>
      <c r="AA225" s="15"/>
      <c r="AB225" s="15"/>
      <c r="AC225" s="15"/>
      <c r="AD225" s="15"/>
      <c r="AE225" s="15"/>
      <c r="AT225" s="283" t="s">
        <v>369</v>
      </c>
      <c r="AU225" s="283" t="s">
        <v>91</v>
      </c>
      <c r="AV225" s="15" t="s">
        <v>87</v>
      </c>
      <c r="AW225" s="15" t="s">
        <v>38</v>
      </c>
      <c r="AX225" s="15" t="s">
        <v>83</v>
      </c>
      <c r="AY225" s="283" t="s">
        <v>227</v>
      </c>
    </row>
    <row r="226" s="13" customFormat="1">
      <c r="A226" s="13"/>
      <c r="B226" s="252"/>
      <c r="C226" s="253"/>
      <c r="D226" s="242" t="s">
        <v>369</v>
      </c>
      <c r="E226" s="254" t="s">
        <v>1</v>
      </c>
      <c r="F226" s="255" t="s">
        <v>6130</v>
      </c>
      <c r="G226" s="253"/>
      <c r="H226" s="256">
        <v>5.0460000000000003</v>
      </c>
      <c r="I226" s="257"/>
      <c r="J226" s="253"/>
      <c r="K226" s="253"/>
      <c r="L226" s="258"/>
      <c r="M226" s="259"/>
      <c r="N226" s="260"/>
      <c r="O226" s="260"/>
      <c r="P226" s="260"/>
      <c r="Q226" s="260"/>
      <c r="R226" s="260"/>
      <c r="S226" s="260"/>
      <c r="T226" s="261"/>
      <c r="U226" s="13"/>
      <c r="V226" s="13"/>
      <c r="W226" s="13"/>
      <c r="X226" s="13"/>
      <c r="Y226" s="13"/>
      <c r="Z226" s="13"/>
      <c r="AA226" s="13"/>
      <c r="AB226" s="13"/>
      <c r="AC226" s="13"/>
      <c r="AD226" s="13"/>
      <c r="AE226" s="13"/>
      <c r="AT226" s="262" t="s">
        <v>369</v>
      </c>
      <c r="AU226" s="262" t="s">
        <v>91</v>
      </c>
      <c r="AV226" s="13" t="s">
        <v>91</v>
      </c>
      <c r="AW226" s="13" t="s">
        <v>38</v>
      </c>
      <c r="AX226" s="13" t="s">
        <v>83</v>
      </c>
      <c r="AY226" s="262" t="s">
        <v>227</v>
      </c>
    </row>
    <row r="227" s="14" customFormat="1">
      <c r="A227" s="14"/>
      <c r="B227" s="263"/>
      <c r="C227" s="264"/>
      <c r="D227" s="242" t="s">
        <v>369</v>
      </c>
      <c r="E227" s="265" t="s">
        <v>1</v>
      </c>
      <c r="F227" s="266" t="s">
        <v>371</v>
      </c>
      <c r="G227" s="264"/>
      <c r="H227" s="267">
        <v>5.0460000000000003</v>
      </c>
      <c r="I227" s="268"/>
      <c r="J227" s="264"/>
      <c r="K227" s="264"/>
      <c r="L227" s="269"/>
      <c r="M227" s="270"/>
      <c r="N227" s="271"/>
      <c r="O227" s="271"/>
      <c r="P227" s="271"/>
      <c r="Q227" s="271"/>
      <c r="R227" s="271"/>
      <c r="S227" s="271"/>
      <c r="T227" s="272"/>
      <c r="U227" s="14"/>
      <c r="V227" s="14"/>
      <c r="W227" s="14"/>
      <c r="X227" s="14"/>
      <c r="Y227" s="14"/>
      <c r="Z227" s="14"/>
      <c r="AA227" s="14"/>
      <c r="AB227" s="14"/>
      <c r="AC227" s="14"/>
      <c r="AD227" s="14"/>
      <c r="AE227" s="14"/>
      <c r="AT227" s="273" t="s">
        <v>369</v>
      </c>
      <c r="AU227" s="273" t="s">
        <v>91</v>
      </c>
      <c r="AV227" s="14" t="s">
        <v>115</v>
      </c>
      <c r="AW227" s="14" t="s">
        <v>38</v>
      </c>
      <c r="AX227" s="14" t="s">
        <v>87</v>
      </c>
      <c r="AY227" s="273" t="s">
        <v>227</v>
      </c>
    </row>
    <row r="228" s="2" customFormat="1" ht="16.5" customHeight="1">
      <c r="A228" s="40"/>
      <c r="B228" s="41"/>
      <c r="C228" s="229" t="s">
        <v>475</v>
      </c>
      <c r="D228" s="229" t="s">
        <v>230</v>
      </c>
      <c r="E228" s="230" t="s">
        <v>1080</v>
      </c>
      <c r="F228" s="231" t="s">
        <v>1081</v>
      </c>
      <c r="G228" s="232" t="s">
        <v>374</v>
      </c>
      <c r="H228" s="233">
        <v>9.9900000000000002</v>
      </c>
      <c r="I228" s="234"/>
      <c r="J228" s="235">
        <f>ROUND(I228*H228,2)</f>
        <v>0</v>
      </c>
      <c r="K228" s="231" t="s">
        <v>234</v>
      </c>
      <c r="L228" s="46"/>
      <c r="M228" s="236" t="s">
        <v>1</v>
      </c>
      <c r="N228" s="237" t="s">
        <v>48</v>
      </c>
      <c r="O228" s="93"/>
      <c r="P228" s="238">
        <f>O228*H228</f>
        <v>0</v>
      </c>
      <c r="Q228" s="238">
        <v>0</v>
      </c>
      <c r="R228" s="238">
        <f>Q228*H228</f>
        <v>0</v>
      </c>
      <c r="S228" s="238">
        <v>2.2000000000000002</v>
      </c>
      <c r="T228" s="239">
        <f>S228*H228</f>
        <v>21.978000000000002</v>
      </c>
      <c r="U228" s="40"/>
      <c r="V228" s="40"/>
      <c r="W228" s="40"/>
      <c r="X228" s="40"/>
      <c r="Y228" s="40"/>
      <c r="Z228" s="40"/>
      <c r="AA228" s="40"/>
      <c r="AB228" s="40"/>
      <c r="AC228" s="40"/>
      <c r="AD228" s="40"/>
      <c r="AE228" s="40"/>
      <c r="AR228" s="240" t="s">
        <v>115</v>
      </c>
      <c r="AT228" s="240" t="s">
        <v>230</v>
      </c>
      <c r="AU228" s="240" t="s">
        <v>91</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115</v>
      </c>
      <c r="BM228" s="240" t="s">
        <v>1082</v>
      </c>
    </row>
    <row r="229" s="15" customFormat="1">
      <c r="A229" s="15"/>
      <c r="B229" s="274"/>
      <c r="C229" s="275"/>
      <c r="D229" s="242" t="s">
        <v>369</v>
      </c>
      <c r="E229" s="276" t="s">
        <v>1</v>
      </c>
      <c r="F229" s="277" t="s">
        <v>1083</v>
      </c>
      <c r="G229" s="275"/>
      <c r="H229" s="276" t="s">
        <v>1</v>
      </c>
      <c r="I229" s="278"/>
      <c r="J229" s="275"/>
      <c r="K229" s="275"/>
      <c r="L229" s="279"/>
      <c r="M229" s="280"/>
      <c r="N229" s="281"/>
      <c r="O229" s="281"/>
      <c r="P229" s="281"/>
      <c r="Q229" s="281"/>
      <c r="R229" s="281"/>
      <c r="S229" s="281"/>
      <c r="T229" s="282"/>
      <c r="U229" s="15"/>
      <c r="V229" s="15"/>
      <c r="W229" s="15"/>
      <c r="X229" s="15"/>
      <c r="Y229" s="15"/>
      <c r="Z229" s="15"/>
      <c r="AA229" s="15"/>
      <c r="AB229" s="15"/>
      <c r="AC229" s="15"/>
      <c r="AD229" s="15"/>
      <c r="AE229" s="15"/>
      <c r="AT229" s="283" t="s">
        <v>369</v>
      </c>
      <c r="AU229" s="283" t="s">
        <v>91</v>
      </c>
      <c r="AV229" s="15" t="s">
        <v>87</v>
      </c>
      <c r="AW229" s="15" t="s">
        <v>38</v>
      </c>
      <c r="AX229" s="15" t="s">
        <v>83</v>
      </c>
      <c r="AY229" s="283" t="s">
        <v>227</v>
      </c>
    </row>
    <row r="230" s="13" customFormat="1">
      <c r="A230" s="13"/>
      <c r="B230" s="252"/>
      <c r="C230" s="253"/>
      <c r="D230" s="242" t="s">
        <v>369</v>
      </c>
      <c r="E230" s="254" t="s">
        <v>1</v>
      </c>
      <c r="F230" s="255" t="s">
        <v>6131</v>
      </c>
      <c r="G230" s="253"/>
      <c r="H230" s="256">
        <v>9.9900000000000002</v>
      </c>
      <c r="I230" s="257"/>
      <c r="J230" s="253"/>
      <c r="K230" s="253"/>
      <c r="L230" s="258"/>
      <c r="M230" s="259"/>
      <c r="N230" s="260"/>
      <c r="O230" s="260"/>
      <c r="P230" s="260"/>
      <c r="Q230" s="260"/>
      <c r="R230" s="260"/>
      <c r="S230" s="260"/>
      <c r="T230" s="261"/>
      <c r="U230" s="13"/>
      <c r="V230" s="13"/>
      <c r="W230" s="13"/>
      <c r="X230" s="13"/>
      <c r="Y230" s="13"/>
      <c r="Z230" s="13"/>
      <c r="AA230" s="13"/>
      <c r="AB230" s="13"/>
      <c r="AC230" s="13"/>
      <c r="AD230" s="13"/>
      <c r="AE230" s="13"/>
      <c r="AT230" s="262" t="s">
        <v>369</v>
      </c>
      <c r="AU230" s="262" t="s">
        <v>91</v>
      </c>
      <c r="AV230" s="13" t="s">
        <v>91</v>
      </c>
      <c r="AW230" s="13" t="s">
        <v>38</v>
      </c>
      <c r="AX230" s="13" t="s">
        <v>83</v>
      </c>
      <c r="AY230" s="262" t="s">
        <v>227</v>
      </c>
    </row>
    <row r="231" s="14" customFormat="1">
      <c r="A231" s="14"/>
      <c r="B231" s="263"/>
      <c r="C231" s="264"/>
      <c r="D231" s="242" t="s">
        <v>369</v>
      </c>
      <c r="E231" s="265" t="s">
        <v>1</v>
      </c>
      <c r="F231" s="266" t="s">
        <v>371</v>
      </c>
      <c r="G231" s="264"/>
      <c r="H231" s="267">
        <v>9.9900000000000002</v>
      </c>
      <c r="I231" s="268"/>
      <c r="J231" s="264"/>
      <c r="K231" s="264"/>
      <c r="L231" s="269"/>
      <c r="M231" s="270"/>
      <c r="N231" s="271"/>
      <c r="O231" s="271"/>
      <c r="P231" s="271"/>
      <c r="Q231" s="271"/>
      <c r="R231" s="271"/>
      <c r="S231" s="271"/>
      <c r="T231" s="272"/>
      <c r="U231" s="14"/>
      <c r="V231" s="14"/>
      <c r="W231" s="14"/>
      <c r="X231" s="14"/>
      <c r="Y231" s="14"/>
      <c r="Z231" s="14"/>
      <c r="AA231" s="14"/>
      <c r="AB231" s="14"/>
      <c r="AC231" s="14"/>
      <c r="AD231" s="14"/>
      <c r="AE231" s="14"/>
      <c r="AT231" s="273" t="s">
        <v>369</v>
      </c>
      <c r="AU231" s="273" t="s">
        <v>91</v>
      </c>
      <c r="AV231" s="14" t="s">
        <v>115</v>
      </c>
      <c r="AW231" s="14" t="s">
        <v>38</v>
      </c>
      <c r="AX231" s="14" t="s">
        <v>87</v>
      </c>
      <c r="AY231" s="273" t="s">
        <v>227</v>
      </c>
    </row>
    <row r="232" s="2" customFormat="1" ht="16.5" customHeight="1">
      <c r="A232" s="40"/>
      <c r="B232" s="41"/>
      <c r="C232" s="229" t="s">
        <v>491</v>
      </c>
      <c r="D232" s="229" t="s">
        <v>230</v>
      </c>
      <c r="E232" s="230" t="s">
        <v>1103</v>
      </c>
      <c r="F232" s="231" t="s">
        <v>1104</v>
      </c>
      <c r="G232" s="232" t="s">
        <v>374</v>
      </c>
      <c r="H232" s="233">
        <v>9.9900000000000002</v>
      </c>
      <c r="I232" s="234"/>
      <c r="J232" s="235">
        <f>ROUND(I232*H232,2)</f>
        <v>0</v>
      </c>
      <c r="K232" s="231" t="s">
        <v>234</v>
      </c>
      <c r="L232" s="46"/>
      <c r="M232" s="236" t="s">
        <v>1</v>
      </c>
      <c r="N232" s="237" t="s">
        <v>48</v>
      </c>
      <c r="O232" s="93"/>
      <c r="P232" s="238">
        <f>O232*H232</f>
        <v>0</v>
      </c>
      <c r="Q232" s="238">
        <v>0</v>
      </c>
      <c r="R232" s="238">
        <f>Q232*H232</f>
        <v>0</v>
      </c>
      <c r="S232" s="238">
        <v>0.043999999999999997</v>
      </c>
      <c r="T232" s="239">
        <f>S232*H232</f>
        <v>0.43956000000000001</v>
      </c>
      <c r="U232" s="40"/>
      <c r="V232" s="40"/>
      <c r="W232" s="40"/>
      <c r="X232" s="40"/>
      <c r="Y232" s="40"/>
      <c r="Z232" s="40"/>
      <c r="AA232" s="40"/>
      <c r="AB232" s="40"/>
      <c r="AC232" s="40"/>
      <c r="AD232" s="40"/>
      <c r="AE232" s="40"/>
      <c r="AR232" s="240" t="s">
        <v>115</v>
      </c>
      <c r="AT232" s="240" t="s">
        <v>230</v>
      </c>
      <c r="AU232" s="240" t="s">
        <v>91</v>
      </c>
      <c r="AY232" s="18" t="s">
        <v>227</v>
      </c>
      <c r="BE232" s="241">
        <f>IF(N232="základní",J232,0)</f>
        <v>0</v>
      </c>
      <c r="BF232" s="241">
        <f>IF(N232="snížená",J232,0)</f>
        <v>0</v>
      </c>
      <c r="BG232" s="241">
        <f>IF(N232="zákl. přenesená",J232,0)</f>
        <v>0</v>
      </c>
      <c r="BH232" s="241">
        <f>IF(N232="sníž. přenesená",J232,0)</f>
        <v>0</v>
      </c>
      <c r="BI232" s="241">
        <f>IF(N232="nulová",J232,0)</f>
        <v>0</v>
      </c>
      <c r="BJ232" s="18" t="s">
        <v>87</v>
      </c>
      <c r="BK232" s="241">
        <f>ROUND(I232*H232,2)</f>
        <v>0</v>
      </c>
      <c r="BL232" s="18" t="s">
        <v>115</v>
      </c>
      <c r="BM232" s="240" t="s">
        <v>1125</v>
      </c>
    </row>
    <row r="233" s="2" customFormat="1" ht="16.5" customHeight="1">
      <c r="A233" s="40"/>
      <c r="B233" s="41"/>
      <c r="C233" s="229" t="s">
        <v>496</v>
      </c>
      <c r="D233" s="229" t="s">
        <v>230</v>
      </c>
      <c r="E233" s="230" t="s">
        <v>1131</v>
      </c>
      <c r="F233" s="231" t="s">
        <v>1132</v>
      </c>
      <c r="G233" s="232" t="s">
        <v>415</v>
      </c>
      <c r="H233" s="233">
        <v>26.899999999999999</v>
      </c>
      <c r="I233" s="234"/>
      <c r="J233" s="235">
        <f>ROUND(I233*H233,2)</f>
        <v>0</v>
      </c>
      <c r="K233" s="231" t="s">
        <v>234</v>
      </c>
      <c r="L233" s="46"/>
      <c r="M233" s="236" t="s">
        <v>1</v>
      </c>
      <c r="N233" s="237" t="s">
        <v>48</v>
      </c>
      <c r="O233" s="93"/>
      <c r="P233" s="238">
        <f>O233*H233</f>
        <v>0</v>
      </c>
      <c r="Q233" s="238">
        <v>0</v>
      </c>
      <c r="R233" s="238">
        <f>Q233*H233</f>
        <v>0</v>
      </c>
      <c r="S233" s="238">
        <v>0.035000000000000003</v>
      </c>
      <c r="T233" s="239">
        <f>S233*H233</f>
        <v>0.9415</v>
      </c>
      <c r="U233" s="40"/>
      <c r="V233" s="40"/>
      <c r="W233" s="40"/>
      <c r="X233" s="40"/>
      <c r="Y233" s="40"/>
      <c r="Z233" s="40"/>
      <c r="AA233" s="40"/>
      <c r="AB233" s="40"/>
      <c r="AC233" s="40"/>
      <c r="AD233" s="40"/>
      <c r="AE233" s="40"/>
      <c r="AR233" s="240" t="s">
        <v>115</v>
      </c>
      <c r="AT233" s="240" t="s">
        <v>230</v>
      </c>
      <c r="AU233" s="240" t="s">
        <v>91</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115</v>
      </c>
      <c r="BM233" s="240" t="s">
        <v>1133</v>
      </c>
    </row>
    <row r="234" s="2" customFormat="1">
      <c r="A234" s="40"/>
      <c r="B234" s="41"/>
      <c r="C234" s="42"/>
      <c r="D234" s="242" t="s">
        <v>237</v>
      </c>
      <c r="E234" s="42"/>
      <c r="F234" s="243" t="s">
        <v>1134</v>
      </c>
      <c r="G234" s="42"/>
      <c r="H234" s="42"/>
      <c r="I234" s="244"/>
      <c r="J234" s="42"/>
      <c r="K234" s="42"/>
      <c r="L234" s="46"/>
      <c r="M234" s="245"/>
      <c r="N234" s="246"/>
      <c r="O234" s="93"/>
      <c r="P234" s="93"/>
      <c r="Q234" s="93"/>
      <c r="R234" s="93"/>
      <c r="S234" s="93"/>
      <c r="T234" s="94"/>
      <c r="U234" s="40"/>
      <c r="V234" s="40"/>
      <c r="W234" s="40"/>
      <c r="X234" s="40"/>
      <c r="Y234" s="40"/>
      <c r="Z234" s="40"/>
      <c r="AA234" s="40"/>
      <c r="AB234" s="40"/>
      <c r="AC234" s="40"/>
      <c r="AD234" s="40"/>
      <c r="AE234" s="40"/>
      <c r="AT234" s="18" t="s">
        <v>237</v>
      </c>
      <c r="AU234" s="18" t="s">
        <v>91</v>
      </c>
    </row>
    <row r="235" s="15" customFormat="1">
      <c r="A235" s="15"/>
      <c r="B235" s="274"/>
      <c r="C235" s="275"/>
      <c r="D235" s="242" t="s">
        <v>369</v>
      </c>
      <c r="E235" s="276" t="s">
        <v>1</v>
      </c>
      <c r="F235" s="277" t="s">
        <v>1083</v>
      </c>
      <c r="G235" s="275"/>
      <c r="H235" s="276" t="s">
        <v>1</v>
      </c>
      <c r="I235" s="278"/>
      <c r="J235" s="275"/>
      <c r="K235" s="275"/>
      <c r="L235" s="279"/>
      <c r="M235" s="280"/>
      <c r="N235" s="281"/>
      <c r="O235" s="281"/>
      <c r="P235" s="281"/>
      <c r="Q235" s="281"/>
      <c r="R235" s="281"/>
      <c r="S235" s="281"/>
      <c r="T235" s="282"/>
      <c r="U235" s="15"/>
      <c r="V235" s="15"/>
      <c r="W235" s="15"/>
      <c r="X235" s="15"/>
      <c r="Y235" s="15"/>
      <c r="Z235" s="15"/>
      <c r="AA235" s="15"/>
      <c r="AB235" s="15"/>
      <c r="AC235" s="15"/>
      <c r="AD235" s="15"/>
      <c r="AE235" s="15"/>
      <c r="AT235" s="283" t="s">
        <v>369</v>
      </c>
      <c r="AU235" s="283" t="s">
        <v>91</v>
      </c>
      <c r="AV235" s="15" t="s">
        <v>87</v>
      </c>
      <c r="AW235" s="15" t="s">
        <v>38</v>
      </c>
      <c r="AX235" s="15" t="s">
        <v>83</v>
      </c>
      <c r="AY235" s="283" t="s">
        <v>227</v>
      </c>
    </row>
    <row r="236" s="13" customFormat="1">
      <c r="A236" s="13"/>
      <c r="B236" s="252"/>
      <c r="C236" s="253"/>
      <c r="D236" s="242" t="s">
        <v>369</v>
      </c>
      <c r="E236" s="254" t="s">
        <v>1</v>
      </c>
      <c r="F236" s="255" t="s">
        <v>6132</v>
      </c>
      <c r="G236" s="253"/>
      <c r="H236" s="256">
        <v>26.899999999999999</v>
      </c>
      <c r="I236" s="257"/>
      <c r="J236" s="253"/>
      <c r="K236" s="253"/>
      <c r="L236" s="258"/>
      <c r="M236" s="259"/>
      <c r="N236" s="260"/>
      <c r="O236" s="260"/>
      <c r="P236" s="260"/>
      <c r="Q236" s="260"/>
      <c r="R236" s="260"/>
      <c r="S236" s="260"/>
      <c r="T236" s="261"/>
      <c r="U236" s="13"/>
      <c r="V236" s="13"/>
      <c r="W236" s="13"/>
      <c r="X236" s="13"/>
      <c r="Y236" s="13"/>
      <c r="Z236" s="13"/>
      <c r="AA236" s="13"/>
      <c r="AB236" s="13"/>
      <c r="AC236" s="13"/>
      <c r="AD236" s="13"/>
      <c r="AE236" s="13"/>
      <c r="AT236" s="262" t="s">
        <v>369</v>
      </c>
      <c r="AU236" s="262" t="s">
        <v>91</v>
      </c>
      <c r="AV236" s="13" t="s">
        <v>91</v>
      </c>
      <c r="AW236" s="13" t="s">
        <v>38</v>
      </c>
      <c r="AX236" s="13" t="s">
        <v>83</v>
      </c>
      <c r="AY236" s="262" t="s">
        <v>227</v>
      </c>
    </row>
    <row r="237" s="14" customFormat="1">
      <c r="A237" s="14"/>
      <c r="B237" s="263"/>
      <c r="C237" s="264"/>
      <c r="D237" s="242" t="s">
        <v>369</v>
      </c>
      <c r="E237" s="265" t="s">
        <v>1</v>
      </c>
      <c r="F237" s="266" t="s">
        <v>371</v>
      </c>
      <c r="G237" s="264"/>
      <c r="H237" s="267">
        <v>26.899999999999999</v>
      </c>
      <c r="I237" s="268"/>
      <c r="J237" s="264"/>
      <c r="K237" s="264"/>
      <c r="L237" s="269"/>
      <c r="M237" s="270"/>
      <c r="N237" s="271"/>
      <c r="O237" s="271"/>
      <c r="P237" s="271"/>
      <c r="Q237" s="271"/>
      <c r="R237" s="271"/>
      <c r="S237" s="271"/>
      <c r="T237" s="272"/>
      <c r="U237" s="14"/>
      <c r="V237" s="14"/>
      <c r="W237" s="14"/>
      <c r="X237" s="14"/>
      <c r="Y237" s="14"/>
      <c r="Z237" s="14"/>
      <c r="AA237" s="14"/>
      <c r="AB237" s="14"/>
      <c r="AC237" s="14"/>
      <c r="AD237" s="14"/>
      <c r="AE237" s="14"/>
      <c r="AT237" s="273" t="s">
        <v>369</v>
      </c>
      <c r="AU237" s="273" t="s">
        <v>91</v>
      </c>
      <c r="AV237" s="14" t="s">
        <v>115</v>
      </c>
      <c r="AW237" s="14" t="s">
        <v>38</v>
      </c>
      <c r="AX237" s="14" t="s">
        <v>87</v>
      </c>
      <c r="AY237" s="273" t="s">
        <v>227</v>
      </c>
    </row>
    <row r="238" s="2" customFormat="1" ht="16.5" customHeight="1">
      <c r="A238" s="40"/>
      <c r="B238" s="41"/>
      <c r="C238" s="229" t="s">
        <v>500</v>
      </c>
      <c r="D238" s="229" t="s">
        <v>230</v>
      </c>
      <c r="E238" s="230" t="s">
        <v>1182</v>
      </c>
      <c r="F238" s="231" t="s">
        <v>1183</v>
      </c>
      <c r="G238" s="232" t="s">
        <v>415</v>
      </c>
      <c r="H238" s="233">
        <v>4</v>
      </c>
      <c r="I238" s="234"/>
      <c r="J238" s="235">
        <f>ROUND(I238*H238,2)</f>
        <v>0</v>
      </c>
      <c r="K238" s="231" t="s">
        <v>234</v>
      </c>
      <c r="L238" s="46"/>
      <c r="M238" s="236" t="s">
        <v>1</v>
      </c>
      <c r="N238" s="237" t="s">
        <v>48</v>
      </c>
      <c r="O238" s="93"/>
      <c r="P238" s="238">
        <f>O238*H238</f>
        <v>0</v>
      </c>
      <c r="Q238" s="238">
        <v>0</v>
      </c>
      <c r="R238" s="238">
        <f>Q238*H238</f>
        <v>0</v>
      </c>
      <c r="S238" s="238">
        <v>0.075999999999999998</v>
      </c>
      <c r="T238" s="239">
        <f>S238*H238</f>
        <v>0.30399999999999999</v>
      </c>
      <c r="U238" s="40"/>
      <c r="V238" s="40"/>
      <c r="W238" s="40"/>
      <c r="X238" s="40"/>
      <c r="Y238" s="40"/>
      <c r="Z238" s="40"/>
      <c r="AA238" s="40"/>
      <c r="AB238" s="40"/>
      <c r="AC238" s="40"/>
      <c r="AD238" s="40"/>
      <c r="AE238" s="40"/>
      <c r="AR238" s="240" t="s">
        <v>115</v>
      </c>
      <c r="AT238" s="240" t="s">
        <v>230</v>
      </c>
      <c r="AU238" s="240" t="s">
        <v>91</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115</v>
      </c>
      <c r="BM238" s="240" t="s">
        <v>1184</v>
      </c>
    </row>
    <row r="239" s="15" customFormat="1">
      <c r="A239" s="15"/>
      <c r="B239" s="274"/>
      <c r="C239" s="275"/>
      <c r="D239" s="242" t="s">
        <v>369</v>
      </c>
      <c r="E239" s="276" t="s">
        <v>1</v>
      </c>
      <c r="F239" s="277" t="s">
        <v>1043</v>
      </c>
      <c r="G239" s="275"/>
      <c r="H239" s="276" t="s">
        <v>1</v>
      </c>
      <c r="I239" s="278"/>
      <c r="J239" s="275"/>
      <c r="K239" s="275"/>
      <c r="L239" s="279"/>
      <c r="M239" s="280"/>
      <c r="N239" s="281"/>
      <c r="O239" s="281"/>
      <c r="P239" s="281"/>
      <c r="Q239" s="281"/>
      <c r="R239" s="281"/>
      <c r="S239" s="281"/>
      <c r="T239" s="282"/>
      <c r="U239" s="15"/>
      <c r="V239" s="15"/>
      <c r="W239" s="15"/>
      <c r="X239" s="15"/>
      <c r="Y239" s="15"/>
      <c r="Z239" s="15"/>
      <c r="AA239" s="15"/>
      <c r="AB239" s="15"/>
      <c r="AC239" s="15"/>
      <c r="AD239" s="15"/>
      <c r="AE239" s="15"/>
      <c r="AT239" s="283" t="s">
        <v>369</v>
      </c>
      <c r="AU239" s="283" t="s">
        <v>91</v>
      </c>
      <c r="AV239" s="15" t="s">
        <v>87</v>
      </c>
      <c r="AW239" s="15" t="s">
        <v>38</v>
      </c>
      <c r="AX239" s="15" t="s">
        <v>83</v>
      </c>
      <c r="AY239" s="283" t="s">
        <v>227</v>
      </c>
    </row>
    <row r="240" s="13" customFormat="1">
      <c r="A240" s="13"/>
      <c r="B240" s="252"/>
      <c r="C240" s="253"/>
      <c r="D240" s="242" t="s">
        <v>369</v>
      </c>
      <c r="E240" s="254" t="s">
        <v>1</v>
      </c>
      <c r="F240" s="255" t="s">
        <v>6133</v>
      </c>
      <c r="G240" s="253"/>
      <c r="H240" s="256">
        <v>4</v>
      </c>
      <c r="I240" s="257"/>
      <c r="J240" s="253"/>
      <c r="K240" s="253"/>
      <c r="L240" s="258"/>
      <c r="M240" s="259"/>
      <c r="N240" s="260"/>
      <c r="O240" s="260"/>
      <c r="P240" s="260"/>
      <c r="Q240" s="260"/>
      <c r="R240" s="260"/>
      <c r="S240" s="260"/>
      <c r="T240" s="261"/>
      <c r="U240" s="13"/>
      <c r="V240" s="13"/>
      <c r="W240" s="13"/>
      <c r="X240" s="13"/>
      <c r="Y240" s="13"/>
      <c r="Z240" s="13"/>
      <c r="AA240" s="13"/>
      <c r="AB240" s="13"/>
      <c r="AC240" s="13"/>
      <c r="AD240" s="13"/>
      <c r="AE240" s="13"/>
      <c r="AT240" s="262" t="s">
        <v>369</v>
      </c>
      <c r="AU240" s="262" t="s">
        <v>91</v>
      </c>
      <c r="AV240" s="13" t="s">
        <v>91</v>
      </c>
      <c r="AW240" s="13" t="s">
        <v>38</v>
      </c>
      <c r="AX240" s="13" t="s">
        <v>83</v>
      </c>
      <c r="AY240" s="262" t="s">
        <v>227</v>
      </c>
    </row>
    <row r="241" s="14" customFormat="1">
      <c r="A241" s="14"/>
      <c r="B241" s="263"/>
      <c r="C241" s="264"/>
      <c r="D241" s="242" t="s">
        <v>369</v>
      </c>
      <c r="E241" s="265" t="s">
        <v>1</v>
      </c>
      <c r="F241" s="266" t="s">
        <v>371</v>
      </c>
      <c r="G241" s="264"/>
      <c r="H241" s="267">
        <v>4</v>
      </c>
      <c r="I241" s="268"/>
      <c r="J241" s="264"/>
      <c r="K241" s="264"/>
      <c r="L241" s="269"/>
      <c r="M241" s="270"/>
      <c r="N241" s="271"/>
      <c r="O241" s="271"/>
      <c r="P241" s="271"/>
      <c r="Q241" s="271"/>
      <c r="R241" s="271"/>
      <c r="S241" s="271"/>
      <c r="T241" s="272"/>
      <c r="U241" s="14"/>
      <c r="V241" s="14"/>
      <c r="W241" s="14"/>
      <c r="X241" s="14"/>
      <c r="Y241" s="14"/>
      <c r="Z241" s="14"/>
      <c r="AA241" s="14"/>
      <c r="AB241" s="14"/>
      <c r="AC241" s="14"/>
      <c r="AD241" s="14"/>
      <c r="AE241" s="14"/>
      <c r="AT241" s="273" t="s">
        <v>369</v>
      </c>
      <c r="AU241" s="273" t="s">
        <v>91</v>
      </c>
      <c r="AV241" s="14" t="s">
        <v>115</v>
      </c>
      <c r="AW241" s="14" t="s">
        <v>38</v>
      </c>
      <c r="AX241" s="14" t="s">
        <v>87</v>
      </c>
      <c r="AY241" s="273" t="s">
        <v>227</v>
      </c>
    </row>
    <row r="242" s="2" customFormat="1" ht="16.5" customHeight="1">
      <c r="A242" s="40"/>
      <c r="B242" s="41"/>
      <c r="C242" s="229" t="s">
        <v>505</v>
      </c>
      <c r="D242" s="229" t="s">
        <v>230</v>
      </c>
      <c r="E242" s="230" t="s">
        <v>1205</v>
      </c>
      <c r="F242" s="231" t="s">
        <v>1206</v>
      </c>
      <c r="G242" s="232" t="s">
        <v>415</v>
      </c>
      <c r="H242" s="233">
        <v>99.900000000000006</v>
      </c>
      <c r="I242" s="234"/>
      <c r="J242" s="235">
        <f>ROUND(I242*H242,2)</f>
        <v>0</v>
      </c>
      <c r="K242" s="231" t="s">
        <v>234</v>
      </c>
      <c r="L242" s="46"/>
      <c r="M242" s="236" t="s">
        <v>1</v>
      </c>
      <c r="N242" s="237" t="s">
        <v>48</v>
      </c>
      <c r="O242" s="93"/>
      <c r="P242" s="238">
        <f>O242*H242</f>
        <v>0</v>
      </c>
      <c r="Q242" s="238">
        <v>0</v>
      </c>
      <c r="R242" s="238">
        <f>Q242*H242</f>
        <v>0</v>
      </c>
      <c r="S242" s="238">
        <v>0.050000000000000003</v>
      </c>
      <c r="T242" s="239">
        <f>S242*H242</f>
        <v>4.995000000000001</v>
      </c>
      <c r="U242" s="40"/>
      <c r="V242" s="40"/>
      <c r="W242" s="40"/>
      <c r="X242" s="40"/>
      <c r="Y242" s="40"/>
      <c r="Z242" s="40"/>
      <c r="AA242" s="40"/>
      <c r="AB242" s="40"/>
      <c r="AC242" s="40"/>
      <c r="AD242" s="40"/>
      <c r="AE242" s="40"/>
      <c r="AR242" s="240" t="s">
        <v>115</v>
      </c>
      <c r="AT242" s="240" t="s">
        <v>230</v>
      </c>
      <c r="AU242" s="240" t="s">
        <v>91</v>
      </c>
      <c r="AY242" s="18" t="s">
        <v>227</v>
      </c>
      <c r="BE242" s="241">
        <f>IF(N242="základní",J242,0)</f>
        <v>0</v>
      </c>
      <c r="BF242" s="241">
        <f>IF(N242="snížená",J242,0)</f>
        <v>0</v>
      </c>
      <c r="BG242" s="241">
        <f>IF(N242="zákl. přenesená",J242,0)</f>
        <v>0</v>
      </c>
      <c r="BH242" s="241">
        <f>IF(N242="sníž. přenesená",J242,0)</f>
        <v>0</v>
      </c>
      <c r="BI242" s="241">
        <f>IF(N242="nulová",J242,0)</f>
        <v>0</v>
      </c>
      <c r="BJ242" s="18" t="s">
        <v>87</v>
      </c>
      <c r="BK242" s="241">
        <f>ROUND(I242*H242,2)</f>
        <v>0</v>
      </c>
      <c r="BL242" s="18" t="s">
        <v>115</v>
      </c>
      <c r="BM242" s="240" t="s">
        <v>1207</v>
      </c>
    </row>
    <row r="243" s="15" customFormat="1">
      <c r="A243" s="15"/>
      <c r="B243" s="274"/>
      <c r="C243" s="275"/>
      <c r="D243" s="242" t="s">
        <v>369</v>
      </c>
      <c r="E243" s="276" t="s">
        <v>1</v>
      </c>
      <c r="F243" s="277" t="s">
        <v>1083</v>
      </c>
      <c r="G243" s="275"/>
      <c r="H243" s="276" t="s">
        <v>1</v>
      </c>
      <c r="I243" s="278"/>
      <c r="J243" s="275"/>
      <c r="K243" s="275"/>
      <c r="L243" s="279"/>
      <c r="M243" s="280"/>
      <c r="N243" s="281"/>
      <c r="O243" s="281"/>
      <c r="P243" s="281"/>
      <c r="Q243" s="281"/>
      <c r="R243" s="281"/>
      <c r="S243" s="281"/>
      <c r="T243" s="282"/>
      <c r="U243" s="15"/>
      <c r="V243" s="15"/>
      <c r="W243" s="15"/>
      <c r="X243" s="15"/>
      <c r="Y243" s="15"/>
      <c r="Z243" s="15"/>
      <c r="AA243" s="15"/>
      <c r="AB243" s="15"/>
      <c r="AC243" s="15"/>
      <c r="AD243" s="15"/>
      <c r="AE243" s="15"/>
      <c r="AT243" s="283" t="s">
        <v>369</v>
      </c>
      <c r="AU243" s="283" t="s">
        <v>91</v>
      </c>
      <c r="AV243" s="15" t="s">
        <v>87</v>
      </c>
      <c r="AW243" s="15" t="s">
        <v>38</v>
      </c>
      <c r="AX243" s="15" t="s">
        <v>83</v>
      </c>
      <c r="AY243" s="283" t="s">
        <v>227</v>
      </c>
    </row>
    <row r="244" s="13" customFormat="1">
      <c r="A244" s="13"/>
      <c r="B244" s="252"/>
      <c r="C244" s="253"/>
      <c r="D244" s="242" t="s">
        <v>369</v>
      </c>
      <c r="E244" s="254" t="s">
        <v>1</v>
      </c>
      <c r="F244" s="255" t="s">
        <v>6134</v>
      </c>
      <c r="G244" s="253"/>
      <c r="H244" s="256">
        <v>99.900000000000006</v>
      </c>
      <c r="I244" s="257"/>
      <c r="J244" s="253"/>
      <c r="K244" s="253"/>
      <c r="L244" s="258"/>
      <c r="M244" s="259"/>
      <c r="N244" s="260"/>
      <c r="O244" s="260"/>
      <c r="P244" s="260"/>
      <c r="Q244" s="260"/>
      <c r="R244" s="260"/>
      <c r="S244" s="260"/>
      <c r="T244" s="261"/>
      <c r="U244" s="13"/>
      <c r="V244" s="13"/>
      <c r="W244" s="13"/>
      <c r="X244" s="13"/>
      <c r="Y244" s="13"/>
      <c r="Z244" s="13"/>
      <c r="AA244" s="13"/>
      <c r="AB244" s="13"/>
      <c r="AC244" s="13"/>
      <c r="AD244" s="13"/>
      <c r="AE244" s="13"/>
      <c r="AT244" s="262" t="s">
        <v>369</v>
      </c>
      <c r="AU244" s="262" t="s">
        <v>91</v>
      </c>
      <c r="AV244" s="13" t="s">
        <v>91</v>
      </c>
      <c r="AW244" s="13" t="s">
        <v>38</v>
      </c>
      <c r="AX244" s="13" t="s">
        <v>83</v>
      </c>
      <c r="AY244" s="262" t="s">
        <v>227</v>
      </c>
    </row>
    <row r="245" s="14" customFormat="1">
      <c r="A245" s="14"/>
      <c r="B245" s="263"/>
      <c r="C245" s="264"/>
      <c r="D245" s="242" t="s">
        <v>369</v>
      </c>
      <c r="E245" s="265" t="s">
        <v>1</v>
      </c>
      <c r="F245" s="266" t="s">
        <v>371</v>
      </c>
      <c r="G245" s="264"/>
      <c r="H245" s="267">
        <v>99.900000000000006</v>
      </c>
      <c r="I245" s="268"/>
      <c r="J245" s="264"/>
      <c r="K245" s="264"/>
      <c r="L245" s="269"/>
      <c r="M245" s="270"/>
      <c r="N245" s="271"/>
      <c r="O245" s="271"/>
      <c r="P245" s="271"/>
      <c r="Q245" s="271"/>
      <c r="R245" s="271"/>
      <c r="S245" s="271"/>
      <c r="T245" s="272"/>
      <c r="U245" s="14"/>
      <c r="V245" s="14"/>
      <c r="W245" s="14"/>
      <c r="X245" s="14"/>
      <c r="Y245" s="14"/>
      <c r="Z245" s="14"/>
      <c r="AA245" s="14"/>
      <c r="AB245" s="14"/>
      <c r="AC245" s="14"/>
      <c r="AD245" s="14"/>
      <c r="AE245" s="14"/>
      <c r="AT245" s="273" t="s">
        <v>369</v>
      </c>
      <c r="AU245" s="273" t="s">
        <v>91</v>
      </c>
      <c r="AV245" s="14" t="s">
        <v>115</v>
      </c>
      <c r="AW245" s="14" t="s">
        <v>38</v>
      </c>
      <c r="AX245" s="14" t="s">
        <v>87</v>
      </c>
      <c r="AY245" s="273" t="s">
        <v>227</v>
      </c>
    </row>
    <row r="246" s="2" customFormat="1" ht="16.5" customHeight="1">
      <c r="A246" s="40"/>
      <c r="B246" s="41"/>
      <c r="C246" s="229" t="s">
        <v>509</v>
      </c>
      <c r="D246" s="229" t="s">
        <v>230</v>
      </c>
      <c r="E246" s="230" t="s">
        <v>1213</v>
      </c>
      <c r="F246" s="231" t="s">
        <v>1214</v>
      </c>
      <c r="G246" s="232" t="s">
        <v>415</v>
      </c>
      <c r="H246" s="233">
        <v>318.98700000000002</v>
      </c>
      <c r="I246" s="234"/>
      <c r="J246" s="235">
        <f>ROUND(I246*H246,2)</f>
        <v>0</v>
      </c>
      <c r="K246" s="231" t="s">
        <v>234</v>
      </c>
      <c r="L246" s="46"/>
      <c r="M246" s="236" t="s">
        <v>1</v>
      </c>
      <c r="N246" s="237" t="s">
        <v>48</v>
      </c>
      <c r="O246" s="93"/>
      <c r="P246" s="238">
        <f>O246*H246</f>
        <v>0</v>
      </c>
      <c r="Q246" s="238">
        <v>0</v>
      </c>
      <c r="R246" s="238">
        <f>Q246*H246</f>
        <v>0</v>
      </c>
      <c r="S246" s="238">
        <v>0.045999999999999999</v>
      </c>
      <c r="T246" s="239">
        <f>S246*H246</f>
        <v>14.673402000000001</v>
      </c>
      <c r="U246" s="40"/>
      <c r="V246" s="40"/>
      <c r="W246" s="40"/>
      <c r="X246" s="40"/>
      <c r="Y246" s="40"/>
      <c r="Z246" s="40"/>
      <c r="AA246" s="40"/>
      <c r="AB246" s="40"/>
      <c r="AC246" s="40"/>
      <c r="AD246" s="40"/>
      <c r="AE246" s="40"/>
      <c r="AR246" s="240" t="s">
        <v>115</v>
      </c>
      <c r="AT246" s="240" t="s">
        <v>230</v>
      </c>
      <c r="AU246" s="240" t="s">
        <v>91</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115</v>
      </c>
      <c r="BM246" s="240" t="s">
        <v>1215</v>
      </c>
    </row>
    <row r="247" s="15" customFormat="1">
      <c r="A247" s="15"/>
      <c r="B247" s="274"/>
      <c r="C247" s="275"/>
      <c r="D247" s="242" t="s">
        <v>369</v>
      </c>
      <c r="E247" s="276" t="s">
        <v>1</v>
      </c>
      <c r="F247" s="277" t="s">
        <v>1043</v>
      </c>
      <c r="G247" s="275"/>
      <c r="H247" s="276" t="s">
        <v>1</v>
      </c>
      <c r="I247" s="278"/>
      <c r="J247" s="275"/>
      <c r="K247" s="275"/>
      <c r="L247" s="279"/>
      <c r="M247" s="280"/>
      <c r="N247" s="281"/>
      <c r="O247" s="281"/>
      <c r="P247" s="281"/>
      <c r="Q247" s="281"/>
      <c r="R247" s="281"/>
      <c r="S247" s="281"/>
      <c r="T247" s="282"/>
      <c r="U247" s="15"/>
      <c r="V247" s="15"/>
      <c r="W247" s="15"/>
      <c r="X247" s="15"/>
      <c r="Y247" s="15"/>
      <c r="Z247" s="15"/>
      <c r="AA247" s="15"/>
      <c r="AB247" s="15"/>
      <c r="AC247" s="15"/>
      <c r="AD247" s="15"/>
      <c r="AE247" s="15"/>
      <c r="AT247" s="283" t="s">
        <v>369</v>
      </c>
      <c r="AU247" s="283" t="s">
        <v>91</v>
      </c>
      <c r="AV247" s="15" t="s">
        <v>87</v>
      </c>
      <c r="AW247" s="15" t="s">
        <v>38</v>
      </c>
      <c r="AX247" s="15" t="s">
        <v>83</v>
      </c>
      <c r="AY247" s="283" t="s">
        <v>227</v>
      </c>
    </row>
    <row r="248" s="15" customFormat="1">
      <c r="A248" s="15"/>
      <c r="B248" s="274"/>
      <c r="C248" s="275"/>
      <c r="D248" s="242" t="s">
        <v>369</v>
      </c>
      <c r="E248" s="276" t="s">
        <v>1</v>
      </c>
      <c r="F248" s="277" t="s">
        <v>1216</v>
      </c>
      <c r="G248" s="275"/>
      <c r="H248" s="276" t="s">
        <v>1</v>
      </c>
      <c r="I248" s="278"/>
      <c r="J248" s="275"/>
      <c r="K248" s="275"/>
      <c r="L248" s="279"/>
      <c r="M248" s="280"/>
      <c r="N248" s="281"/>
      <c r="O248" s="281"/>
      <c r="P248" s="281"/>
      <c r="Q248" s="281"/>
      <c r="R248" s="281"/>
      <c r="S248" s="281"/>
      <c r="T248" s="282"/>
      <c r="U248" s="15"/>
      <c r="V248" s="15"/>
      <c r="W248" s="15"/>
      <c r="X248" s="15"/>
      <c r="Y248" s="15"/>
      <c r="Z248" s="15"/>
      <c r="AA248" s="15"/>
      <c r="AB248" s="15"/>
      <c r="AC248" s="15"/>
      <c r="AD248" s="15"/>
      <c r="AE248" s="15"/>
      <c r="AT248" s="283" t="s">
        <v>369</v>
      </c>
      <c r="AU248" s="283" t="s">
        <v>91</v>
      </c>
      <c r="AV248" s="15" t="s">
        <v>87</v>
      </c>
      <c r="AW248" s="15" t="s">
        <v>38</v>
      </c>
      <c r="AX248" s="15" t="s">
        <v>83</v>
      </c>
      <c r="AY248" s="283" t="s">
        <v>227</v>
      </c>
    </row>
    <row r="249" s="13" customFormat="1">
      <c r="A249" s="13"/>
      <c r="B249" s="252"/>
      <c r="C249" s="253"/>
      <c r="D249" s="242" t="s">
        <v>369</v>
      </c>
      <c r="E249" s="254" t="s">
        <v>1</v>
      </c>
      <c r="F249" s="255" t="s">
        <v>6135</v>
      </c>
      <c r="G249" s="253"/>
      <c r="H249" s="256">
        <v>318.98700000000002</v>
      </c>
      <c r="I249" s="257"/>
      <c r="J249" s="253"/>
      <c r="K249" s="253"/>
      <c r="L249" s="258"/>
      <c r="M249" s="259"/>
      <c r="N249" s="260"/>
      <c r="O249" s="260"/>
      <c r="P249" s="260"/>
      <c r="Q249" s="260"/>
      <c r="R249" s="260"/>
      <c r="S249" s="260"/>
      <c r="T249" s="261"/>
      <c r="U249" s="13"/>
      <c r="V249" s="13"/>
      <c r="W249" s="13"/>
      <c r="X249" s="13"/>
      <c r="Y249" s="13"/>
      <c r="Z249" s="13"/>
      <c r="AA249" s="13"/>
      <c r="AB249" s="13"/>
      <c r="AC249" s="13"/>
      <c r="AD249" s="13"/>
      <c r="AE249" s="13"/>
      <c r="AT249" s="262" t="s">
        <v>369</v>
      </c>
      <c r="AU249" s="262" t="s">
        <v>91</v>
      </c>
      <c r="AV249" s="13" t="s">
        <v>91</v>
      </c>
      <c r="AW249" s="13" t="s">
        <v>38</v>
      </c>
      <c r="AX249" s="13" t="s">
        <v>83</v>
      </c>
      <c r="AY249" s="262" t="s">
        <v>227</v>
      </c>
    </row>
    <row r="250" s="14" customFormat="1">
      <c r="A250" s="14"/>
      <c r="B250" s="263"/>
      <c r="C250" s="264"/>
      <c r="D250" s="242" t="s">
        <v>369</v>
      </c>
      <c r="E250" s="265" t="s">
        <v>1</v>
      </c>
      <c r="F250" s="266" t="s">
        <v>371</v>
      </c>
      <c r="G250" s="264"/>
      <c r="H250" s="267">
        <v>318.98700000000002</v>
      </c>
      <c r="I250" s="268"/>
      <c r="J250" s="264"/>
      <c r="K250" s="264"/>
      <c r="L250" s="269"/>
      <c r="M250" s="270"/>
      <c r="N250" s="271"/>
      <c r="O250" s="271"/>
      <c r="P250" s="271"/>
      <c r="Q250" s="271"/>
      <c r="R250" s="271"/>
      <c r="S250" s="271"/>
      <c r="T250" s="272"/>
      <c r="U250" s="14"/>
      <c r="V250" s="14"/>
      <c r="W250" s="14"/>
      <c r="X250" s="14"/>
      <c r="Y250" s="14"/>
      <c r="Z250" s="14"/>
      <c r="AA250" s="14"/>
      <c r="AB250" s="14"/>
      <c r="AC250" s="14"/>
      <c r="AD250" s="14"/>
      <c r="AE250" s="14"/>
      <c r="AT250" s="273" t="s">
        <v>369</v>
      </c>
      <c r="AU250" s="273" t="s">
        <v>91</v>
      </c>
      <c r="AV250" s="14" t="s">
        <v>115</v>
      </c>
      <c r="AW250" s="14" t="s">
        <v>38</v>
      </c>
      <c r="AX250" s="14" t="s">
        <v>87</v>
      </c>
      <c r="AY250" s="273" t="s">
        <v>227</v>
      </c>
    </row>
    <row r="251" s="2" customFormat="1" ht="16.5" customHeight="1">
      <c r="A251" s="40"/>
      <c r="B251" s="41"/>
      <c r="C251" s="229" t="s">
        <v>513</v>
      </c>
      <c r="D251" s="229" t="s">
        <v>230</v>
      </c>
      <c r="E251" s="230" t="s">
        <v>1224</v>
      </c>
      <c r="F251" s="231" t="s">
        <v>1225</v>
      </c>
      <c r="G251" s="232" t="s">
        <v>415</v>
      </c>
      <c r="H251" s="233">
        <v>27.536000000000001</v>
      </c>
      <c r="I251" s="234"/>
      <c r="J251" s="235">
        <f>ROUND(I251*H251,2)</f>
        <v>0</v>
      </c>
      <c r="K251" s="231" t="s">
        <v>234</v>
      </c>
      <c r="L251" s="46"/>
      <c r="M251" s="236" t="s">
        <v>1</v>
      </c>
      <c r="N251" s="237" t="s">
        <v>48</v>
      </c>
      <c r="O251" s="93"/>
      <c r="P251" s="238">
        <f>O251*H251</f>
        <v>0</v>
      </c>
      <c r="Q251" s="238">
        <v>0</v>
      </c>
      <c r="R251" s="238">
        <f>Q251*H251</f>
        <v>0</v>
      </c>
      <c r="S251" s="238">
        <v>0.068000000000000005</v>
      </c>
      <c r="T251" s="239">
        <f>S251*H251</f>
        <v>1.8724480000000003</v>
      </c>
      <c r="U251" s="40"/>
      <c r="V251" s="40"/>
      <c r="W251" s="40"/>
      <c r="X251" s="40"/>
      <c r="Y251" s="40"/>
      <c r="Z251" s="40"/>
      <c r="AA251" s="40"/>
      <c r="AB251" s="40"/>
      <c r="AC251" s="40"/>
      <c r="AD251" s="40"/>
      <c r="AE251" s="40"/>
      <c r="AR251" s="240" t="s">
        <v>115</v>
      </c>
      <c r="AT251" s="240" t="s">
        <v>230</v>
      </c>
      <c r="AU251" s="240" t="s">
        <v>91</v>
      </c>
      <c r="AY251" s="18" t="s">
        <v>227</v>
      </c>
      <c r="BE251" s="241">
        <f>IF(N251="základní",J251,0)</f>
        <v>0</v>
      </c>
      <c r="BF251" s="241">
        <f>IF(N251="snížená",J251,0)</f>
        <v>0</v>
      </c>
      <c r="BG251" s="241">
        <f>IF(N251="zákl. přenesená",J251,0)</f>
        <v>0</v>
      </c>
      <c r="BH251" s="241">
        <f>IF(N251="sníž. přenesená",J251,0)</f>
        <v>0</v>
      </c>
      <c r="BI251" s="241">
        <f>IF(N251="nulová",J251,0)</f>
        <v>0</v>
      </c>
      <c r="BJ251" s="18" t="s">
        <v>87</v>
      </c>
      <c r="BK251" s="241">
        <f>ROUND(I251*H251,2)</f>
        <v>0</v>
      </c>
      <c r="BL251" s="18" t="s">
        <v>115</v>
      </c>
      <c r="BM251" s="240" t="s">
        <v>1226</v>
      </c>
    </row>
    <row r="252" s="15" customFormat="1">
      <c r="A252" s="15"/>
      <c r="B252" s="274"/>
      <c r="C252" s="275"/>
      <c r="D252" s="242" t="s">
        <v>369</v>
      </c>
      <c r="E252" s="276" t="s">
        <v>1</v>
      </c>
      <c r="F252" s="277" t="s">
        <v>1043</v>
      </c>
      <c r="G252" s="275"/>
      <c r="H252" s="276" t="s">
        <v>1</v>
      </c>
      <c r="I252" s="278"/>
      <c r="J252" s="275"/>
      <c r="K252" s="275"/>
      <c r="L252" s="279"/>
      <c r="M252" s="280"/>
      <c r="N252" s="281"/>
      <c r="O252" s="281"/>
      <c r="P252" s="281"/>
      <c r="Q252" s="281"/>
      <c r="R252" s="281"/>
      <c r="S252" s="281"/>
      <c r="T252" s="282"/>
      <c r="U252" s="15"/>
      <c r="V252" s="15"/>
      <c r="W252" s="15"/>
      <c r="X252" s="15"/>
      <c r="Y252" s="15"/>
      <c r="Z252" s="15"/>
      <c r="AA252" s="15"/>
      <c r="AB252" s="15"/>
      <c r="AC252" s="15"/>
      <c r="AD252" s="15"/>
      <c r="AE252" s="15"/>
      <c r="AT252" s="283" t="s">
        <v>369</v>
      </c>
      <c r="AU252" s="283" t="s">
        <v>91</v>
      </c>
      <c r="AV252" s="15" t="s">
        <v>87</v>
      </c>
      <c r="AW252" s="15" t="s">
        <v>38</v>
      </c>
      <c r="AX252" s="15" t="s">
        <v>83</v>
      </c>
      <c r="AY252" s="283" t="s">
        <v>227</v>
      </c>
    </row>
    <row r="253" s="15" customFormat="1">
      <c r="A253" s="15"/>
      <c r="B253" s="274"/>
      <c r="C253" s="275"/>
      <c r="D253" s="242" t="s">
        <v>369</v>
      </c>
      <c r="E253" s="276" t="s">
        <v>1</v>
      </c>
      <c r="F253" s="277" t="s">
        <v>1216</v>
      </c>
      <c r="G253" s="275"/>
      <c r="H253" s="276" t="s">
        <v>1</v>
      </c>
      <c r="I253" s="278"/>
      <c r="J253" s="275"/>
      <c r="K253" s="275"/>
      <c r="L253" s="279"/>
      <c r="M253" s="280"/>
      <c r="N253" s="281"/>
      <c r="O253" s="281"/>
      <c r="P253" s="281"/>
      <c r="Q253" s="281"/>
      <c r="R253" s="281"/>
      <c r="S253" s="281"/>
      <c r="T253" s="282"/>
      <c r="U253" s="15"/>
      <c r="V253" s="15"/>
      <c r="W253" s="15"/>
      <c r="X253" s="15"/>
      <c r="Y253" s="15"/>
      <c r="Z253" s="15"/>
      <c r="AA253" s="15"/>
      <c r="AB253" s="15"/>
      <c r="AC253" s="15"/>
      <c r="AD253" s="15"/>
      <c r="AE253" s="15"/>
      <c r="AT253" s="283" t="s">
        <v>369</v>
      </c>
      <c r="AU253" s="283" t="s">
        <v>91</v>
      </c>
      <c r="AV253" s="15" t="s">
        <v>87</v>
      </c>
      <c r="AW253" s="15" t="s">
        <v>38</v>
      </c>
      <c r="AX253" s="15" t="s">
        <v>83</v>
      </c>
      <c r="AY253" s="283" t="s">
        <v>227</v>
      </c>
    </row>
    <row r="254" s="13" customFormat="1">
      <c r="A254" s="13"/>
      <c r="B254" s="252"/>
      <c r="C254" s="253"/>
      <c r="D254" s="242" t="s">
        <v>369</v>
      </c>
      <c r="E254" s="254" t="s">
        <v>1</v>
      </c>
      <c r="F254" s="255" t="s">
        <v>6136</v>
      </c>
      <c r="G254" s="253"/>
      <c r="H254" s="256">
        <v>27.536000000000001</v>
      </c>
      <c r="I254" s="257"/>
      <c r="J254" s="253"/>
      <c r="K254" s="253"/>
      <c r="L254" s="258"/>
      <c r="M254" s="259"/>
      <c r="N254" s="260"/>
      <c r="O254" s="260"/>
      <c r="P254" s="260"/>
      <c r="Q254" s="260"/>
      <c r="R254" s="260"/>
      <c r="S254" s="260"/>
      <c r="T254" s="261"/>
      <c r="U254" s="13"/>
      <c r="V254" s="13"/>
      <c r="W254" s="13"/>
      <c r="X254" s="13"/>
      <c r="Y254" s="13"/>
      <c r="Z254" s="13"/>
      <c r="AA254" s="13"/>
      <c r="AB254" s="13"/>
      <c r="AC254" s="13"/>
      <c r="AD254" s="13"/>
      <c r="AE254" s="13"/>
      <c r="AT254" s="262" t="s">
        <v>369</v>
      </c>
      <c r="AU254" s="262" t="s">
        <v>91</v>
      </c>
      <c r="AV254" s="13" t="s">
        <v>91</v>
      </c>
      <c r="AW254" s="13" t="s">
        <v>38</v>
      </c>
      <c r="AX254" s="13" t="s">
        <v>83</v>
      </c>
      <c r="AY254" s="262" t="s">
        <v>227</v>
      </c>
    </row>
    <row r="255" s="14" customFormat="1">
      <c r="A255" s="14"/>
      <c r="B255" s="263"/>
      <c r="C255" s="264"/>
      <c r="D255" s="242" t="s">
        <v>369</v>
      </c>
      <c r="E255" s="265" t="s">
        <v>1</v>
      </c>
      <c r="F255" s="266" t="s">
        <v>371</v>
      </c>
      <c r="G255" s="264"/>
      <c r="H255" s="267">
        <v>27.536000000000001</v>
      </c>
      <c r="I255" s="268"/>
      <c r="J255" s="264"/>
      <c r="K255" s="264"/>
      <c r="L255" s="269"/>
      <c r="M255" s="270"/>
      <c r="N255" s="271"/>
      <c r="O255" s="271"/>
      <c r="P255" s="271"/>
      <c r="Q255" s="271"/>
      <c r="R255" s="271"/>
      <c r="S255" s="271"/>
      <c r="T255" s="272"/>
      <c r="U255" s="14"/>
      <c r="V255" s="14"/>
      <c r="W255" s="14"/>
      <c r="X255" s="14"/>
      <c r="Y255" s="14"/>
      <c r="Z255" s="14"/>
      <c r="AA255" s="14"/>
      <c r="AB255" s="14"/>
      <c r="AC255" s="14"/>
      <c r="AD255" s="14"/>
      <c r="AE255" s="14"/>
      <c r="AT255" s="273" t="s">
        <v>369</v>
      </c>
      <c r="AU255" s="273" t="s">
        <v>91</v>
      </c>
      <c r="AV255" s="14" t="s">
        <v>115</v>
      </c>
      <c r="AW255" s="14" t="s">
        <v>38</v>
      </c>
      <c r="AX255" s="14" t="s">
        <v>87</v>
      </c>
      <c r="AY255" s="273" t="s">
        <v>227</v>
      </c>
    </row>
    <row r="256" s="12" customFormat="1" ht="22.8" customHeight="1">
      <c r="A256" s="12"/>
      <c r="B256" s="213"/>
      <c r="C256" s="214"/>
      <c r="D256" s="215" t="s">
        <v>82</v>
      </c>
      <c r="E256" s="227" t="s">
        <v>1252</v>
      </c>
      <c r="F256" s="227" t="s">
        <v>1253</v>
      </c>
      <c r="G256" s="214"/>
      <c r="H256" s="214"/>
      <c r="I256" s="217"/>
      <c r="J256" s="228">
        <f>BK256</f>
        <v>0</v>
      </c>
      <c r="K256" s="214"/>
      <c r="L256" s="219"/>
      <c r="M256" s="220"/>
      <c r="N256" s="221"/>
      <c r="O256" s="221"/>
      <c r="P256" s="222">
        <f>SUM(P257:P263)</f>
        <v>0</v>
      </c>
      <c r="Q256" s="221"/>
      <c r="R256" s="222">
        <f>SUM(R257:R263)</f>
        <v>0</v>
      </c>
      <c r="S256" s="221"/>
      <c r="T256" s="223">
        <f>SUM(T257:T263)</f>
        <v>0</v>
      </c>
      <c r="U256" s="12"/>
      <c r="V256" s="12"/>
      <c r="W256" s="12"/>
      <c r="X256" s="12"/>
      <c r="Y256" s="12"/>
      <c r="Z256" s="12"/>
      <c r="AA256" s="12"/>
      <c r="AB256" s="12"/>
      <c r="AC256" s="12"/>
      <c r="AD256" s="12"/>
      <c r="AE256" s="12"/>
      <c r="AR256" s="224" t="s">
        <v>87</v>
      </c>
      <c r="AT256" s="225" t="s">
        <v>82</v>
      </c>
      <c r="AU256" s="225" t="s">
        <v>87</v>
      </c>
      <c r="AY256" s="224" t="s">
        <v>227</v>
      </c>
      <c r="BK256" s="226">
        <f>SUM(BK257:BK263)</f>
        <v>0</v>
      </c>
    </row>
    <row r="257" s="2" customFormat="1" ht="21.75" customHeight="1">
      <c r="A257" s="40"/>
      <c r="B257" s="41"/>
      <c r="C257" s="229" t="s">
        <v>517</v>
      </c>
      <c r="D257" s="229" t="s">
        <v>230</v>
      </c>
      <c r="E257" s="230" t="s">
        <v>1255</v>
      </c>
      <c r="F257" s="231" t="s">
        <v>1256</v>
      </c>
      <c r="G257" s="232" t="s">
        <v>398</v>
      </c>
      <c r="H257" s="233">
        <v>56.334000000000003</v>
      </c>
      <c r="I257" s="234"/>
      <c r="J257" s="235">
        <f>ROUND(I257*H257,2)</f>
        <v>0</v>
      </c>
      <c r="K257" s="231" t="s">
        <v>234</v>
      </c>
      <c r="L257" s="46"/>
      <c r="M257" s="236" t="s">
        <v>1</v>
      </c>
      <c r="N257" s="237" t="s">
        <v>48</v>
      </c>
      <c r="O257" s="93"/>
      <c r="P257" s="238">
        <f>O257*H257</f>
        <v>0</v>
      </c>
      <c r="Q257" s="238">
        <v>0</v>
      </c>
      <c r="R257" s="238">
        <f>Q257*H257</f>
        <v>0</v>
      </c>
      <c r="S257" s="238">
        <v>0</v>
      </c>
      <c r="T257" s="239">
        <f>S257*H257</f>
        <v>0</v>
      </c>
      <c r="U257" s="40"/>
      <c r="V257" s="40"/>
      <c r="W257" s="40"/>
      <c r="X257" s="40"/>
      <c r="Y257" s="40"/>
      <c r="Z257" s="40"/>
      <c r="AA257" s="40"/>
      <c r="AB257" s="40"/>
      <c r="AC257" s="40"/>
      <c r="AD257" s="40"/>
      <c r="AE257" s="40"/>
      <c r="AR257" s="240" t="s">
        <v>115</v>
      </c>
      <c r="AT257" s="240" t="s">
        <v>230</v>
      </c>
      <c r="AU257" s="240" t="s">
        <v>91</v>
      </c>
      <c r="AY257" s="18" t="s">
        <v>227</v>
      </c>
      <c r="BE257" s="241">
        <f>IF(N257="základní",J257,0)</f>
        <v>0</v>
      </c>
      <c r="BF257" s="241">
        <f>IF(N257="snížená",J257,0)</f>
        <v>0</v>
      </c>
      <c r="BG257" s="241">
        <f>IF(N257="zákl. přenesená",J257,0)</f>
        <v>0</v>
      </c>
      <c r="BH257" s="241">
        <f>IF(N257="sníž. přenesená",J257,0)</f>
        <v>0</v>
      </c>
      <c r="BI257" s="241">
        <f>IF(N257="nulová",J257,0)</f>
        <v>0</v>
      </c>
      <c r="BJ257" s="18" t="s">
        <v>87</v>
      </c>
      <c r="BK257" s="241">
        <f>ROUND(I257*H257,2)</f>
        <v>0</v>
      </c>
      <c r="BL257" s="18" t="s">
        <v>115</v>
      </c>
      <c r="BM257" s="240" t="s">
        <v>1257</v>
      </c>
    </row>
    <row r="258" s="2" customFormat="1" ht="16.5" customHeight="1">
      <c r="A258" s="40"/>
      <c r="B258" s="41"/>
      <c r="C258" s="229" t="s">
        <v>521</v>
      </c>
      <c r="D258" s="229" t="s">
        <v>230</v>
      </c>
      <c r="E258" s="230" t="s">
        <v>1259</v>
      </c>
      <c r="F258" s="231" t="s">
        <v>1260</v>
      </c>
      <c r="G258" s="232" t="s">
        <v>398</v>
      </c>
      <c r="H258" s="233">
        <v>56.334000000000003</v>
      </c>
      <c r="I258" s="234"/>
      <c r="J258" s="235">
        <f>ROUND(I258*H258,2)</f>
        <v>0</v>
      </c>
      <c r="K258" s="231" t="s">
        <v>251</v>
      </c>
      <c r="L258" s="46"/>
      <c r="M258" s="236" t="s">
        <v>1</v>
      </c>
      <c r="N258" s="237" t="s">
        <v>48</v>
      </c>
      <c r="O258" s="93"/>
      <c r="P258" s="238">
        <f>O258*H258</f>
        <v>0</v>
      </c>
      <c r="Q258" s="238">
        <v>0</v>
      </c>
      <c r="R258" s="238">
        <f>Q258*H258</f>
        <v>0</v>
      </c>
      <c r="S258" s="238">
        <v>0</v>
      </c>
      <c r="T258" s="239">
        <f>S258*H258</f>
        <v>0</v>
      </c>
      <c r="U258" s="40"/>
      <c r="V258" s="40"/>
      <c r="W258" s="40"/>
      <c r="X258" s="40"/>
      <c r="Y258" s="40"/>
      <c r="Z258" s="40"/>
      <c r="AA258" s="40"/>
      <c r="AB258" s="40"/>
      <c r="AC258" s="40"/>
      <c r="AD258" s="40"/>
      <c r="AE258" s="40"/>
      <c r="AR258" s="240" t="s">
        <v>115</v>
      </c>
      <c r="AT258" s="240" t="s">
        <v>230</v>
      </c>
      <c r="AU258" s="240" t="s">
        <v>91</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115</v>
      </c>
      <c r="BM258" s="240" t="s">
        <v>1261</v>
      </c>
    </row>
    <row r="259" s="2" customFormat="1">
      <c r="A259" s="40"/>
      <c r="B259" s="41"/>
      <c r="C259" s="42"/>
      <c r="D259" s="242" t="s">
        <v>237</v>
      </c>
      <c r="E259" s="42"/>
      <c r="F259" s="243" t="s">
        <v>1262</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8" t="s">
        <v>237</v>
      </c>
      <c r="AU259" s="18" t="s">
        <v>91</v>
      </c>
    </row>
    <row r="260" s="2" customFormat="1" ht="16.5" customHeight="1">
      <c r="A260" s="40"/>
      <c r="B260" s="41"/>
      <c r="C260" s="229" t="s">
        <v>525</v>
      </c>
      <c r="D260" s="229" t="s">
        <v>230</v>
      </c>
      <c r="E260" s="230" t="s">
        <v>1264</v>
      </c>
      <c r="F260" s="231" t="s">
        <v>1265</v>
      </c>
      <c r="G260" s="232" t="s">
        <v>398</v>
      </c>
      <c r="H260" s="233">
        <v>56.334000000000003</v>
      </c>
      <c r="I260" s="234"/>
      <c r="J260" s="235">
        <f>ROUND(I260*H260,2)</f>
        <v>0</v>
      </c>
      <c r="K260" s="231" t="s">
        <v>234</v>
      </c>
      <c r="L260" s="46"/>
      <c r="M260" s="236" t="s">
        <v>1</v>
      </c>
      <c r="N260" s="237" t="s">
        <v>48</v>
      </c>
      <c r="O260" s="93"/>
      <c r="P260" s="238">
        <f>O260*H260</f>
        <v>0</v>
      </c>
      <c r="Q260" s="238">
        <v>0</v>
      </c>
      <c r="R260" s="238">
        <f>Q260*H260</f>
        <v>0</v>
      </c>
      <c r="S260" s="238">
        <v>0</v>
      </c>
      <c r="T260" s="239">
        <f>S260*H260</f>
        <v>0</v>
      </c>
      <c r="U260" s="40"/>
      <c r="V260" s="40"/>
      <c r="W260" s="40"/>
      <c r="X260" s="40"/>
      <c r="Y260" s="40"/>
      <c r="Z260" s="40"/>
      <c r="AA260" s="40"/>
      <c r="AB260" s="40"/>
      <c r="AC260" s="40"/>
      <c r="AD260" s="40"/>
      <c r="AE260" s="40"/>
      <c r="AR260" s="240" t="s">
        <v>115</v>
      </c>
      <c r="AT260" s="240" t="s">
        <v>230</v>
      </c>
      <c r="AU260" s="240" t="s">
        <v>91</v>
      </c>
      <c r="AY260" s="18" t="s">
        <v>227</v>
      </c>
      <c r="BE260" s="241">
        <f>IF(N260="základní",J260,0)</f>
        <v>0</v>
      </c>
      <c r="BF260" s="241">
        <f>IF(N260="snížená",J260,0)</f>
        <v>0</v>
      </c>
      <c r="BG260" s="241">
        <f>IF(N260="zákl. přenesená",J260,0)</f>
        <v>0</v>
      </c>
      <c r="BH260" s="241">
        <f>IF(N260="sníž. přenesená",J260,0)</f>
        <v>0</v>
      </c>
      <c r="BI260" s="241">
        <f>IF(N260="nulová",J260,0)</f>
        <v>0</v>
      </c>
      <c r="BJ260" s="18" t="s">
        <v>87</v>
      </c>
      <c r="BK260" s="241">
        <f>ROUND(I260*H260,2)</f>
        <v>0</v>
      </c>
      <c r="BL260" s="18" t="s">
        <v>115</v>
      </c>
      <c r="BM260" s="240" t="s">
        <v>1266</v>
      </c>
    </row>
    <row r="261" s="2" customFormat="1" ht="16.5" customHeight="1">
      <c r="A261" s="40"/>
      <c r="B261" s="41"/>
      <c r="C261" s="229" t="s">
        <v>529</v>
      </c>
      <c r="D261" s="229" t="s">
        <v>230</v>
      </c>
      <c r="E261" s="230" t="s">
        <v>1268</v>
      </c>
      <c r="F261" s="231" t="s">
        <v>1269</v>
      </c>
      <c r="G261" s="232" t="s">
        <v>398</v>
      </c>
      <c r="H261" s="233">
        <v>563.34000000000003</v>
      </c>
      <c r="I261" s="234"/>
      <c r="J261" s="235">
        <f>ROUND(I261*H261,2)</f>
        <v>0</v>
      </c>
      <c r="K261" s="231" t="s">
        <v>234</v>
      </c>
      <c r="L261" s="46"/>
      <c r="M261" s="236" t="s">
        <v>1</v>
      </c>
      <c r="N261" s="237" t="s">
        <v>48</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115</v>
      </c>
      <c r="AT261" s="240" t="s">
        <v>230</v>
      </c>
      <c r="AU261" s="240" t="s">
        <v>91</v>
      </c>
      <c r="AY261" s="18" t="s">
        <v>227</v>
      </c>
      <c r="BE261" s="241">
        <f>IF(N261="základní",J261,0)</f>
        <v>0</v>
      </c>
      <c r="BF261" s="241">
        <f>IF(N261="snížená",J261,0)</f>
        <v>0</v>
      </c>
      <c r="BG261" s="241">
        <f>IF(N261="zákl. přenesená",J261,0)</f>
        <v>0</v>
      </c>
      <c r="BH261" s="241">
        <f>IF(N261="sníž. přenesená",J261,0)</f>
        <v>0</v>
      </c>
      <c r="BI261" s="241">
        <f>IF(N261="nulová",J261,0)</f>
        <v>0</v>
      </c>
      <c r="BJ261" s="18" t="s">
        <v>87</v>
      </c>
      <c r="BK261" s="241">
        <f>ROUND(I261*H261,2)</f>
        <v>0</v>
      </c>
      <c r="BL261" s="18" t="s">
        <v>115</v>
      </c>
      <c r="BM261" s="240" t="s">
        <v>1270</v>
      </c>
    </row>
    <row r="262" s="13" customFormat="1">
      <c r="A262" s="13"/>
      <c r="B262" s="252"/>
      <c r="C262" s="253"/>
      <c r="D262" s="242" t="s">
        <v>369</v>
      </c>
      <c r="E262" s="253"/>
      <c r="F262" s="255" t="s">
        <v>6137</v>
      </c>
      <c r="G262" s="253"/>
      <c r="H262" s="256">
        <v>563.34000000000003</v>
      </c>
      <c r="I262" s="257"/>
      <c r="J262" s="253"/>
      <c r="K262" s="253"/>
      <c r="L262" s="258"/>
      <c r="M262" s="259"/>
      <c r="N262" s="260"/>
      <c r="O262" s="260"/>
      <c r="P262" s="260"/>
      <c r="Q262" s="260"/>
      <c r="R262" s="260"/>
      <c r="S262" s="260"/>
      <c r="T262" s="261"/>
      <c r="U262" s="13"/>
      <c r="V262" s="13"/>
      <c r="W262" s="13"/>
      <c r="X262" s="13"/>
      <c r="Y262" s="13"/>
      <c r="Z262" s="13"/>
      <c r="AA262" s="13"/>
      <c r="AB262" s="13"/>
      <c r="AC262" s="13"/>
      <c r="AD262" s="13"/>
      <c r="AE262" s="13"/>
      <c r="AT262" s="262" t="s">
        <v>369</v>
      </c>
      <c r="AU262" s="262" t="s">
        <v>91</v>
      </c>
      <c r="AV262" s="13" t="s">
        <v>91</v>
      </c>
      <c r="AW262" s="13" t="s">
        <v>4</v>
      </c>
      <c r="AX262" s="13" t="s">
        <v>87</v>
      </c>
      <c r="AY262" s="262" t="s">
        <v>227</v>
      </c>
    </row>
    <row r="263" s="2" customFormat="1" ht="16.5" customHeight="1">
      <c r="A263" s="40"/>
      <c r="B263" s="41"/>
      <c r="C263" s="229" t="s">
        <v>533</v>
      </c>
      <c r="D263" s="229" t="s">
        <v>230</v>
      </c>
      <c r="E263" s="230" t="s">
        <v>1273</v>
      </c>
      <c r="F263" s="231" t="s">
        <v>1274</v>
      </c>
      <c r="G263" s="232" t="s">
        <v>398</v>
      </c>
      <c r="H263" s="233">
        <v>56.334000000000003</v>
      </c>
      <c r="I263" s="234"/>
      <c r="J263" s="235">
        <f>ROUND(I263*H263,2)</f>
        <v>0</v>
      </c>
      <c r="K263" s="231" t="s">
        <v>234</v>
      </c>
      <c r="L263" s="46"/>
      <c r="M263" s="236" t="s">
        <v>1</v>
      </c>
      <c r="N263" s="237" t="s">
        <v>48</v>
      </c>
      <c r="O263" s="93"/>
      <c r="P263" s="238">
        <f>O263*H263</f>
        <v>0</v>
      </c>
      <c r="Q263" s="238">
        <v>0</v>
      </c>
      <c r="R263" s="238">
        <f>Q263*H263</f>
        <v>0</v>
      </c>
      <c r="S263" s="238">
        <v>0</v>
      </c>
      <c r="T263" s="239">
        <f>S263*H263</f>
        <v>0</v>
      </c>
      <c r="U263" s="40"/>
      <c r="V263" s="40"/>
      <c r="W263" s="40"/>
      <c r="X263" s="40"/>
      <c r="Y263" s="40"/>
      <c r="Z263" s="40"/>
      <c r="AA263" s="40"/>
      <c r="AB263" s="40"/>
      <c r="AC263" s="40"/>
      <c r="AD263" s="40"/>
      <c r="AE263" s="40"/>
      <c r="AR263" s="240" t="s">
        <v>115</v>
      </c>
      <c r="AT263" s="240" t="s">
        <v>230</v>
      </c>
      <c r="AU263" s="240" t="s">
        <v>91</v>
      </c>
      <c r="AY263" s="18" t="s">
        <v>227</v>
      </c>
      <c r="BE263" s="241">
        <f>IF(N263="základní",J263,0)</f>
        <v>0</v>
      </c>
      <c r="BF263" s="241">
        <f>IF(N263="snížená",J263,0)</f>
        <v>0</v>
      </c>
      <c r="BG263" s="241">
        <f>IF(N263="zákl. přenesená",J263,0)</f>
        <v>0</v>
      </c>
      <c r="BH263" s="241">
        <f>IF(N263="sníž. přenesená",J263,0)</f>
        <v>0</v>
      </c>
      <c r="BI263" s="241">
        <f>IF(N263="nulová",J263,0)</f>
        <v>0</v>
      </c>
      <c r="BJ263" s="18" t="s">
        <v>87</v>
      </c>
      <c r="BK263" s="241">
        <f>ROUND(I263*H263,2)</f>
        <v>0</v>
      </c>
      <c r="BL263" s="18" t="s">
        <v>115</v>
      </c>
      <c r="BM263" s="240" t="s">
        <v>1275</v>
      </c>
    </row>
    <row r="264" s="12" customFormat="1" ht="22.8" customHeight="1">
      <c r="A264" s="12"/>
      <c r="B264" s="213"/>
      <c r="C264" s="214"/>
      <c r="D264" s="215" t="s">
        <v>82</v>
      </c>
      <c r="E264" s="227" t="s">
        <v>1276</v>
      </c>
      <c r="F264" s="227" t="s">
        <v>1277</v>
      </c>
      <c r="G264" s="214"/>
      <c r="H264" s="214"/>
      <c r="I264" s="217"/>
      <c r="J264" s="228">
        <f>BK264</f>
        <v>0</v>
      </c>
      <c r="K264" s="214"/>
      <c r="L264" s="219"/>
      <c r="M264" s="220"/>
      <c r="N264" s="221"/>
      <c r="O264" s="221"/>
      <c r="P264" s="222">
        <f>P265</f>
        <v>0</v>
      </c>
      <c r="Q264" s="221"/>
      <c r="R264" s="222">
        <f>R265</f>
        <v>0</v>
      </c>
      <c r="S264" s="221"/>
      <c r="T264" s="223">
        <f>T265</f>
        <v>0</v>
      </c>
      <c r="U264" s="12"/>
      <c r="V264" s="12"/>
      <c r="W264" s="12"/>
      <c r="X264" s="12"/>
      <c r="Y264" s="12"/>
      <c r="Z264" s="12"/>
      <c r="AA264" s="12"/>
      <c r="AB264" s="12"/>
      <c r="AC264" s="12"/>
      <c r="AD264" s="12"/>
      <c r="AE264" s="12"/>
      <c r="AR264" s="224" t="s">
        <v>87</v>
      </c>
      <c r="AT264" s="225" t="s">
        <v>82</v>
      </c>
      <c r="AU264" s="225" t="s">
        <v>87</v>
      </c>
      <c r="AY264" s="224" t="s">
        <v>227</v>
      </c>
      <c r="BK264" s="226">
        <f>BK265</f>
        <v>0</v>
      </c>
    </row>
    <row r="265" s="2" customFormat="1" ht="16.5" customHeight="1">
      <c r="A265" s="40"/>
      <c r="B265" s="41"/>
      <c r="C265" s="229" t="s">
        <v>537</v>
      </c>
      <c r="D265" s="229" t="s">
        <v>230</v>
      </c>
      <c r="E265" s="230" t="s">
        <v>1279</v>
      </c>
      <c r="F265" s="231" t="s">
        <v>1280</v>
      </c>
      <c r="G265" s="232" t="s">
        <v>398</v>
      </c>
      <c r="H265" s="233">
        <v>37.392000000000003</v>
      </c>
      <c r="I265" s="234"/>
      <c r="J265" s="235">
        <f>ROUND(I265*H265,2)</f>
        <v>0</v>
      </c>
      <c r="K265" s="231" t="s">
        <v>234</v>
      </c>
      <c r="L265" s="46"/>
      <c r="M265" s="236" t="s">
        <v>1</v>
      </c>
      <c r="N265" s="237" t="s">
        <v>48</v>
      </c>
      <c r="O265" s="93"/>
      <c r="P265" s="238">
        <f>O265*H265</f>
        <v>0</v>
      </c>
      <c r="Q265" s="238">
        <v>0</v>
      </c>
      <c r="R265" s="238">
        <f>Q265*H265</f>
        <v>0</v>
      </c>
      <c r="S265" s="238">
        <v>0</v>
      </c>
      <c r="T265" s="239">
        <f>S265*H265</f>
        <v>0</v>
      </c>
      <c r="U265" s="40"/>
      <c r="V265" s="40"/>
      <c r="W265" s="40"/>
      <c r="X265" s="40"/>
      <c r="Y265" s="40"/>
      <c r="Z265" s="40"/>
      <c r="AA265" s="40"/>
      <c r="AB265" s="40"/>
      <c r="AC265" s="40"/>
      <c r="AD265" s="40"/>
      <c r="AE265" s="40"/>
      <c r="AR265" s="240" t="s">
        <v>115</v>
      </c>
      <c r="AT265" s="240" t="s">
        <v>230</v>
      </c>
      <c r="AU265" s="240" t="s">
        <v>91</v>
      </c>
      <c r="AY265" s="18" t="s">
        <v>227</v>
      </c>
      <c r="BE265" s="241">
        <f>IF(N265="základní",J265,0)</f>
        <v>0</v>
      </c>
      <c r="BF265" s="241">
        <f>IF(N265="snížená",J265,0)</f>
        <v>0</v>
      </c>
      <c r="BG265" s="241">
        <f>IF(N265="zákl. přenesená",J265,0)</f>
        <v>0</v>
      </c>
      <c r="BH265" s="241">
        <f>IF(N265="sníž. přenesená",J265,0)</f>
        <v>0</v>
      </c>
      <c r="BI265" s="241">
        <f>IF(N265="nulová",J265,0)</f>
        <v>0</v>
      </c>
      <c r="BJ265" s="18" t="s">
        <v>87</v>
      </c>
      <c r="BK265" s="241">
        <f>ROUND(I265*H265,2)</f>
        <v>0</v>
      </c>
      <c r="BL265" s="18" t="s">
        <v>115</v>
      </c>
      <c r="BM265" s="240" t="s">
        <v>1281</v>
      </c>
    </row>
    <row r="266" s="12" customFormat="1" ht="25.92" customHeight="1">
      <c r="A266" s="12"/>
      <c r="B266" s="213"/>
      <c r="C266" s="214"/>
      <c r="D266" s="215" t="s">
        <v>82</v>
      </c>
      <c r="E266" s="216" t="s">
        <v>1282</v>
      </c>
      <c r="F266" s="216" t="s">
        <v>1283</v>
      </c>
      <c r="G266" s="214"/>
      <c r="H266" s="214"/>
      <c r="I266" s="217"/>
      <c r="J266" s="218">
        <f>BK266</f>
        <v>0</v>
      </c>
      <c r="K266" s="214"/>
      <c r="L266" s="219"/>
      <c r="M266" s="220"/>
      <c r="N266" s="221"/>
      <c r="O266" s="221"/>
      <c r="P266" s="222">
        <f>P267+P276+P293+P303+P309+P324+P339+P351+P356+P369</f>
        <v>0</v>
      </c>
      <c r="Q266" s="221"/>
      <c r="R266" s="222">
        <f>R267+R276+R293+R303+R309+R324+R339+R351+R356+R369</f>
        <v>3.4965605799999997</v>
      </c>
      <c r="S266" s="221"/>
      <c r="T266" s="223">
        <f>T267+T276+T293+T303+T309+T324+T339+T351+T356+T369</f>
        <v>0.26095800000000002</v>
      </c>
      <c r="U266" s="12"/>
      <c r="V266" s="12"/>
      <c r="W266" s="12"/>
      <c r="X266" s="12"/>
      <c r="Y266" s="12"/>
      <c r="Z266" s="12"/>
      <c r="AA266" s="12"/>
      <c r="AB266" s="12"/>
      <c r="AC266" s="12"/>
      <c r="AD266" s="12"/>
      <c r="AE266" s="12"/>
      <c r="AR266" s="224" t="s">
        <v>91</v>
      </c>
      <c r="AT266" s="225" t="s">
        <v>82</v>
      </c>
      <c r="AU266" s="225" t="s">
        <v>83</v>
      </c>
      <c r="AY266" s="224" t="s">
        <v>227</v>
      </c>
      <c r="BK266" s="226">
        <f>BK267+BK276+BK293+BK303+BK309+BK324+BK339+BK351+BK356+BK369</f>
        <v>0</v>
      </c>
    </row>
    <row r="267" s="12" customFormat="1" ht="22.8" customHeight="1">
      <c r="A267" s="12"/>
      <c r="B267" s="213"/>
      <c r="C267" s="214"/>
      <c r="D267" s="215" t="s">
        <v>82</v>
      </c>
      <c r="E267" s="227" t="s">
        <v>1284</v>
      </c>
      <c r="F267" s="227" t="s">
        <v>1285</v>
      </c>
      <c r="G267" s="214"/>
      <c r="H267" s="214"/>
      <c r="I267" s="217"/>
      <c r="J267" s="228">
        <f>BK267</f>
        <v>0</v>
      </c>
      <c r="K267" s="214"/>
      <c r="L267" s="219"/>
      <c r="M267" s="220"/>
      <c r="N267" s="221"/>
      <c r="O267" s="221"/>
      <c r="P267" s="222">
        <f>SUM(P268:P275)</f>
        <v>0</v>
      </c>
      <c r="Q267" s="221"/>
      <c r="R267" s="222">
        <f>SUM(R268:R275)</f>
        <v>0.10459350000000001</v>
      </c>
      <c r="S267" s="221"/>
      <c r="T267" s="223">
        <f>SUM(T268:T275)</f>
        <v>0</v>
      </c>
      <c r="U267" s="12"/>
      <c r="V267" s="12"/>
      <c r="W267" s="12"/>
      <c r="X267" s="12"/>
      <c r="Y267" s="12"/>
      <c r="Z267" s="12"/>
      <c r="AA267" s="12"/>
      <c r="AB267" s="12"/>
      <c r="AC267" s="12"/>
      <c r="AD267" s="12"/>
      <c r="AE267" s="12"/>
      <c r="AR267" s="224" t="s">
        <v>91</v>
      </c>
      <c r="AT267" s="225" t="s">
        <v>82</v>
      </c>
      <c r="AU267" s="225" t="s">
        <v>87</v>
      </c>
      <c r="AY267" s="224" t="s">
        <v>227</v>
      </c>
      <c r="BK267" s="226">
        <f>SUM(BK268:BK275)</f>
        <v>0</v>
      </c>
    </row>
    <row r="268" s="2" customFormat="1" ht="16.5" customHeight="1">
      <c r="A268" s="40"/>
      <c r="B268" s="41"/>
      <c r="C268" s="229" t="s">
        <v>541</v>
      </c>
      <c r="D268" s="229" t="s">
        <v>230</v>
      </c>
      <c r="E268" s="230" t="s">
        <v>1358</v>
      </c>
      <c r="F268" s="231" t="s">
        <v>1359</v>
      </c>
      <c r="G268" s="232" t="s">
        <v>415</v>
      </c>
      <c r="H268" s="233">
        <v>8.3000000000000007</v>
      </c>
      <c r="I268" s="234"/>
      <c r="J268" s="235">
        <f>ROUND(I268*H268,2)</f>
        <v>0</v>
      </c>
      <c r="K268" s="231" t="s">
        <v>234</v>
      </c>
      <c r="L268" s="46"/>
      <c r="M268" s="236" t="s">
        <v>1</v>
      </c>
      <c r="N268" s="237" t="s">
        <v>48</v>
      </c>
      <c r="O268" s="93"/>
      <c r="P268" s="238">
        <f>O268*H268</f>
        <v>0</v>
      </c>
      <c r="Q268" s="238">
        <v>0.0044999999999999997</v>
      </c>
      <c r="R268" s="238">
        <f>Q268*H268</f>
        <v>0.037350000000000001</v>
      </c>
      <c r="S268" s="238">
        <v>0</v>
      </c>
      <c r="T268" s="239">
        <f>S268*H268</f>
        <v>0</v>
      </c>
      <c r="U268" s="40"/>
      <c r="V268" s="40"/>
      <c r="W268" s="40"/>
      <c r="X268" s="40"/>
      <c r="Y268" s="40"/>
      <c r="Z268" s="40"/>
      <c r="AA268" s="40"/>
      <c r="AB268" s="40"/>
      <c r="AC268" s="40"/>
      <c r="AD268" s="40"/>
      <c r="AE268" s="40"/>
      <c r="AR268" s="240" t="s">
        <v>300</v>
      </c>
      <c r="AT268" s="240" t="s">
        <v>230</v>
      </c>
      <c r="AU268" s="240" t="s">
        <v>91</v>
      </c>
      <c r="AY268" s="18" t="s">
        <v>227</v>
      </c>
      <c r="BE268" s="241">
        <f>IF(N268="základní",J268,0)</f>
        <v>0</v>
      </c>
      <c r="BF268" s="241">
        <f>IF(N268="snížená",J268,0)</f>
        <v>0</v>
      </c>
      <c r="BG268" s="241">
        <f>IF(N268="zákl. přenesená",J268,0)</f>
        <v>0</v>
      </c>
      <c r="BH268" s="241">
        <f>IF(N268="sníž. přenesená",J268,0)</f>
        <v>0</v>
      </c>
      <c r="BI268" s="241">
        <f>IF(N268="nulová",J268,0)</f>
        <v>0</v>
      </c>
      <c r="BJ268" s="18" t="s">
        <v>87</v>
      </c>
      <c r="BK268" s="241">
        <f>ROUND(I268*H268,2)</f>
        <v>0</v>
      </c>
      <c r="BL268" s="18" t="s">
        <v>300</v>
      </c>
      <c r="BM268" s="240" t="s">
        <v>1360</v>
      </c>
    </row>
    <row r="269" s="2" customFormat="1">
      <c r="A269" s="40"/>
      <c r="B269" s="41"/>
      <c r="C269" s="42"/>
      <c r="D269" s="242" t="s">
        <v>237</v>
      </c>
      <c r="E269" s="42"/>
      <c r="F269" s="243" t="s">
        <v>1361</v>
      </c>
      <c r="G269" s="42"/>
      <c r="H269" s="42"/>
      <c r="I269" s="244"/>
      <c r="J269" s="42"/>
      <c r="K269" s="42"/>
      <c r="L269" s="46"/>
      <c r="M269" s="245"/>
      <c r="N269" s="246"/>
      <c r="O269" s="93"/>
      <c r="P269" s="93"/>
      <c r="Q269" s="93"/>
      <c r="R269" s="93"/>
      <c r="S269" s="93"/>
      <c r="T269" s="94"/>
      <c r="U269" s="40"/>
      <c r="V269" s="40"/>
      <c r="W269" s="40"/>
      <c r="X269" s="40"/>
      <c r="Y269" s="40"/>
      <c r="Z269" s="40"/>
      <c r="AA269" s="40"/>
      <c r="AB269" s="40"/>
      <c r="AC269" s="40"/>
      <c r="AD269" s="40"/>
      <c r="AE269" s="40"/>
      <c r="AT269" s="18" t="s">
        <v>237</v>
      </c>
      <c r="AU269" s="18" t="s">
        <v>91</v>
      </c>
    </row>
    <row r="270" s="2" customFormat="1" ht="16.5" customHeight="1">
      <c r="A270" s="40"/>
      <c r="B270" s="41"/>
      <c r="C270" s="229" t="s">
        <v>547</v>
      </c>
      <c r="D270" s="229" t="s">
        <v>230</v>
      </c>
      <c r="E270" s="230" t="s">
        <v>1369</v>
      </c>
      <c r="F270" s="231" t="s">
        <v>1370</v>
      </c>
      <c r="G270" s="232" t="s">
        <v>415</v>
      </c>
      <c r="H270" s="233">
        <v>14.943</v>
      </c>
      <c r="I270" s="234"/>
      <c r="J270" s="235">
        <f>ROUND(I270*H270,2)</f>
        <v>0</v>
      </c>
      <c r="K270" s="231" t="s">
        <v>234</v>
      </c>
      <c r="L270" s="46"/>
      <c r="M270" s="236" t="s">
        <v>1</v>
      </c>
      <c r="N270" s="237" t="s">
        <v>48</v>
      </c>
      <c r="O270" s="93"/>
      <c r="P270" s="238">
        <f>O270*H270</f>
        <v>0</v>
      </c>
      <c r="Q270" s="238">
        <v>0.0044999999999999997</v>
      </c>
      <c r="R270" s="238">
        <f>Q270*H270</f>
        <v>0.067243499999999998</v>
      </c>
      <c r="S270" s="238">
        <v>0</v>
      </c>
      <c r="T270" s="239">
        <f>S270*H270</f>
        <v>0</v>
      </c>
      <c r="U270" s="40"/>
      <c r="V270" s="40"/>
      <c r="W270" s="40"/>
      <c r="X270" s="40"/>
      <c r="Y270" s="40"/>
      <c r="Z270" s="40"/>
      <c r="AA270" s="40"/>
      <c r="AB270" s="40"/>
      <c r="AC270" s="40"/>
      <c r="AD270" s="40"/>
      <c r="AE270" s="40"/>
      <c r="AR270" s="240" t="s">
        <v>300</v>
      </c>
      <c r="AT270" s="240" t="s">
        <v>230</v>
      </c>
      <c r="AU270" s="240" t="s">
        <v>91</v>
      </c>
      <c r="AY270" s="18" t="s">
        <v>227</v>
      </c>
      <c r="BE270" s="241">
        <f>IF(N270="základní",J270,0)</f>
        <v>0</v>
      </c>
      <c r="BF270" s="241">
        <f>IF(N270="snížená",J270,0)</f>
        <v>0</v>
      </c>
      <c r="BG270" s="241">
        <f>IF(N270="zákl. přenesená",J270,0)</f>
        <v>0</v>
      </c>
      <c r="BH270" s="241">
        <f>IF(N270="sníž. přenesená",J270,0)</f>
        <v>0</v>
      </c>
      <c r="BI270" s="241">
        <f>IF(N270="nulová",J270,0)</f>
        <v>0</v>
      </c>
      <c r="BJ270" s="18" t="s">
        <v>87</v>
      </c>
      <c r="BK270" s="241">
        <f>ROUND(I270*H270,2)</f>
        <v>0</v>
      </c>
      <c r="BL270" s="18" t="s">
        <v>300</v>
      </c>
      <c r="BM270" s="240" t="s">
        <v>1371</v>
      </c>
    </row>
    <row r="271" s="2" customFormat="1">
      <c r="A271" s="40"/>
      <c r="B271" s="41"/>
      <c r="C271" s="42"/>
      <c r="D271" s="242" t="s">
        <v>237</v>
      </c>
      <c r="E271" s="42"/>
      <c r="F271" s="243" t="s">
        <v>1366</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8" t="s">
        <v>237</v>
      </c>
      <c r="AU271" s="18" t="s">
        <v>91</v>
      </c>
    </row>
    <row r="272" s="15" customFormat="1">
      <c r="A272" s="15"/>
      <c r="B272" s="274"/>
      <c r="C272" s="275"/>
      <c r="D272" s="242" t="s">
        <v>369</v>
      </c>
      <c r="E272" s="276" t="s">
        <v>1</v>
      </c>
      <c r="F272" s="277" t="s">
        <v>734</v>
      </c>
      <c r="G272" s="275"/>
      <c r="H272" s="276" t="s">
        <v>1</v>
      </c>
      <c r="I272" s="278"/>
      <c r="J272" s="275"/>
      <c r="K272" s="275"/>
      <c r="L272" s="279"/>
      <c r="M272" s="280"/>
      <c r="N272" s="281"/>
      <c r="O272" s="281"/>
      <c r="P272" s="281"/>
      <c r="Q272" s="281"/>
      <c r="R272" s="281"/>
      <c r="S272" s="281"/>
      <c r="T272" s="282"/>
      <c r="U272" s="15"/>
      <c r="V272" s="15"/>
      <c r="W272" s="15"/>
      <c r="X272" s="15"/>
      <c r="Y272" s="15"/>
      <c r="Z272" s="15"/>
      <c r="AA272" s="15"/>
      <c r="AB272" s="15"/>
      <c r="AC272" s="15"/>
      <c r="AD272" s="15"/>
      <c r="AE272" s="15"/>
      <c r="AT272" s="283" t="s">
        <v>369</v>
      </c>
      <c r="AU272" s="283" t="s">
        <v>91</v>
      </c>
      <c r="AV272" s="15" t="s">
        <v>87</v>
      </c>
      <c r="AW272" s="15" t="s">
        <v>38</v>
      </c>
      <c r="AX272" s="15" t="s">
        <v>83</v>
      </c>
      <c r="AY272" s="283" t="s">
        <v>227</v>
      </c>
    </row>
    <row r="273" s="13" customFormat="1">
      <c r="A273" s="13"/>
      <c r="B273" s="252"/>
      <c r="C273" s="253"/>
      <c r="D273" s="242" t="s">
        <v>369</v>
      </c>
      <c r="E273" s="254" t="s">
        <v>1</v>
      </c>
      <c r="F273" s="255" t="s">
        <v>6138</v>
      </c>
      <c r="G273" s="253"/>
      <c r="H273" s="256">
        <v>14.943</v>
      </c>
      <c r="I273" s="257"/>
      <c r="J273" s="253"/>
      <c r="K273" s="253"/>
      <c r="L273" s="258"/>
      <c r="M273" s="259"/>
      <c r="N273" s="260"/>
      <c r="O273" s="260"/>
      <c r="P273" s="260"/>
      <c r="Q273" s="260"/>
      <c r="R273" s="260"/>
      <c r="S273" s="260"/>
      <c r="T273" s="261"/>
      <c r="U273" s="13"/>
      <c r="V273" s="13"/>
      <c r="W273" s="13"/>
      <c r="X273" s="13"/>
      <c r="Y273" s="13"/>
      <c r="Z273" s="13"/>
      <c r="AA273" s="13"/>
      <c r="AB273" s="13"/>
      <c r="AC273" s="13"/>
      <c r="AD273" s="13"/>
      <c r="AE273" s="13"/>
      <c r="AT273" s="262" t="s">
        <v>369</v>
      </c>
      <c r="AU273" s="262" t="s">
        <v>91</v>
      </c>
      <c r="AV273" s="13" t="s">
        <v>91</v>
      </c>
      <c r="AW273" s="13" t="s">
        <v>38</v>
      </c>
      <c r="AX273" s="13" t="s">
        <v>83</v>
      </c>
      <c r="AY273" s="262" t="s">
        <v>227</v>
      </c>
    </row>
    <row r="274" s="14" customFormat="1">
      <c r="A274" s="14"/>
      <c r="B274" s="263"/>
      <c r="C274" s="264"/>
      <c r="D274" s="242" t="s">
        <v>369</v>
      </c>
      <c r="E274" s="265" t="s">
        <v>1</v>
      </c>
      <c r="F274" s="266" t="s">
        <v>371</v>
      </c>
      <c r="G274" s="264"/>
      <c r="H274" s="267">
        <v>14.943</v>
      </c>
      <c r="I274" s="268"/>
      <c r="J274" s="264"/>
      <c r="K274" s="264"/>
      <c r="L274" s="269"/>
      <c r="M274" s="270"/>
      <c r="N274" s="271"/>
      <c r="O274" s="271"/>
      <c r="P274" s="271"/>
      <c r="Q274" s="271"/>
      <c r="R274" s="271"/>
      <c r="S274" s="271"/>
      <c r="T274" s="272"/>
      <c r="U274" s="14"/>
      <c r="V274" s="14"/>
      <c r="W274" s="14"/>
      <c r="X274" s="14"/>
      <c r="Y274" s="14"/>
      <c r="Z274" s="14"/>
      <c r="AA274" s="14"/>
      <c r="AB274" s="14"/>
      <c r="AC274" s="14"/>
      <c r="AD274" s="14"/>
      <c r="AE274" s="14"/>
      <c r="AT274" s="273" t="s">
        <v>369</v>
      </c>
      <c r="AU274" s="273" t="s">
        <v>91</v>
      </c>
      <c r="AV274" s="14" t="s">
        <v>115</v>
      </c>
      <c r="AW274" s="14" t="s">
        <v>38</v>
      </c>
      <c r="AX274" s="14" t="s">
        <v>87</v>
      </c>
      <c r="AY274" s="273" t="s">
        <v>227</v>
      </c>
    </row>
    <row r="275" s="2" customFormat="1" ht="16.5" customHeight="1">
      <c r="A275" s="40"/>
      <c r="B275" s="41"/>
      <c r="C275" s="229" t="s">
        <v>552</v>
      </c>
      <c r="D275" s="229" t="s">
        <v>230</v>
      </c>
      <c r="E275" s="230" t="s">
        <v>1379</v>
      </c>
      <c r="F275" s="231" t="s">
        <v>1380</v>
      </c>
      <c r="G275" s="232" t="s">
        <v>1381</v>
      </c>
      <c r="H275" s="305"/>
      <c r="I275" s="234"/>
      <c r="J275" s="235">
        <f>ROUND(I275*H275,2)</f>
        <v>0</v>
      </c>
      <c r="K275" s="231" t="s">
        <v>234</v>
      </c>
      <c r="L275" s="46"/>
      <c r="M275" s="236" t="s">
        <v>1</v>
      </c>
      <c r="N275" s="237" t="s">
        <v>48</v>
      </c>
      <c r="O275" s="93"/>
      <c r="P275" s="238">
        <f>O275*H275</f>
        <v>0</v>
      </c>
      <c r="Q275" s="238">
        <v>0</v>
      </c>
      <c r="R275" s="238">
        <f>Q275*H275</f>
        <v>0</v>
      </c>
      <c r="S275" s="238">
        <v>0</v>
      </c>
      <c r="T275" s="239">
        <f>S275*H275</f>
        <v>0</v>
      </c>
      <c r="U275" s="40"/>
      <c r="V275" s="40"/>
      <c r="W275" s="40"/>
      <c r="X275" s="40"/>
      <c r="Y275" s="40"/>
      <c r="Z275" s="40"/>
      <c r="AA275" s="40"/>
      <c r="AB275" s="40"/>
      <c r="AC275" s="40"/>
      <c r="AD275" s="40"/>
      <c r="AE275" s="40"/>
      <c r="AR275" s="240" t="s">
        <v>300</v>
      </c>
      <c r="AT275" s="240" t="s">
        <v>230</v>
      </c>
      <c r="AU275" s="240" t="s">
        <v>91</v>
      </c>
      <c r="AY275" s="18" t="s">
        <v>227</v>
      </c>
      <c r="BE275" s="241">
        <f>IF(N275="základní",J275,0)</f>
        <v>0</v>
      </c>
      <c r="BF275" s="241">
        <f>IF(N275="snížená",J275,0)</f>
        <v>0</v>
      </c>
      <c r="BG275" s="241">
        <f>IF(N275="zákl. přenesená",J275,0)</f>
        <v>0</v>
      </c>
      <c r="BH275" s="241">
        <f>IF(N275="sníž. přenesená",J275,0)</f>
        <v>0</v>
      </c>
      <c r="BI275" s="241">
        <f>IF(N275="nulová",J275,0)</f>
        <v>0</v>
      </c>
      <c r="BJ275" s="18" t="s">
        <v>87</v>
      </c>
      <c r="BK275" s="241">
        <f>ROUND(I275*H275,2)</f>
        <v>0</v>
      </c>
      <c r="BL275" s="18" t="s">
        <v>300</v>
      </c>
      <c r="BM275" s="240" t="s">
        <v>1382</v>
      </c>
    </row>
    <row r="276" s="12" customFormat="1" ht="22.8" customHeight="1">
      <c r="A276" s="12"/>
      <c r="B276" s="213"/>
      <c r="C276" s="214"/>
      <c r="D276" s="215" t="s">
        <v>82</v>
      </c>
      <c r="E276" s="227" t="s">
        <v>1518</v>
      </c>
      <c r="F276" s="227" t="s">
        <v>1519</v>
      </c>
      <c r="G276" s="214"/>
      <c r="H276" s="214"/>
      <c r="I276" s="217"/>
      <c r="J276" s="228">
        <f>BK276</f>
        <v>0</v>
      </c>
      <c r="K276" s="214"/>
      <c r="L276" s="219"/>
      <c r="M276" s="220"/>
      <c r="N276" s="221"/>
      <c r="O276" s="221"/>
      <c r="P276" s="222">
        <f>SUM(P277:P292)</f>
        <v>0</v>
      </c>
      <c r="Q276" s="221"/>
      <c r="R276" s="222">
        <f>SUM(R277:R292)</f>
        <v>0.2342736</v>
      </c>
      <c r="S276" s="221"/>
      <c r="T276" s="223">
        <f>SUM(T277:T292)</f>
        <v>0.041958000000000002</v>
      </c>
      <c r="U276" s="12"/>
      <c r="V276" s="12"/>
      <c r="W276" s="12"/>
      <c r="X276" s="12"/>
      <c r="Y276" s="12"/>
      <c r="Z276" s="12"/>
      <c r="AA276" s="12"/>
      <c r="AB276" s="12"/>
      <c r="AC276" s="12"/>
      <c r="AD276" s="12"/>
      <c r="AE276" s="12"/>
      <c r="AR276" s="224" t="s">
        <v>91</v>
      </c>
      <c r="AT276" s="225" t="s">
        <v>82</v>
      </c>
      <c r="AU276" s="225" t="s">
        <v>87</v>
      </c>
      <c r="AY276" s="224" t="s">
        <v>227</v>
      </c>
      <c r="BK276" s="226">
        <f>SUM(BK277:BK292)</f>
        <v>0</v>
      </c>
    </row>
    <row r="277" s="2" customFormat="1" ht="16.5" customHeight="1">
      <c r="A277" s="40"/>
      <c r="B277" s="41"/>
      <c r="C277" s="229" t="s">
        <v>559</v>
      </c>
      <c r="D277" s="229" t="s">
        <v>230</v>
      </c>
      <c r="E277" s="230" t="s">
        <v>1525</v>
      </c>
      <c r="F277" s="231" t="s">
        <v>1526</v>
      </c>
      <c r="G277" s="232" t="s">
        <v>415</v>
      </c>
      <c r="H277" s="233">
        <v>99.900000000000006</v>
      </c>
      <c r="I277" s="234"/>
      <c r="J277" s="235">
        <f>ROUND(I277*H277,2)</f>
        <v>0</v>
      </c>
      <c r="K277" s="231" t="s">
        <v>234</v>
      </c>
      <c r="L277" s="46"/>
      <c r="M277" s="236" t="s">
        <v>1</v>
      </c>
      <c r="N277" s="237" t="s">
        <v>48</v>
      </c>
      <c r="O277" s="93"/>
      <c r="P277" s="238">
        <f>O277*H277</f>
        <v>0</v>
      </c>
      <c r="Q277" s="238">
        <v>0</v>
      </c>
      <c r="R277" s="238">
        <f>Q277*H277</f>
        <v>0</v>
      </c>
      <c r="S277" s="238">
        <v>0.00042000000000000002</v>
      </c>
      <c r="T277" s="239">
        <f>S277*H277</f>
        <v>0.041958000000000002</v>
      </c>
      <c r="U277" s="40"/>
      <c r="V277" s="40"/>
      <c r="W277" s="40"/>
      <c r="X277" s="40"/>
      <c r="Y277" s="40"/>
      <c r="Z277" s="40"/>
      <c r="AA277" s="40"/>
      <c r="AB277" s="40"/>
      <c r="AC277" s="40"/>
      <c r="AD277" s="40"/>
      <c r="AE277" s="40"/>
      <c r="AR277" s="240" t="s">
        <v>300</v>
      </c>
      <c r="AT277" s="240" t="s">
        <v>230</v>
      </c>
      <c r="AU277" s="240" t="s">
        <v>91</v>
      </c>
      <c r="AY277" s="18" t="s">
        <v>227</v>
      </c>
      <c r="BE277" s="241">
        <f>IF(N277="základní",J277,0)</f>
        <v>0</v>
      </c>
      <c r="BF277" s="241">
        <f>IF(N277="snížená",J277,0)</f>
        <v>0</v>
      </c>
      <c r="BG277" s="241">
        <f>IF(N277="zákl. přenesená",J277,0)</f>
        <v>0</v>
      </c>
      <c r="BH277" s="241">
        <f>IF(N277="sníž. přenesená",J277,0)</f>
        <v>0</v>
      </c>
      <c r="BI277" s="241">
        <f>IF(N277="nulová",J277,0)</f>
        <v>0</v>
      </c>
      <c r="BJ277" s="18" t="s">
        <v>87</v>
      </c>
      <c r="BK277" s="241">
        <f>ROUND(I277*H277,2)</f>
        <v>0</v>
      </c>
      <c r="BL277" s="18" t="s">
        <v>300</v>
      </c>
      <c r="BM277" s="240" t="s">
        <v>1527</v>
      </c>
    </row>
    <row r="278" s="15" customFormat="1">
      <c r="A278" s="15"/>
      <c r="B278" s="274"/>
      <c r="C278" s="275"/>
      <c r="D278" s="242" t="s">
        <v>369</v>
      </c>
      <c r="E278" s="276" t="s">
        <v>1</v>
      </c>
      <c r="F278" s="277" t="s">
        <v>1083</v>
      </c>
      <c r="G278" s="275"/>
      <c r="H278" s="276" t="s">
        <v>1</v>
      </c>
      <c r="I278" s="278"/>
      <c r="J278" s="275"/>
      <c r="K278" s="275"/>
      <c r="L278" s="279"/>
      <c r="M278" s="280"/>
      <c r="N278" s="281"/>
      <c r="O278" s="281"/>
      <c r="P278" s="281"/>
      <c r="Q278" s="281"/>
      <c r="R278" s="281"/>
      <c r="S278" s="281"/>
      <c r="T278" s="282"/>
      <c r="U278" s="15"/>
      <c r="V278" s="15"/>
      <c r="W278" s="15"/>
      <c r="X278" s="15"/>
      <c r="Y278" s="15"/>
      <c r="Z278" s="15"/>
      <c r="AA278" s="15"/>
      <c r="AB278" s="15"/>
      <c r="AC278" s="15"/>
      <c r="AD278" s="15"/>
      <c r="AE278" s="15"/>
      <c r="AT278" s="283" t="s">
        <v>369</v>
      </c>
      <c r="AU278" s="283" t="s">
        <v>91</v>
      </c>
      <c r="AV278" s="15" t="s">
        <v>87</v>
      </c>
      <c r="AW278" s="15" t="s">
        <v>38</v>
      </c>
      <c r="AX278" s="15" t="s">
        <v>83</v>
      </c>
      <c r="AY278" s="283" t="s">
        <v>227</v>
      </c>
    </row>
    <row r="279" s="13" customFormat="1">
      <c r="A279" s="13"/>
      <c r="B279" s="252"/>
      <c r="C279" s="253"/>
      <c r="D279" s="242" t="s">
        <v>369</v>
      </c>
      <c r="E279" s="254" t="s">
        <v>1</v>
      </c>
      <c r="F279" s="255" t="s">
        <v>6139</v>
      </c>
      <c r="G279" s="253"/>
      <c r="H279" s="256">
        <v>99.900000000000006</v>
      </c>
      <c r="I279" s="257"/>
      <c r="J279" s="253"/>
      <c r="K279" s="253"/>
      <c r="L279" s="258"/>
      <c r="M279" s="259"/>
      <c r="N279" s="260"/>
      <c r="O279" s="260"/>
      <c r="P279" s="260"/>
      <c r="Q279" s="260"/>
      <c r="R279" s="260"/>
      <c r="S279" s="260"/>
      <c r="T279" s="261"/>
      <c r="U279" s="13"/>
      <c r="V279" s="13"/>
      <c r="W279" s="13"/>
      <c r="X279" s="13"/>
      <c r="Y279" s="13"/>
      <c r="Z279" s="13"/>
      <c r="AA279" s="13"/>
      <c r="AB279" s="13"/>
      <c r="AC279" s="13"/>
      <c r="AD279" s="13"/>
      <c r="AE279" s="13"/>
      <c r="AT279" s="262" t="s">
        <v>369</v>
      </c>
      <c r="AU279" s="262" t="s">
        <v>91</v>
      </c>
      <c r="AV279" s="13" t="s">
        <v>91</v>
      </c>
      <c r="AW279" s="13" t="s">
        <v>38</v>
      </c>
      <c r="AX279" s="13" t="s">
        <v>83</v>
      </c>
      <c r="AY279" s="262" t="s">
        <v>227</v>
      </c>
    </row>
    <row r="280" s="14" customFormat="1">
      <c r="A280" s="14"/>
      <c r="B280" s="263"/>
      <c r="C280" s="264"/>
      <c r="D280" s="242" t="s">
        <v>369</v>
      </c>
      <c r="E280" s="265" t="s">
        <v>1</v>
      </c>
      <c r="F280" s="266" t="s">
        <v>371</v>
      </c>
      <c r="G280" s="264"/>
      <c r="H280" s="267">
        <v>99.900000000000006</v>
      </c>
      <c r="I280" s="268"/>
      <c r="J280" s="264"/>
      <c r="K280" s="264"/>
      <c r="L280" s="269"/>
      <c r="M280" s="270"/>
      <c r="N280" s="271"/>
      <c r="O280" s="271"/>
      <c r="P280" s="271"/>
      <c r="Q280" s="271"/>
      <c r="R280" s="271"/>
      <c r="S280" s="271"/>
      <c r="T280" s="272"/>
      <c r="U280" s="14"/>
      <c r="V280" s="14"/>
      <c r="W280" s="14"/>
      <c r="X280" s="14"/>
      <c r="Y280" s="14"/>
      <c r="Z280" s="14"/>
      <c r="AA280" s="14"/>
      <c r="AB280" s="14"/>
      <c r="AC280" s="14"/>
      <c r="AD280" s="14"/>
      <c r="AE280" s="14"/>
      <c r="AT280" s="273" t="s">
        <v>369</v>
      </c>
      <c r="AU280" s="273" t="s">
        <v>91</v>
      </c>
      <c r="AV280" s="14" t="s">
        <v>115</v>
      </c>
      <c r="AW280" s="14" t="s">
        <v>38</v>
      </c>
      <c r="AX280" s="14" t="s">
        <v>87</v>
      </c>
      <c r="AY280" s="273" t="s">
        <v>227</v>
      </c>
    </row>
    <row r="281" s="2" customFormat="1" ht="16.5" customHeight="1">
      <c r="A281" s="40"/>
      <c r="B281" s="41"/>
      <c r="C281" s="229" t="s">
        <v>566</v>
      </c>
      <c r="D281" s="229" t="s">
        <v>230</v>
      </c>
      <c r="E281" s="230" t="s">
        <v>1530</v>
      </c>
      <c r="F281" s="231" t="s">
        <v>1531</v>
      </c>
      <c r="G281" s="232" t="s">
        <v>415</v>
      </c>
      <c r="H281" s="233">
        <v>98.599999999999994</v>
      </c>
      <c r="I281" s="234"/>
      <c r="J281" s="235">
        <f>ROUND(I281*H281,2)</f>
        <v>0</v>
      </c>
      <c r="K281" s="231" t="s">
        <v>234</v>
      </c>
      <c r="L281" s="46"/>
      <c r="M281" s="236" t="s">
        <v>1</v>
      </c>
      <c r="N281" s="237" t="s">
        <v>48</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300</v>
      </c>
      <c r="AT281" s="240" t="s">
        <v>230</v>
      </c>
      <c r="AU281" s="240" t="s">
        <v>91</v>
      </c>
      <c r="AY281" s="18" t="s">
        <v>227</v>
      </c>
      <c r="BE281" s="241">
        <f>IF(N281="základní",J281,0)</f>
        <v>0</v>
      </c>
      <c r="BF281" s="241">
        <f>IF(N281="snížená",J281,0)</f>
        <v>0</v>
      </c>
      <c r="BG281" s="241">
        <f>IF(N281="zákl. přenesená",J281,0)</f>
        <v>0</v>
      </c>
      <c r="BH281" s="241">
        <f>IF(N281="sníž. přenesená",J281,0)</f>
        <v>0</v>
      </c>
      <c r="BI281" s="241">
        <f>IF(N281="nulová",J281,0)</f>
        <v>0</v>
      </c>
      <c r="BJ281" s="18" t="s">
        <v>87</v>
      </c>
      <c r="BK281" s="241">
        <f>ROUND(I281*H281,2)</f>
        <v>0</v>
      </c>
      <c r="BL281" s="18" t="s">
        <v>300</v>
      </c>
      <c r="BM281" s="240" t="s">
        <v>1539</v>
      </c>
    </row>
    <row r="282" s="15" customFormat="1">
      <c r="A282" s="15"/>
      <c r="B282" s="274"/>
      <c r="C282" s="275"/>
      <c r="D282" s="242" t="s">
        <v>369</v>
      </c>
      <c r="E282" s="276" t="s">
        <v>1</v>
      </c>
      <c r="F282" s="277" t="s">
        <v>632</v>
      </c>
      <c r="G282" s="275"/>
      <c r="H282" s="276" t="s">
        <v>1</v>
      </c>
      <c r="I282" s="278"/>
      <c r="J282" s="275"/>
      <c r="K282" s="275"/>
      <c r="L282" s="279"/>
      <c r="M282" s="280"/>
      <c r="N282" s="281"/>
      <c r="O282" s="281"/>
      <c r="P282" s="281"/>
      <c r="Q282" s="281"/>
      <c r="R282" s="281"/>
      <c r="S282" s="281"/>
      <c r="T282" s="282"/>
      <c r="U282" s="15"/>
      <c r="V282" s="15"/>
      <c r="W282" s="15"/>
      <c r="X282" s="15"/>
      <c r="Y282" s="15"/>
      <c r="Z282" s="15"/>
      <c r="AA282" s="15"/>
      <c r="AB282" s="15"/>
      <c r="AC282" s="15"/>
      <c r="AD282" s="15"/>
      <c r="AE282" s="15"/>
      <c r="AT282" s="283" t="s">
        <v>369</v>
      </c>
      <c r="AU282" s="283" t="s">
        <v>91</v>
      </c>
      <c r="AV282" s="15" t="s">
        <v>87</v>
      </c>
      <c r="AW282" s="15" t="s">
        <v>38</v>
      </c>
      <c r="AX282" s="15" t="s">
        <v>83</v>
      </c>
      <c r="AY282" s="283" t="s">
        <v>227</v>
      </c>
    </row>
    <row r="283" s="13" customFormat="1">
      <c r="A283" s="13"/>
      <c r="B283" s="252"/>
      <c r="C283" s="253"/>
      <c r="D283" s="242" t="s">
        <v>369</v>
      </c>
      <c r="E283" s="254" t="s">
        <v>1</v>
      </c>
      <c r="F283" s="255" t="s">
        <v>6126</v>
      </c>
      <c r="G283" s="253"/>
      <c r="H283" s="256">
        <v>98.599999999999994</v>
      </c>
      <c r="I283" s="257"/>
      <c r="J283" s="253"/>
      <c r="K283" s="253"/>
      <c r="L283" s="258"/>
      <c r="M283" s="259"/>
      <c r="N283" s="260"/>
      <c r="O283" s="260"/>
      <c r="P283" s="260"/>
      <c r="Q283" s="260"/>
      <c r="R283" s="260"/>
      <c r="S283" s="260"/>
      <c r="T283" s="261"/>
      <c r="U283" s="13"/>
      <c r="V283" s="13"/>
      <c r="W283" s="13"/>
      <c r="X283" s="13"/>
      <c r="Y283" s="13"/>
      <c r="Z283" s="13"/>
      <c r="AA283" s="13"/>
      <c r="AB283" s="13"/>
      <c r="AC283" s="13"/>
      <c r="AD283" s="13"/>
      <c r="AE283" s="13"/>
      <c r="AT283" s="262" t="s">
        <v>369</v>
      </c>
      <c r="AU283" s="262" t="s">
        <v>91</v>
      </c>
      <c r="AV283" s="13" t="s">
        <v>91</v>
      </c>
      <c r="AW283" s="13" t="s">
        <v>38</v>
      </c>
      <c r="AX283" s="13" t="s">
        <v>83</v>
      </c>
      <c r="AY283" s="262" t="s">
        <v>227</v>
      </c>
    </row>
    <row r="284" s="14" customFormat="1">
      <c r="A284" s="14"/>
      <c r="B284" s="263"/>
      <c r="C284" s="264"/>
      <c r="D284" s="242" t="s">
        <v>369</v>
      </c>
      <c r="E284" s="265" t="s">
        <v>1</v>
      </c>
      <c r="F284" s="266" t="s">
        <v>371</v>
      </c>
      <c r="G284" s="264"/>
      <c r="H284" s="267">
        <v>98.599999999999994</v>
      </c>
      <c r="I284" s="268"/>
      <c r="J284" s="264"/>
      <c r="K284" s="264"/>
      <c r="L284" s="269"/>
      <c r="M284" s="270"/>
      <c r="N284" s="271"/>
      <c r="O284" s="271"/>
      <c r="P284" s="271"/>
      <c r="Q284" s="271"/>
      <c r="R284" s="271"/>
      <c r="S284" s="271"/>
      <c r="T284" s="272"/>
      <c r="U284" s="14"/>
      <c r="V284" s="14"/>
      <c r="W284" s="14"/>
      <c r="X284" s="14"/>
      <c r="Y284" s="14"/>
      <c r="Z284" s="14"/>
      <c r="AA284" s="14"/>
      <c r="AB284" s="14"/>
      <c r="AC284" s="14"/>
      <c r="AD284" s="14"/>
      <c r="AE284" s="14"/>
      <c r="AT284" s="273" t="s">
        <v>369</v>
      </c>
      <c r="AU284" s="273" t="s">
        <v>91</v>
      </c>
      <c r="AV284" s="14" t="s">
        <v>115</v>
      </c>
      <c r="AW284" s="14" t="s">
        <v>38</v>
      </c>
      <c r="AX284" s="14" t="s">
        <v>87</v>
      </c>
      <c r="AY284" s="273" t="s">
        <v>227</v>
      </c>
    </row>
    <row r="285" s="2" customFormat="1" ht="16.5" customHeight="1">
      <c r="A285" s="40"/>
      <c r="B285" s="41"/>
      <c r="C285" s="284" t="s">
        <v>570</v>
      </c>
      <c r="D285" s="284" t="s">
        <v>407</v>
      </c>
      <c r="E285" s="285" t="s">
        <v>1542</v>
      </c>
      <c r="F285" s="286" t="s">
        <v>1543</v>
      </c>
      <c r="G285" s="287" t="s">
        <v>415</v>
      </c>
      <c r="H285" s="288">
        <v>103.53</v>
      </c>
      <c r="I285" s="289"/>
      <c r="J285" s="290">
        <f>ROUND(I285*H285,2)</f>
        <v>0</v>
      </c>
      <c r="K285" s="286" t="s">
        <v>234</v>
      </c>
      <c r="L285" s="291"/>
      <c r="M285" s="292" t="s">
        <v>1</v>
      </c>
      <c r="N285" s="293" t="s">
        <v>48</v>
      </c>
      <c r="O285" s="93"/>
      <c r="P285" s="238">
        <f>O285*H285</f>
        <v>0</v>
      </c>
      <c r="Q285" s="238">
        <v>0.002</v>
      </c>
      <c r="R285" s="238">
        <f>Q285*H285</f>
        <v>0.20705999999999999</v>
      </c>
      <c r="S285" s="238">
        <v>0</v>
      </c>
      <c r="T285" s="239">
        <f>S285*H285</f>
        <v>0</v>
      </c>
      <c r="U285" s="40"/>
      <c r="V285" s="40"/>
      <c r="W285" s="40"/>
      <c r="X285" s="40"/>
      <c r="Y285" s="40"/>
      <c r="Z285" s="40"/>
      <c r="AA285" s="40"/>
      <c r="AB285" s="40"/>
      <c r="AC285" s="40"/>
      <c r="AD285" s="40"/>
      <c r="AE285" s="40"/>
      <c r="AR285" s="240" t="s">
        <v>525</v>
      </c>
      <c r="AT285" s="240" t="s">
        <v>407</v>
      </c>
      <c r="AU285" s="240" t="s">
        <v>91</v>
      </c>
      <c r="AY285" s="18" t="s">
        <v>227</v>
      </c>
      <c r="BE285" s="241">
        <f>IF(N285="základní",J285,0)</f>
        <v>0</v>
      </c>
      <c r="BF285" s="241">
        <f>IF(N285="snížená",J285,0)</f>
        <v>0</v>
      </c>
      <c r="BG285" s="241">
        <f>IF(N285="zákl. přenesená",J285,0)</f>
        <v>0</v>
      </c>
      <c r="BH285" s="241">
        <f>IF(N285="sníž. přenesená",J285,0)</f>
        <v>0</v>
      </c>
      <c r="BI285" s="241">
        <f>IF(N285="nulová",J285,0)</f>
        <v>0</v>
      </c>
      <c r="BJ285" s="18" t="s">
        <v>87</v>
      </c>
      <c r="BK285" s="241">
        <f>ROUND(I285*H285,2)</f>
        <v>0</v>
      </c>
      <c r="BL285" s="18" t="s">
        <v>300</v>
      </c>
      <c r="BM285" s="240" t="s">
        <v>1544</v>
      </c>
    </row>
    <row r="286" s="13" customFormat="1">
      <c r="A286" s="13"/>
      <c r="B286" s="252"/>
      <c r="C286" s="253"/>
      <c r="D286" s="242" t="s">
        <v>369</v>
      </c>
      <c r="E286" s="253"/>
      <c r="F286" s="255" t="s">
        <v>6140</v>
      </c>
      <c r="G286" s="253"/>
      <c r="H286" s="256">
        <v>103.53</v>
      </c>
      <c r="I286" s="257"/>
      <c r="J286" s="253"/>
      <c r="K286" s="253"/>
      <c r="L286" s="258"/>
      <c r="M286" s="259"/>
      <c r="N286" s="260"/>
      <c r="O286" s="260"/>
      <c r="P286" s="260"/>
      <c r="Q286" s="260"/>
      <c r="R286" s="260"/>
      <c r="S286" s="260"/>
      <c r="T286" s="261"/>
      <c r="U286" s="13"/>
      <c r="V286" s="13"/>
      <c r="W286" s="13"/>
      <c r="X286" s="13"/>
      <c r="Y286" s="13"/>
      <c r="Z286" s="13"/>
      <c r="AA286" s="13"/>
      <c r="AB286" s="13"/>
      <c r="AC286" s="13"/>
      <c r="AD286" s="13"/>
      <c r="AE286" s="13"/>
      <c r="AT286" s="262" t="s">
        <v>369</v>
      </c>
      <c r="AU286" s="262" t="s">
        <v>91</v>
      </c>
      <c r="AV286" s="13" t="s">
        <v>91</v>
      </c>
      <c r="AW286" s="13" t="s">
        <v>4</v>
      </c>
      <c r="AX286" s="13" t="s">
        <v>87</v>
      </c>
      <c r="AY286" s="262" t="s">
        <v>227</v>
      </c>
    </row>
    <row r="287" s="2" customFormat="1">
      <c r="A287" s="40"/>
      <c r="B287" s="41"/>
      <c r="C287" s="229" t="s">
        <v>574</v>
      </c>
      <c r="D287" s="229" t="s">
        <v>230</v>
      </c>
      <c r="E287" s="230" t="s">
        <v>1665</v>
      </c>
      <c r="F287" s="231" t="s">
        <v>1666</v>
      </c>
      <c r="G287" s="232" t="s">
        <v>415</v>
      </c>
      <c r="H287" s="233">
        <v>226.78</v>
      </c>
      <c r="I287" s="234"/>
      <c r="J287" s="235">
        <f>ROUND(I287*H287,2)</f>
        <v>0</v>
      </c>
      <c r="K287" s="231" t="s">
        <v>251</v>
      </c>
      <c r="L287" s="46"/>
      <c r="M287" s="236" t="s">
        <v>1</v>
      </c>
      <c r="N287" s="237" t="s">
        <v>48</v>
      </c>
      <c r="O287" s="93"/>
      <c r="P287" s="238">
        <f>O287*H287</f>
        <v>0</v>
      </c>
      <c r="Q287" s="238">
        <v>0.00012</v>
      </c>
      <c r="R287" s="238">
        <f>Q287*H287</f>
        <v>0.027213600000000001</v>
      </c>
      <c r="S287" s="238">
        <v>0</v>
      </c>
      <c r="T287" s="239">
        <f>S287*H287</f>
        <v>0</v>
      </c>
      <c r="U287" s="40"/>
      <c r="V287" s="40"/>
      <c r="W287" s="40"/>
      <c r="X287" s="40"/>
      <c r="Y287" s="40"/>
      <c r="Z287" s="40"/>
      <c r="AA287" s="40"/>
      <c r="AB287" s="40"/>
      <c r="AC287" s="40"/>
      <c r="AD287" s="40"/>
      <c r="AE287" s="40"/>
      <c r="AR287" s="240" t="s">
        <v>300</v>
      </c>
      <c r="AT287" s="240" t="s">
        <v>230</v>
      </c>
      <c r="AU287" s="240" t="s">
        <v>91</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300</v>
      </c>
      <c r="BM287" s="240" t="s">
        <v>1667</v>
      </c>
    </row>
    <row r="288" s="15" customFormat="1">
      <c r="A288" s="15"/>
      <c r="B288" s="274"/>
      <c r="C288" s="275"/>
      <c r="D288" s="242" t="s">
        <v>369</v>
      </c>
      <c r="E288" s="276" t="s">
        <v>1</v>
      </c>
      <c r="F288" s="277" t="s">
        <v>864</v>
      </c>
      <c r="G288" s="275"/>
      <c r="H288" s="276" t="s">
        <v>1</v>
      </c>
      <c r="I288" s="278"/>
      <c r="J288" s="275"/>
      <c r="K288" s="275"/>
      <c r="L288" s="279"/>
      <c r="M288" s="280"/>
      <c r="N288" s="281"/>
      <c r="O288" s="281"/>
      <c r="P288" s="281"/>
      <c r="Q288" s="281"/>
      <c r="R288" s="281"/>
      <c r="S288" s="281"/>
      <c r="T288" s="282"/>
      <c r="U288" s="15"/>
      <c r="V288" s="15"/>
      <c r="W288" s="15"/>
      <c r="X288" s="15"/>
      <c r="Y288" s="15"/>
      <c r="Z288" s="15"/>
      <c r="AA288" s="15"/>
      <c r="AB288" s="15"/>
      <c r="AC288" s="15"/>
      <c r="AD288" s="15"/>
      <c r="AE288" s="15"/>
      <c r="AT288" s="283" t="s">
        <v>369</v>
      </c>
      <c r="AU288" s="283" t="s">
        <v>91</v>
      </c>
      <c r="AV288" s="15" t="s">
        <v>87</v>
      </c>
      <c r="AW288" s="15" t="s">
        <v>38</v>
      </c>
      <c r="AX288" s="15" t="s">
        <v>83</v>
      </c>
      <c r="AY288" s="283" t="s">
        <v>227</v>
      </c>
    </row>
    <row r="289" s="15" customFormat="1">
      <c r="A289" s="15"/>
      <c r="B289" s="274"/>
      <c r="C289" s="275"/>
      <c r="D289" s="242" t="s">
        <v>369</v>
      </c>
      <c r="E289" s="276" t="s">
        <v>1</v>
      </c>
      <c r="F289" s="277" t="s">
        <v>1653</v>
      </c>
      <c r="G289" s="275"/>
      <c r="H289" s="276" t="s">
        <v>1</v>
      </c>
      <c r="I289" s="278"/>
      <c r="J289" s="275"/>
      <c r="K289" s="275"/>
      <c r="L289" s="279"/>
      <c r="M289" s="280"/>
      <c r="N289" s="281"/>
      <c r="O289" s="281"/>
      <c r="P289" s="281"/>
      <c r="Q289" s="281"/>
      <c r="R289" s="281"/>
      <c r="S289" s="281"/>
      <c r="T289" s="282"/>
      <c r="U289" s="15"/>
      <c r="V289" s="15"/>
      <c r="W289" s="15"/>
      <c r="X289" s="15"/>
      <c r="Y289" s="15"/>
      <c r="Z289" s="15"/>
      <c r="AA289" s="15"/>
      <c r="AB289" s="15"/>
      <c r="AC289" s="15"/>
      <c r="AD289" s="15"/>
      <c r="AE289" s="15"/>
      <c r="AT289" s="283" t="s">
        <v>369</v>
      </c>
      <c r="AU289" s="283" t="s">
        <v>91</v>
      </c>
      <c r="AV289" s="15" t="s">
        <v>87</v>
      </c>
      <c r="AW289" s="15" t="s">
        <v>38</v>
      </c>
      <c r="AX289" s="15" t="s">
        <v>83</v>
      </c>
      <c r="AY289" s="283" t="s">
        <v>227</v>
      </c>
    </row>
    <row r="290" s="13" customFormat="1">
      <c r="A290" s="13"/>
      <c r="B290" s="252"/>
      <c r="C290" s="253"/>
      <c r="D290" s="242" t="s">
        <v>369</v>
      </c>
      <c r="E290" s="254" t="s">
        <v>1</v>
      </c>
      <c r="F290" s="255" t="s">
        <v>6141</v>
      </c>
      <c r="G290" s="253"/>
      <c r="H290" s="256">
        <v>226.78</v>
      </c>
      <c r="I290" s="257"/>
      <c r="J290" s="253"/>
      <c r="K290" s="253"/>
      <c r="L290" s="258"/>
      <c r="M290" s="259"/>
      <c r="N290" s="260"/>
      <c r="O290" s="260"/>
      <c r="P290" s="260"/>
      <c r="Q290" s="260"/>
      <c r="R290" s="260"/>
      <c r="S290" s="260"/>
      <c r="T290" s="261"/>
      <c r="U290" s="13"/>
      <c r="V290" s="13"/>
      <c r="W290" s="13"/>
      <c r="X290" s="13"/>
      <c r="Y290" s="13"/>
      <c r="Z290" s="13"/>
      <c r="AA290" s="13"/>
      <c r="AB290" s="13"/>
      <c r="AC290" s="13"/>
      <c r="AD290" s="13"/>
      <c r="AE290" s="13"/>
      <c r="AT290" s="262" t="s">
        <v>369</v>
      </c>
      <c r="AU290" s="262" t="s">
        <v>91</v>
      </c>
      <c r="AV290" s="13" t="s">
        <v>91</v>
      </c>
      <c r="AW290" s="13" t="s">
        <v>38</v>
      </c>
      <c r="AX290" s="13" t="s">
        <v>83</v>
      </c>
      <c r="AY290" s="262" t="s">
        <v>227</v>
      </c>
    </row>
    <row r="291" s="14" customFormat="1">
      <c r="A291" s="14"/>
      <c r="B291" s="263"/>
      <c r="C291" s="264"/>
      <c r="D291" s="242" t="s">
        <v>369</v>
      </c>
      <c r="E291" s="265" t="s">
        <v>1</v>
      </c>
      <c r="F291" s="266" t="s">
        <v>371</v>
      </c>
      <c r="G291" s="264"/>
      <c r="H291" s="267">
        <v>226.78</v>
      </c>
      <c r="I291" s="268"/>
      <c r="J291" s="264"/>
      <c r="K291" s="264"/>
      <c r="L291" s="269"/>
      <c r="M291" s="270"/>
      <c r="N291" s="271"/>
      <c r="O291" s="271"/>
      <c r="P291" s="271"/>
      <c r="Q291" s="271"/>
      <c r="R291" s="271"/>
      <c r="S291" s="271"/>
      <c r="T291" s="272"/>
      <c r="U291" s="14"/>
      <c r="V291" s="14"/>
      <c r="W291" s="14"/>
      <c r="X291" s="14"/>
      <c r="Y291" s="14"/>
      <c r="Z291" s="14"/>
      <c r="AA291" s="14"/>
      <c r="AB291" s="14"/>
      <c r="AC291" s="14"/>
      <c r="AD291" s="14"/>
      <c r="AE291" s="14"/>
      <c r="AT291" s="273" t="s">
        <v>369</v>
      </c>
      <c r="AU291" s="273" t="s">
        <v>91</v>
      </c>
      <c r="AV291" s="14" t="s">
        <v>115</v>
      </c>
      <c r="AW291" s="14" t="s">
        <v>38</v>
      </c>
      <c r="AX291" s="14" t="s">
        <v>87</v>
      </c>
      <c r="AY291" s="273" t="s">
        <v>227</v>
      </c>
    </row>
    <row r="292" s="2" customFormat="1" ht="16.5" customHeight="1">
      <c r="A292" s="40"/>
      <c r="B292" s="41"/>
      <c r="C292" s="229" t="s">
        <v>580</v>
      </c>
      <c r="D292" s="229" t="s">
        <v>230</v>
      </c>
      <c r="E292" s="230" t="s">
        <v>1670</v>
      </c>
      <c r="F292" s="231" t="s">
        <v>1671</v>
      </c>
      <c r="G292" s="232" t="s">
        <v>1381</v>
      </c>
      <c r="H292" s="305"/>
      <c r="I292" s="234"/>
      <c r="J292" s="235">
        <f>ROUND(I292*H292,2)</f>
        <v>0</v>
      </c>
      <c r="K292" s="231" t="s">
        <v>234</v>
      </c>
      <c r="L292" s="46"/>
      <c r="M292" s="236" t="s">
        <v>1</v>
      </c>
      <c r="N292" s="237" t="s">
        <v>48</v>
      </c>
      <c r="O292" s="93"/>
      <c r="P292" s="238">
        <f>O292*H292</f>
        <v>0</v>
      </c>
      <c r="Q292" s="238">
        <v>0</v>
      </c>
      <c r="R292" s="238">
        <f>Q292*H292</f>
        <v>0</v>
      </c>
      <c r="S292" s="238">
        <v>0</v>
      </c>
      <c r="T292" s="239">
        <f>S292*H292</f>
        <v>0</v>
      </c>
      <c r="U292" s="40"/>
      <c r="V292" s="40"/>
      <c r="W292" s="40"/>
      <c r="X292" s="40"/>
      <c r="Y292" s="40"/>
      <c r="Z292" s="40"/>
      <c r="AA292" s="40"/>
      <c r="AB292" s="40"/>
      <c r="AC292" s="40"/>
      <c r="AD292" s="40"/>
      <c r="AE292" s="40"/>
      <c r="AR292" s="240" t="s">
        <v>300</v>
      </c>
      <c r="AT292" s="240" t="s">
        <v>230</v>
      </c>
      <c r="AU292" s="240" t="s">
        <v>91</v>
      </c>
      <c r="AY292" s="18" t="s">
        <v>227</v>
      </c>
      <c r="BE292" s="241">
        <f>IF(N292="základní",J292,0)</f>
        <v>0</v>
      </c>
      <c r="BF292" s="241">
        <f>IF(N292="snížená",J292,0)</f>
        <v>0</v>
      </c>
      <c r="BG292" s="241">
        <f>IF(N292="zákl. přenesená",J292,0)</f>
        <v>0</v>
      </c>
      <c r="BH292" s="241">
        <f>IF(N292="sníž. přenesená",J292,0)</f>
        <v>0</v>
      </c>
      <c r="BI292" s="241">
        <f>IF(N292="nulová",J292,0)</f>
        <v>0</v>
      </c>
      <c r="BJ292" s="18" t="s">
        <v>87</v>
      </c>
      <c r="BK292" s="241">
        <f>ROUND(I292*H292,2)</f>
        <v>0</v>
      </c>
      <c r="BL292" s="18" t="s">
        <v>300</v>
      </c>
      <c r="BM292" s="240" t="s">
        <v>1672</v>
      </c>
    </row>
    <row r="293" s="12" customFormat="1" ht="22.8" customHeight="1">
      <c r="A293" s="12"/>
      <c r="B293" s="213"/>
      <c r="C293" s="214"/>
      <c r="D293" s="215" t="s">
        <v>82</v>
      </c>
      <c r="E293" s="227" t="s">
        <v>1891</v>
      </c>
      <c r="F293" s="227" t="s">
        <v>1892</v>
      </c>
      <c r="G293" s="214"/>
      <c r="H293" s="214"/>
      <c r="I293" s="217"/>
      <c r="J293" s="228">
        <f>BK293</f>
        <v>0</v>
      </c>
      <c r="K293" s="214"/>
      <c r="L293" s="219"/>
      <c r="M293" s="220"/>
      <c r="N293" s="221"/>
      <c r="O293" s="221"/>
      <c r="P293" s="222">
        <f>SUM(P294:P302)</f>
        <v>0</v>
      </c>
      <c r="Q293" s="221"/>
      <c r="R293" s="222">
        <f>SUM(R294:R302)</f>
        <v>0</v>
      </c>
      <c r="S293" s="221"/>
      <c r="T293" s="223">
        <f>SUM(T294:T302)</f>
        <v>0</v>
      </c>
      <c r="U293" s="12"/>
      <c r="V293" s="12"/>
      <c r="W293" s="12"/>
      <c r="X293" s="12"/>
      <c r="Y293" s="12"/>
      <c r="Z293" s="12"/>
      <c r="AA293" s="12"/>
      <c r="AB293" s="12"/>
      <c r="AC293" s="12"/>
      <c r="AD293" s="12"/>
      <c r="AE293" s="12"/>
      <c r="AR293" s="224" t="s">
        <v>91</v>
      </c>
      <c r="AT293" s="225" t="s">
        <v>82</v>
      </c>
      <c r="AU293" s="225" t="s">
        <v>87</v>
      </c>
      <c r="AY293" s="224" t="s">
        <v>227</v>
      </c>
      <c r="BK293" s="226">
        <f>SUM(BK294:BK302)</f>
        <v>0</v>
      </c>
    </row>
    <row r="294" s="2" customFormat="1" ht="16.5" customHeight="1">
      <c r="A294" s="40"/>
      <c r="B294" s="41"/>
      <c r="C294" s="229" t="s">
        <v>585</v>
      </c>
      <c r="D294" s="229" t="s">
        <v>230</v>
      </c>
      <c r="E294" s="230" t="s">
        <v>6142</v>
      </c>
      <c r="F294" s="231" t="s">
        <v>6143</v>
      </c>
      <c r="G294" s="232" t="s">
        <v>1861</v>
      </c>
      <c r="H294" s="233">
        <v>1</v>
      </c>
      <c r="I294" s="234"/>
      <c r="J294" s="235">
        <f>ROUND(I294*H294,2)</f>
        <v>0</v>
      </c>
      <c r="K294" s="231" t="s">
        <v>251</v>
      </c>
      <c r="L294" s="46"/>
      <c r="M294" s="236" t="s">
        <v>1</v>
      </c>
      <c r="N294" s="237" t="s">
        <v>48</v>
      </c>
      <c r="O294" s="93"/>
      <c r="P294" s="238">
        <f>O294*H294</f>
        <v>0</v>
      </c>
      <c r="Q294" s="238">
        <v>0</v>
      </c>
      <c r="R294" s="238">
        <f>Q294*H294</f>
        <v>0</v>
      </c>
      <c r="S294" s="238">
        <v>0</v>
      </c>
      <c r="T294" s="239">
        <f>S294*H294</f>
        <v>0</v>
      </c>
      <c r="U294" s="40"/>
      <c r="V294" s="40"/>
      <c r="W294" s="40"/>
      <c r="X294" s="40"/>
      <c r="Y294" s="40"/>
      <c r="Z294" s="40"/>
      <c r="AA294" s="40"/>
      <c r="AB294" s="40"/>
      <c r="AC294" s="40"/>
      <c r="AD294" s="40"/>
      <c r="AE294" s="40"/>
      <c r="AR294" s="240" t="s">
        <v>300</v>
      </c>
      <c r="AT294" s="240" t="s">
        <v>230</v>
      </c>
      <c r="AU294" s="240" t="s">
        <v>91</v>
      </c>
      <c r="AY294" s="18" t="s">
        <v>227</v>
      </c>
      <c r="BE294" s="241">
        <f>IF(N294="základní",J294,0)</f>
        <v>0</v>
      </c>
      <c r="BF294" s="241">
        <f>IF(N294="snížená",J294,0)</f>
        <v>0</v>
      </c>
      <c r="BG294" s="241">
        <f>IF(N294="zákl. přenesená",J294,0)</f>
        <v>0</v>
      </c>
      <c r="BH294" s="241">
        <f>IF(N294="sníž. přenesená",J294,0)</f>
        <v>0</v>
      </c>
      <c r="BI294" s="241">
        <f>IF(N294="nulová",J294,0)</f>
        <v>0</v>
      </c>
      <c r="BJ294" s="18" t="s">
        <v>87</v>
      </c>
      <c r="BK294" s="241">
        <f>ROUND(I294*H294,2)</f>
        <v>0</v>
      </c>
      <c r="BL294" s="18" t="s">
        <v>300</v>
      </c>
      <c r="BM294" s="240" t="s">
        <v>6144</v>
      </c>
    </row>
    <row r="295" s="2" customFormat="1">
      <c r="A295" s="40"/>
      <c r="B295" s="41"/>
      <c r="C295" s="42"/>
      <c r="D295" s="242" t="s">
        <v>237</v>
      </c>
      <c r="E295" s="42"/>
      <c r="F295" s="243" t="s">
        <v>1910</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8" t="s">
        <v>237</v>
      </c>
      <c r="AU295" s="18" t="s">
        <v>91</v>
      </c>
    </row>
    <row r="296" s="2" customFormat="1" ht="16.5" customHeight="1">
      <c r="A296" s="40"/>
      <c r="B296" s="41"/>
      <c r="C296" s="229" t="s">
        <v>590</v>
      </c>
      <c r="D296" s="229" t="s">
        <v>230</v>
      </c>
      <c r="E296" s="230" t="s">
        <v>1903</v>
      </c>
      <c r="F296" s="231" t="s">
        <v>6145</v>
      </c>
      <c r="G296" s="232" t="s">
        <v>1861</v>
      </c>
      <c r="H296" s="233">
        <v>1</v>
      </c>
      <c r="I296" s="234"/>
      <c r="J296" s="235">
        <f>ROUND(I296*H296,2)</f>
        <v>0</v>
      </c>
      <c r="K296" s="231" t="s">
        <v>251</v>
      </c>
      <c r="L296" s="46"/>
      <c r="M296" s="236" t="s">
        <v>1</v>
      </c>
      <c r="N296" s="237" t="s">
        <v>48</v>
      </c>
      <c r="O296" s="93"/>
      <c r="P296" s="238">
        <f>O296*H296</f>
        <v>0</v>
      </c>
      <c r="Q296" s="238">
        <v>0</v>
      </c>
      <c r="R296" s="238">
        <f>Q296*H296</f>
        <v>0</v>
      </c>
      <c r="S296" s="238">
        <v>0</v>
      </c>
      <c r="T296" s="239">
        <f>S296*H296</f>
        <v>0</v>
      </c>
      <c r="U296" s="40"/>
      <c r="V296" s="40"/>
      <c r="W296" s="40"/>
      <c r="X296" s="40"/>
      <c r="Y296" s="40"/>
      <c r="Z296" s="40"/>
      <c r="AA296" s="40"/>
      <c r="AB296" s="40"/>
      <c r="AC296" s="40"/>
      <c r="AD296" s="40"/>
      <c r="AE296" s="40"/>
      <c r="AR296" s="240" t="s">
        <v>300</v>
      </c>
      <c r="AT296" s="240" t="s">
        <v>230</v>
      </c>
      <c r="AU296" s="240" t="s">
        <v>91</v>
      </c>
      <c r="AY296" s="18" t="s">
        <v>227</v>
      </c>
      <c r="BE296" s="241">
        <f>IF(N296="základní",J296,0)</f>
        <v>0</v>
      </c>
      <c r="BF296" s="241">
        <f>IF(N296="snížená",J296,0)</f>
        <v>0</v>
      </c>
      <c r="BG296" s="241">
        <f>IF(N296="zákl. přenesená",J296,0)</f>
        <v>0</v>
      </c>
      <c r="BH296" s="241">
        <f>IF(N296="sníž. přenesená",J296,0)</f>
        <v>0</v>
      </c>
      <c r="BI296" s="241">
        <f>IF(N296="nulová",J296,0)</f>
        <v>0</v>
      </c>
      <c r="BJ296" s="18" t="s">
        <v>87</v>
      </c>
      <c r="BK296" s="241">
        <f>ROUND(I296*H296,2)</f>
        <v>0</v>
      </c>
      <c r="BL296" s="18" t="s">
        <v>300</v>
      </c>
      <c r="BM296" s="240" t="s">
        <v>1905</v>
      </c>
    </row>
    <row r="297" s="2" customFormat="1">
      <c r="A297" s="40"/>
      <c r="B297" s="41"/>
      <c r="C297" s="42"/>
      <c r="D297" s="242" t="s">
        <v>237</v>
      </c>
      <c r="E297" s="42"/>
      <c r="F297" s="243" t="s">
        <v>1910</v>
      </c>
      <c r="G297" s="42"/>
      <c r="H297" s="42"/>
      <c r="I297" s="244"/>
      <c r="J297" s="42"/>
      <c r="K297" s="42"/>
      <c r="L297" s="46"/>
      <c r="M297" s="245"/>
      <c r="N297" s="246"/>
      <c r="O297" s="93"/>
      <c r="P297" s="93"/>
      <c r="Q297" s="93"/>
      <c r="R297" s="93"/>
      <c r="S297" s="93"/>
      <c r="T297" s="94"/>
      <c r="U297" s="40"/>
      <c r="V297" s="40"/>
      <c r="W297" s="40"/>
      <c r="X297" s="40"/>
      <c r="Y297" s="40"/>
      <c r="Z297" s="40"/>
      <c r="AA297" s="40"/>
      <c r="AB297" s="40"/>
      <c r="AC297" s="40"/>
      <c r="AD297" s="40"/>
      <c r="AE297" s="40"/>
      <c r="AT297" s="18" t="s">
        <v>237</v>
      </c>
      <c r="AU297" s="18" t="s">
        <v>91</v>
      </c>
    </row>
    <row r="298" s="2" customFormat="1" ht="16.5" customHeight="1">
      <c r="A298" s="40"/>
      <c r="B298" s="41"/>
      <c r="C298" s="229" t="s">
        <v>598</v>
      </c>
      <c r="D298" s="229" t="s">
        <v>230</v>
      </c>
      <c r="E298" s="230" t="s">
        <v>1960</v>
      </c>
      <c r="F298" s="231" t="s">
        <v>1961</v>
      </c>
      <c r="G298" s="232" t="s">
        <v>1861</v>
      </c>
      <c r="H298" s="233">
        <v>1</v>
      </c>
      <c r="I298" s="234"/>
      <c r="J298" s="235">
        <f>ROUND(I298*H298,2)</f>
        <v>0</v>
      </c>
      <c r="K298" s="231" t="s">
        <v>251</v>
      </c>
      <c r="L298" s="46"/>
      <c r="M298" s="236" t="s">
        <v>1</v>
      </c>
      <c r="N298" s="237" t="s">
        <v>48</v>
      </c>
      <c r="O298" s="93"/>
      <c r="P298" s="238">
        <f>O298*H298</f>
        <v>0</v>
      </c>
      <c r="Q298" s="238">
        <v>0</v>
      </c>
      <c r="R298" s="238">
        <f>Q298*H298</f>
        <v>0</v>
      </c>
      <c r="S298" s="238">
        <v>0</v>
      </c>
      <c r="T298" s="239">
        <f>S298*H298</f>
        <v>0</v>
      </c>
      <c r="U298" s="40"/>
      <c r="V298" s="40"/>
      <c r="W298" s="40"/>
      <c r="X298" s="40"/>
      <c r="Y298" s="40"/>
      <c r="Z298" s="40"/>
      <c r="AA298" s="40"/>
      <c r="AB298" s="40"/>
      <c r="AC298" s="40"/>
      <c r="AD298" s="40"/>
      <c r="AE298" s="40"/>
      <c r="AR298" s="240" t="s">
        <v>300</v>
      </c>
      <c r="AT298" s="240" t="s">
        <v>230</v>
      </c>
      <c r="AU298" s="240" t="s">
        <v>91</v>
      </c>
      <c r="AY298" s="18" t="s">
        <v>227</v>
      </c>
      <c r="BE298" s="241">
        <f>IF(N298="základní",J298,0)</f>
        <v>0</v>
      </c>
      <c r="BF298" s="241">
        <f>IF(N298="snížená",J298,0)</f>
        <v>0</v>
      </c>
      <c r="BG298" s="241">
        <f>IF(N298="zákl. přenesená",J298,0)</f>
        <v>0</v>
      </c>
      <c r="BH298" s="241">
        <f>IF(N298="sníž. přenesená",J298,0)</f>
        <v>0</v>
      </c>
      <c r="BI298" s="241">
        <f>IF(N298="nulová",J298,0)</f>
        <v>0</v>
      </c>
      <c r="BJ298" s="18" t="s">
        <v>87</v>
      </c>
      <c r="BK298" s="241">
        <f>ROUND(I298*H298,2)</f>
        <v>0</v>
      </c>
      <c r="BL298" s="18" t="s">
        <v>300</v>
      </c>
      <c r="BM298" s="240" t="s">
        <v>1962</v>
      </c>
    </row>
    <row r="299" s="2" customFormat="1">
      <c r="A299" s="40"/>
      <c r="B299" s="41"/>
      <c r="C299" s="42"/>
      <c r="D299" s="242" t="s">
        <v>237</v>
      </c>
      <c r="E299" s="42"/>
      <c r="F299" s="243" t="s">
        <v>1910</v>
      </c>
      <c r="G299" s="42"/>
      <c r="H299" s="42"/>
      <c r="I299" s="244"/>
      <c r="J299" s="42"/>
      <c r="K299" s="42"/>
      <c r="L299" s="46"/>
      <c r="M299" s="245"/>
      <c r="N299" s="246"/>
      <c r="O299" s="93"/>
      <c r="P299" s="93"/>
      <c r="Q299" s="93"/>
      <c r="R299" s="93"/>
      <c r="S299" s="93"/>
      <c r="T299" s="94"/>
      <c r="U299" s="40"/>
      <c r="V299" s="40"/>
      <c r="W299" s="40"/>
      <c r="X299" s="40"/>
      <c r="Y299" s="40"/>
      <c r="Z299" s="40"/>
      <c r="AA299" s="40"/>
      <c r="AB299" s="40"/>
      <c r="AC299" s="40"/>
      <c r="AD299" s="40"/>
      <c r="AE299" s="40"/>
      <c r="AT299" s="18" t="s">
        <v>237</v>
      </c>
      <c r="AU299" s="18" t="s">
        <v>91</v>
      </c>
    </row>
    <row r="300" s="2" customFormat="1" ht="16.5" customHeight="1">
      <c r="A300" s="40"/>
      <c r="B300" s="41"/>
      <c r="C300" s="229" t="s">
        <v>607</v>
      </c>
      <c r="D300" s="229" t="s">
        <v>230</v>
      </c>
      <c r="E300" s="230" t="s">
        <v>2106</v>
      </c>
      <c r="F300" s="231" t="s">
        <v>1904</v>
      </c>
      <c r="G300" s="232" t="s">
        <v>1</v>
      </c>
      <c r="H300" s="233">
        <v>0</v>
      </c>
      <c r="I300" s="234"/>
      <c r="J300" s="235">
        <f>ROUND(I300*H300,2)</f>
        <v>0</v>
      </c>
      <c r="K300" s="231" t="s">
        <v>251</v>
      </c>
      <c r="L300" s="46"/>
      <c r="M300" s="236" t="s">
        <v>1</v>
      </c>
      <c r="N300" s="237" t="s">
        <v>48</v>
      </c>
      <c r="O300" s="93"/>
      <c r="P300" s="238">
        <f>O300*H300</f>
        <v>0</v>
      </c>
      <c r="Q300" s="238">
        <v>0</v>
      </c>
      <c r="R300" s="238">
        <f>Q300*H300</f>
        <v>0</v>
      </c>
      <c r="S300" s="238">
        <v>0</v>
      </c>
      <c r="T300" s="239">
        <f>S300*H300</f>
        <v>0</v>
      </c>
      <c r="U300" s="40"/>
      <c r="V300" s="40"/>
      <c r="W300" s="40"/>
      <c r="X300" s="40"/>
      <c r="Y300" s="40"/>
      <c r="Z300" s="40"/>
      <c r="AA300" s="40"/>
      <c r="AB300" s="40"/>
      <c r="AC300" s="40"/>
      <c r="AD300" s="40"/>
      <c r="AE300" s="40"/>
      <c r="AR300" s="240" t="s">
        <v>300</v>
      </c>
      <c r="AT300" s="240" t="s">
        <v>230</v>
      </c>
      <c r="AU300" s="240" t="s">
        <v>91</v>
      </c>
      <c r="AY300" s="18" t="s">
        <v>227</v>
      </c>
      <c r="BE300" s="241">
        <f>IF(N300="základní",J300,0)</f>
        <v>0</v>
      </c>
      <c r="BF300" s="241">
        <f>IF(N300="snížená",J300,0)</f>
        <v>0</v>
      </c>
      <c r="BG300" s="241">
        <f>IF(N300="zákl. přenesená",J300,0)</f>
        <v>0</v>
      </c>
      <c r="BH300" s="241">
        <f>IF(N300="sníž. přenesená",J300,0)</f>
        <v>0</v>
      </c>
      <c r="BI300" s="241">
        <f>IF(N300="nulová",J300,0)</f>
        <v>0</v>
      </c>
      <c r="BJ300" s="18" t="s">
        <v>87</v>
      </c>
      <c r="BK300" s="241">
        <f>ROUND(I300*H300,2)</f>
        <v>0</v>
      </c>
      <c r="BL300" s="18" t="s">
        <v>300</v>
      </c>
      <c r="BM300" s="240" t="s">
        <v>2108</v>
      </c>
    </row>
    <row r="301" s="2" customFormat="1">
      <c r="A301" s="40"/>
      <c r="B301" s="41"/>
      <c r="C301" s="42"/>
      <c r="D301" s="242" t="s">
        <v>237</v>
      </c>
      <c r="E301" s="42"/>
      <c r="F301" s="243" t="s">
        <v>2104</v>
      </c>
      <c r="G301" s="42"/>
      <c r="H301" s="42"/>
      <c r="I301" s="244"/>
      <c r="J301" s="42"/>
      <c r="K301" s="42"/>
      <c r="L301" s="46"/>
      <c r="M301" s="245"/>
      <c r="N301" s="246"/>
      <c r="O301" s="93"/>
      <c r="P301" s="93"/>
      <c r="Q301" s="93"/>
      <c r="R301" s="93"/>
      <c r="S301" s="93"/>
      <c r="T301" s="94"/>
      <c r="U301" s="40"/>
      <c r="V301" s="40"/>
      <c r="W301" s="40"/>
      <c r="X301" s="40"/>
      <c r="Y301" s="40"/>
      <c r="Z301" s="40"/>
      <c r="AA301" s="40"/>
      <c r="AB301" s="40"/>
      <c r="AC301" s="40"/>
      <c r="AD301" s="40"/>
      <c r="AE301" s="40"/>
      <c r="AT301" s="18" t="s">
        <v>237</v>
      </c>
      <c r="AU301" s="18" t="s">
        <v>91</v>
      </c>
    </row>
    <row r="302" s="2" customFormat="1" ht="16.5" customHeight="1">
      <c r="A302" s="40"/>
      <c r="B302" s="41"/>
      <c r="C302" s="229" t="s">
        <v>612</v>
      </c>
      <c r="D302" s="229" t="s">
        <v>230</v>
      </c>
      <c r="E302" s="230" t="s">
        <v>2131</v>
      </c>
      <c r="F302" s="231" t="s">
        <v>2132</v>
      </c>
      <c r="G302" s="232" t="s">
        <v>1381</v>
      </c>
      <c r="H302" s="305"/>
      <c r="I302" s="234"/>
      <c r="J302" s="235">
        <f>ROUND(I302*H302,2)</f>
        <v>0</v>
      </c>
      <c r="K302" s="231" t="s">
        <v>234</v>
      </c>
      <c r="L302" s="46"/>
      <c r="M302" s="236" t="s">
        <v>1</v>
      </c>
      <c r="N302" s="237" t="s">
        <v>48</v>
      </c>
      <c r="O302" s="93"/>
      <c r="P302" s="238">
        <f>O302*H302</f>
        <v>0</v>
      </c>
      <c r="Q302" s="238">
        <v>0</v>
      </c>
      <c r="R302" s="238">
        <f>Q302*H302</f>
        <v>0</v>
      </c>
      <c r="S302" s="238">
        <v>0</v>
      </c>
      <c r="T302" s="239">
        <f>S302*H302</f>
        <v>0</v>
      </c>
      <c r="U302" s="40"/>
      <c r="V302" s="40"/>
      <c r="W302" s="40"/>
      <c r="X302" s="40"/>
      <c r="Y302" s="40"/>
      <c r="Z302" s="40"/>
      <c r="AA302" s="40"/>
      <c r="AB302" s="40"/>
      <c r="AC302" s="40"/>
      <c r="AD302" s="40"/>
      <c r="AE302" s="40"/>
      <c r="AR302" s="240" t="s">
        <v>300</v>
      </c>
      <c r="AT302" s="240" t="s">
        <v>230</v>
      </c>
      <c r="AU302" s="240" t="s">
        <v>91</v>
      </c>
      <c r="AY302" s="18" t="s">
        <v>227</v>
      </c>
      <c r="BE302" s="241">
        <f>IF(N302="základní",J302,0)</f>
        <v>0</v>
      </c>
      <c r="BF302" s="241">
        <f>IF(N302="snížená",J302,0)</f>
        <v>0</v>
      </c>
      <c r="BG302" s="241">
        <f>IF(N302="zákl. přenesená",J302,0)</f>
        <v>0</v>
      </c>
      <c r="BH302" s="241">
        <f>IF(N302="sníž. přenesená",J302,0)</f>
        <v>0</v>
      </c>
      <c r="BI302" s="241">
        <f>IF(N302="nulová",J302,0)</f>
        <v>0</v>
      </c>
      <c r="BJ302" s="18" t="s">
        <v>87</v>
      </c>
      <c r="BK302" s="241">
        <f>ROUND(I302*H302,2)</f>
        <v>0</v>
      </c>
      <c r="BL302" s="18" t="s">
        <v>300</v>
      </c>
      <c r="BM302" s="240" t="s">
        <v>2133</v>
      </c>
    </row>
    <row r="303" s="12" customFormat="1" ht="22.8" customHeight="1">
      <c r="A303" s="12"/>
      <c r="B303" s="213"/>
      <c r="C303" s="214"/>
      <c r="D303" s="215" t="s">
        <v>82</v>
      </c>
      <c r="E303" s="227" t="s">
        <v>2134</v>
      </c>
      <c r="F303" s="227" t="s">
        <v>2135</v>
      </c>
      <c r="G303" s="214"/>
      <c r="H303" s="214"/>
      <c r="I303" s="217"/>
      <c r="J303" s="228">
        <f>BK303</f>
        <v>0</v>
      </c>
      <c r="K303" s="214"/>
      <c r="L303" s="219"/>
      <c r="M303" s="220"/>
      <c r="N303" s="221"/>
      <c r="O303" s="221"/>
      <c r="P303" s="222">
        <f>SUM(P304:P308)</f>
        <v>0</v>
      </c>
      <c r="Q303" s="221"/>
      <c r="R303" s="222">
        <f>SUM(R304:R308)</f>
        <v>0</v>
      </c>
      <c r="S303" s="221"/>
      <c r="T303" s="223">
        <f>SUM(T304:T308)</f>
        <v>0</v>
      </c>
      <c r="U303" s="12"/>
      <c r="V303" s="12"/>
      <c r="W303" s="12"/>
      <c r="X303" s="12"/>
      <c r="Y303" s="12"/>
      <c r="Z303" s="12"/>
      <c r="AA303" s="12"/>
      <c r="AB303" s="12"/>
      <c r="AC303" s="12"/>
      <c r="AD303" s="12"/>
      <c r="AE303" s="12"/>
      <c r="AR303" s="224" t="s">
        <v>91</v>
      </c>
      <c r="AT303" s="225" t="s">
        <v>82</v>
      </c>
      <c r="AU303" s="225" t="s">
        <v>87</v>
      </c>
      <c r="AY303" s="224" t="s">
        <v>227</v>
      </c>
      <c r="BK303" s="226">
        <f>SUM(BK304:BK308)</f>
        <v>0</v>
      </c>
    </row>
    <row r="304" s="2" customFormat="1" ht="16.5" customHeight="1">
      <c r="A304" s="40"/>
      <c r="B304" s="41"/>
      <c r="C304" s="229" t="s">
        <v>617</v>
      </c>
      <c r="D304" s="229" t="s">
        <v>230</v>
      </c>
      <c r="E304" s="230" t="s">
        <v>2173</v>
      </c>
      <c r="F304" s="231" t="s">
        <v>2174</v>
      </c>
      <c r="G304" s="232" t="s">
        <v>1861</v>
      </c>
      <c r="H304" s="233">
        <v>1</v>
      </c>
      <c r="I304" s="234"/>
      <c r="J304" s="235">
        <f>ROUND(I304*H304,2)</f>
        <v>0</v>
      </c>
      <c r="K304" s="231" t="s">
        <v>251</v>
      </c>
      <c r="L304" s="46"/>
      <c r="M304" s="236" t="s">
        <v>1</v>
      </c>
      <c r="N304" s="237" t="s">
        <v>48</v>
      </c>
      <c r="O304" s="93"/>
      <c r="P304" s="238">
        <f>O304*H304</f>
        <v>0</v>
      </c>
      <c r="Q304" s="238">
        <v>0</v>
      </c>
      <c r="R304" s="238">
        <f>Q304*H304</f>
        <v>0</v>
      </c>
      <c r="S304" s="238">
        <v>0</v>
      </c>
      <c r="T304" s="239">
        <f>S304*H304</f>
        <v>0</v>
      </c>
      <c r="U304" s="40"/>
      <c r="V304" s="40"/>
      <c r="W304" s="40"/>
      <c r="X304" s="40"/>
      <c r="Y304" s="40"/>
      <c r="Z304" s="40"/>
      <c r="AA304" s="40"/>
      <c r="AB304" s="40"/>
      <c r="AC304" s="40"/>
      <c r="AD304" s="40"/>
      <c r="AE304" s="40"/>
      <c r="AR304" s="240" t="s">
        <v>300</v>
      </c>
      <c r="AT304" s="240" t="s">
        <v>230</v>
      </c>
      <c r="AU304" s="240" t="s">
        <v>91</v>
      </c>
      <c r="AY304" s="18" t="s">
        <v>227</v>
      </c>
      <c r="BE304" s="241">
        <f>IF(N304="základní",J304,0)</f>
        <v>0</v>
      </c>
      <c r="BF304" s="241">
        <f>IF(N304="snížená",J304,0)</f>
        <v>0</v>
      </c>
      <c r="BG304" s="241">
        <f>IF(N304="zákl. přenesená",J304,0)</f>
        <v>0</v>
      </c>
      <c r="BH304" s="241">
        <f>IF(N304="sníž. přenesená",J304,0)</f>
        <v>0</v>
      </c>
      <c r="BI304" s="241">
        <f>IF(N304="nulová",J304,0)</f>
        <v>0</v>
      </c>
      <c r="BJ304" s="18" t="s">
        <v>87</v>
      </c>
      <c r="BK304" s="241">
        <f>ROUND(I304*H304,2)</f>
        <v>0</v>
      </c>
      <c r="BL304" s="18" t="s">
        <v>300</v>
      </c>
      <c r="BM304" s="240" t="s">
        <v>2175</v>
      </c>
    </row>
    <row r="305" s="2" customFormat="1">
      <c r="A305" s="40"/>
      <c r="B305" s="41"/>
      <c r="C305" s="42"/>
      <c r="D305" s="242" t="s">
        <v>237</v>
      </c>
      <c r="E305" s="42"/>
      <c r="F305" s="243" t="s">
        <v>2176</v>
      </c>
      <c r="G305" s="42"/>
      <c r="H305" s="42"/>
      <c r="I305" s="244"/>
      <c r="J305" s="42"/>
      <c r="K305" s="42"/>
      <c r="L305" s="46"/>
      <c r="M305" s="245"/>
      <c r="N305" s="246"/>
      <c r="O305" s="93"/>
      <c r="P305" s="93"/>
      <c r="Q305" s="93"/>
      <c r="R305" s="93"/>
      <c r="S305" s="93"/>
      <c r="T305" s="94"/>
      <c r="U305" s="40"/>
      <c r="V305" s="40"/>
      <c r="W305" s="40"/>
      <c r="X305" s="40"/>
      <c r="Y305" s="40"/>
      <c r="Z305" s="40"/>
      <c r="AA305" s="40"/>
      <c r="AB305" s="40"/>
      <c r="AC305" s="40"/>
      <c r="AD305" s="40"/>
      <c r="AE305" s="40"/>
      <c r="AT305" s="18" t="s">
        <v>237</v>
      </c>
      <c r="AU305" s="18" t="s">
        <v>91</v>
      </c>
    </row>
    <row r="306" s="2" customFormat="1" ht="16.5" customHeight="1">
      <c r="A306" s="40"/>
      <c r="B306" s="41"/>
      <c r="C306" s="229" t="s">
        <v>623</v>
      </c>
      <c r="D306" s="229" t="s">
        <v>230</v>
      </c>
      <c r="E306" s="230" t="s">
        <v>2215</v>
      </c>
      <c r="F306" s="231" t="s">
        <v>2216</v>
      </c>
      <c r="G306" s="232" t="s">
        <v>1861</v>
      </c>
      <c r="H306" s="233">
        <v>2</v>
      </c>
      <c r="I306" s="234"/>
      <c r="J306" s="235">
        <f>ROUND(I306*H306,2)</f>
        <v>0</v>
      </c>
      <c r="K306" s="231" t="s">
        <v>251</v>
      </c>
      <c r="L306" s="46"/>
      <c r="M306" s="236" t="s">
        <v>1</v>
      </c>
      <c r="N306" s="237" t="s">
        <v>48</v>
      </c>
      <c r="O306" s="93"/>
      <c r="P306" s="238">
        <f>O306*H306</f>
        <v>0</v>
      </c>
      <c r="Q306" s="238">
        <v>0</v>
      </c>
      <c r="R306" s="238">
        <f>Q306*H306</f>
        <v>0</v>
      </c>
      <c r="S306" s="238">
        <v>0</v>
      </c>
      <c r="T306" s="239">
        <f>S306*H306</f>
        <v>0</v>
      </c>
      <c r="U306" s="40"/>
      <c r="V306" s="40"/>
      <c r="W306" s="40"/>
      <c r="X306" s="40"/>
      <c r="Y306" s="40"/>
      <c r="Z306" s="40"/>
      <c r="AA306" s="40"/>
      <c r="AB306" s="40"/>
      <c r="AC306" s="40"/>
      <c r="AD306" s="40"/>
      <c r="AE306" s="40"/>
      <c r="AR306" s="240" t="s">
        <v>300</v>
      </c>
      <c r="AT306" s="240" t="s">
        <v>230</v>
      </c>
      <c r="AU306" s="240" t="s">
        <v>91</v>
      </c>
      <c r="AY306" s="18" t="s">
        <v>227</v>
      </c>
      <c r="BE306" s="241">
        <f>IF(N306="základní",J306,0)</f>
        <v>0</v>
      </c>
      <c r="BF306" s="241">
        <f>IF(N306="snížená",J306,0)</f>
        <v>0</v>
      </c>
      <c r="BG306" s="241">
        <f>IF(N306="zákl. přenesená",J306,0)</f>
        <v>0</v>
      </c>
      <c r="BH306" s="241">
        <f>IF(N306="sníž. přenesená",J306,0)</f>
        <v>0</v>
      </c>
      <c r="BI306" s="241">
        <f>IF(N306="nulová",J306,0)</f>
        <v>0</v>
      </c>
      <c r="BJ306" s="18" t="s">
        <v>87</v>
      </c>
      <c r="BK306" s="241">
        <f>ROUND(I306*H306,2)</f>
        <v>0</v>
      </c>
      <c r="BL306" s="18" t="s">
        <v>300</v>
      </c>
      <c r="BM306" s="240" t="s">
        <v>2217</v>
      </c>
    </row>
    <row r="307" s="2" customFormat="1">
      <c r="A307" s="40"/>
      <c r="B307" s="41"/>
      <c r="C307" s="42"/>
      <c r="D307" s="242" t="s">
        <v>237</v>
      </c>
      <c r="E307" s="42"/>
      <c r="F307" s="243" t="s">
        <v>2176</v>
      </c>
      <c r="G307" s="42"/>
      <c r="H307" s="42"/>
      <c r="I307" s="244"/>
      <c r="J307" s="42"/>
      <c r="K307" s="42"/>
      <c r="L307" s="46"/>
      <c r="M307" s="245"/>
      <c r="N307" s="246"/>
      <c r="O307" s="93"/>
      <c r="P307" s="93"/>
      <c r="Q307" s="93"/>
      <c r="R307" s="93"/>
      <c r="S307" s="93"/>
      <c r="T307" s="94"/>
      <c r="U307" s="40"/>
      <c r="V307" s="40"/>
      <c r="W307" s="40"/>
      <c r="X307" s="40"/>
      <c r="Y307" s="40"/>
      <c r="Z307" s="40"/>
      <c r="AA307" s="40"/>
      <c r="AB307" s="40"/>
      <c r="AC307" s="40"/>
      <c r="AD307" s="40"/>
      <c r="AE307" s="40"/>
      <c r="AT307" s="18" t="s">
        <v>237</v>
      </c>
      <c r="AU307" s="18" t="s">
        <v>91</v>
      </c>
    </row>
    <row r="308" s="2" customFormat="1" ht="16.5" customHeight="1">
      <c r="A308" s="40"/>
      <c r="B308" s="41"/>
      <c r="C308" s="229" t="s">
        <v>628</v>
      </c>
      <c r="D308" s="229" t="s">
        <v>230</v>
      </c>
      <c r="E308" s="230" t="s">
        <v>2526</v>
      </c>
      <c r="F308" s="231" t="s">
        <v>2527</v>
      </c>
      <c r="G308" s="232" t="s">
        <v>1381</v>
      </c>
      <c r="H308" s="305"/>
      <c r="I308" s="234"/>
      <c r="J308" s="235">
        <f>ROUND(I308*H308,2)</f>
        <v>0</v>
      </c>
      <c r="K308" s="231" t="s">
        <v>234</v>
      </c>
      <c r="L308" s="46"/>
      <c r="M308" s="236" t="s">
        <v>1</v>
      </c>
      <c r="N308" s="237" t="s">
        <v>48</v>
      </c>
      <c r="O308" s="93"/>
      <c r="P308" s="238">
        <f>O308*H308</f>
        <v>0</v>
      </c>
      <c r="Q308" s="238">
        <v>0</v>
      </c>
      <c r="R308" s="238">
        <f>Q308*H308</f>
        <v>0</v>
      </c>
      <c r="S308" s="238">
        <v>0</v>
      </c>
      <c r="T308" s="239">
        <f>S308*H308</f>
        <v>0</v>
      </c>
      <c r="U308" s="40"/>
      <c r="V308" s="40"/>
      <c r="W308" s="40"/>
      <c r="X308" s="40"/>
      <c r="Y308" s="40"/>
      <c r="Z308" s="40"/>
      <c r="AA308" s="40"/>
      <c r="AB308" s="40"/>
      <c r="AC308" s="40"/>
      <c r="AD308" s="40"/>
      <c r="AE308" s="40"/>
      <c r="AR308" s="240" t="s">
        <v>300</v>
      </c>
      <c r="AT308" s="240" t="s">
        <v>230</v>
      </c>
      <c r="AU308" s="240" t="s">
        <v>91</v>
      </c>
      <c r="AY308" s="18" t="s">
        <v>227</v>
      </c>
      <c r="BE308" s="241">
        <f>IF(N308="základní",J308,0)</f>
        <v>0</v>
      </c>
      <c r="BF308" s="241">
        <f>IF(N308="snížená",J308,0)</f>
        <v>0</v>
      </c>
      <c r="BG308" s="241">
        <f>IF(N308="zákl. přenesená",J308,0)</f>
        <v>0</v>
      </c>
      <c r="BH308" s="241">
        <f>IF(N308="sníž. přenesená",J308,0)</f>
        <v>0</v>
      </c>
      <c r="BI308" s="241">
        <f>IF(N308="nulová",J308,0)</f>
        <v>0</v>
      </c>
      <c r="BJ308" s="18" t="s">
        <v>87</v>
      </c>
      <c r="BK308" s="241">
        <f>ROUND(I308*H308,2)</f>
        <v>0</v>
      </c>
      <c r="BL308" s="18" t="s">
        <v>300</v>
      </c>
      <c r="BM308" s="240" t="s">
        <v>2528</v>
      </c>
    </row>
    <row r="309" s="12" customFormat="1" ht="22.8" customHeight="1">
      <c r="A309" s="12"/>
      <c r="B309" s="213"/>
      <c r="C309" s="214"/>
      <c r="D309" s="215" t="s">
        <v>82</v>
      </c>
      <c r="E309" s="227" t="s">
        <v>2529</v>
      </c>
      <c r="F309" s="227" t="s">
        <v>2530</v>
      </c>
      <c r="G309" s="214"/>
      <c r="H309" s="214"/>
      <c r="I309" s="217"/>
      <c r="J309" s="228">
        <f>BK309</f>
        <v>0</v>
      </c>
      <c r="K309" s="214"/>
      <c r="L309" s="219"/>
      <c r="M309" s="220"/>
      <c r="N309" s="221"/>
      <c r="O309" s="221"/>
      <c r="P309" s="222">
        <f>SUM(P310:P323)</f>
        <v>0</v>
      </c>
      <c r="Q309" s="221"/>
      <c r="R309" s="222">
        <f>SUM(R310:R323)</f>
        <v>1.4508031999999997</v>
      </c>
      <c r="S309" s="221"/>
      <c r="T309" s="223">
        <f>SUM(T310:T323)</f>
        <v>0</v>
      </c>
      <c r="U309" s="12"/>
      <c r="V309" s="12"/>
      <c r="W309" s="12"/>
      <c r="X309" s="12"/>
      <c r="Y309" s="12"/>
      <c r="Z309" s="12"/>
      <c r="AA309" s="12"/>
      <c r="AB309" s="12"/>
      <c r="AC309" s="12"/>
      <c r="AD309" s="12"/>
      <c r="AE309" s="12"/>
      <c r="AR309" s="224" t="s">
        <v>91</v>
      </c>
      <c r="AT309" s="225" t="s">
        <v>82</v>
      </c>
      <c r="AU309" s="225" t="s">
        <v>87</v>
      </c>
      <c r="AY309" s="224" t="s">
        <v>227</v>
      </c>
      <c r="BK309" s="226">
        <f>SUM(BK310:BK323)</f>
        <v>0</v>
      </c>
    </row>
    <row r="310" s="2" customFormat="1" ht="16.5" customHeight="1">
      <c r="A310" s="40"/>
      <c r="B310" s="41"/>
      <c r="C310" s="229" t="s">
        <v>635</v>
      </c>
      <c r="D310" s="229" t="s">
        <v>230</v>
      </c>
      <c r="E310" s="230" t="s">
        <v>2569</v>
      </c>
      <c r="F310" s="231" t="s">
        <v>2570</v>
      </c>
      <c r="G310" s="232" t="s">
        <v>415</v>
      </c>
      <c r="H310" s="233">
        <v>40.479999999999997</v>
      </c>
      <c r="I310" s="234"/>
      <c r="J310" s="235">
        <f>ROUND(I310*H310,2)</f>
        <v>0</v>
      </c>
      <c r="K310" s="231" t="s">
        <v>234</v>
      </c>
      <c r="L310" s="46"/>
      <c r="M310" s="236" t="s">
        <v>1</v>
      </c>
      <c r="N310" s="237" t="s">
        <v>48</v>
      </c>
      <c r="O310" s="93"/>
      <c r="P310" s="238">
        <f>O310*H310</f>
        <v>0</v>
      </c>
      <c r="Q310" s="238">
        <v>0.0058799999999999998</v>
      </c>
      <c r="R310" s="238">
        <f>Q310*H310</f>
        <v>0.23802239999999997</v>
      </c>
      <c r="S310" s="238">
        <v>0</v>
      </c>
      <c r="T310" s="239">
        <f>S310*H310</f>
        <v>0</v>
      </c>
      <c r="U310" s="40"/>
      <c r="V310" s="40"/>
      <c r="W310" s="40"/>
      <c r="X310" s="40"/>
      <c r="Y310" s="40"/>
      <c r="Z310" s="40"/>
      <c r="AA310" s="40"/>
      <c r="AB310" s="40"/>
      <c r="AC310" s="40"/>
      <c r="AD310" s="40"/>
      <c r="AE310" s="40"/>
      <c r="AR310" s="240" t="s">
        <v>300</v>
      </c>
      <c r="AT310" s="240" t="s">
        <v>230</v>
      </c>
      <c r="AU310" s="240" t="s">
        <v>91</v>
      </c>
      <c r="AY310" s="18" t="s">
        <v>227</v>
      </c>
      <c r="BE310" s="241">
        <f>IF(N310="základní",J310,0)</f>
        <v>0</v>
      </c>
      <c r="BF310" s="241">
        <f>IF(N310="snížená",J310,0)</f>
        <v>0</v>
      </c>
      <c r="BG310" s="241">
        <f>IF(N310="zákl. přenesená",J310,0)</f>
        <v>0</v>
      </c>
      <c r="BH310" s="241">
        <f>IF(N310="sníž. přenesená",J310,0)</f>
        <v>0</v>
      </c>
      <c r="BI310" s="241">
        <f>IF(N310="nulová",J310,0)</f>
        <v>0</v>
      </c>
      <c r="BJ310" s="18" t="s">
        <v>87</v>
      </c>
      <c r="BK310" s="241">
        <f>ROUND(I310*H310,2)</f>
        <v>0</v>
      </c>
      <c r="BL310" s="18" t="s">
        <v>300</v>
      </c>
      <c r="BM310" s="240" t="s">
        <v>2571</v>
      </c>
    </row>
    <row r="311" s="2" customFormat="1">
      <c r="A311" s="40"/>
      <c r="B311" s="41"/>
      <c r="C311" s="42"/>
      <c r="D311" s="242" t="s">
        <v>237</v>
      </c>
      <c r="E311" s="42"/>
      <c r="F311" s="243" t="s">
        <v>2572</v>
      </c>
      <c r="G311" s="42"/>
      <c r="H311" s="42"/>
      <c r="I311" s="244"/>
      <c r="J311" s="42"/>
      <c r="K311" s="42"/>
      <c r="L311" s="46"/>
      <c r="M311" s="245"/>
      <c r="N311" s="246"/>
      <c r="O311" s="93"/>
      <c r="P311" s="93"/>
      <c r="Q311" s="93"/>
      <c r="R311" s="93"/>
      <c r="S311" s="93"/>
      <c r="T311" s="94"/>
      <c r="U311" s="40"/>
      <c r="V311" s="40"/>
      <c r="W311" s="40"/>
      <c r="X311" s="40"/>
      <c r="Y311" s="40"/>
      <c r="Z311" s="40"/>
      <c r="AA311" s="40"/>
      <c r="AB311" s="40"/>
      <c r="AC311" s="40"/>
      <c r="AD311" s="40"/>
      <c r="AE311" s="40"/>
      <c r="AT311" s="18" t="s">
        <v>237</v>
      </c>
      <c r="AU311" s="18" t="s">
        <v>91</v>
      </c>
    </row>
    <row r="312" s="15" customFormat="1">
      <c r="A312" s="15"/>
      <c r="B312" s="274"/>
      <c r="C312" s="275"/>
      <c r="D312" s="242" t="s">
        <v>369</v>
      </c>
      <c r="E312" s="276" t="s">
        <v>1</v>
      </c>
      <c r="F312" s="277" t="s">
        <v>632</v>
      </c>
      <c r="G312" s="275"/>
      <c r="H312" s="276" t="s">
        <v>1</v>
      </c>
      <c r="I312" s="278"/>
      <c r="J312" s="275"/>
      <c r="K312" s="275"/>
      <c r="L312" s="279"/>
      <c r="M312" s="280"/>
      <c r="N312" s="281"/>
      <c r="O312" s="281"/>
      <c r="P312" s="281"/>
      <c r="Q312" s="281"/>
      <c r="R312" s="281"/>
      <c r="S312" s="281"/>
      <c r="T312" s="282"/>
      <c r="U312" s="15"/>
      <c r="V312" s="15"/>
      <c r="W312" s="15"/>
      <c r="X312" s="15"/>
      <c r="Y312" s="15"/>
      <c r="Z312" s="15"/>
      <c r="AA312" s="15"/>
      <c r="AB312" s="15"/>
      <c r="AC312" s="15"/>
      <c r="AD312" s="15"/>
      <c r="AE312" s="15"/>
      <c r="AT312" s="283" t="s">
        <v>369</v>
      </c>
      <c r="AU312" s="283" t="s">
        <v>91</v>
      </c>
      <c r="AV312" s="15" t="s">
        <v>87</v>
      </c>
      <c r="AW312" s="15" t="s">
        <v>38</v>
      </c>
      <c r="AX312" s="15" t="s">
        <v>83</v>
      </c>
      <c r="AY312" s="283" t="s">
        <v>227</v>
      </c>
    </row>
    <row r="313" s="13" customFormat="1">
      <c r="A313" s="13"/>
      <c r="B313" s="252"/>
      <c r="C313" s="253"/>
      <c r="D313" s="242" t="s">
        <v>369</v>
      </c>
      <c r="E313" s="254" t="s">
        <v>1</v>
      </c>
      <c r="F313" s="255" t="s">
        <v>6146</v>
      </c>
      <c r="G313" s="253"/>
      <c r="H313" s="256">
        <v>36.799999999999997</v>
      </c>
      <c r="I313" s="257"/>
      <c r="J313" s="253"/>
      <c r="K313" s="253"/>
      <c r="L313" s="258"/>
      <c r="M313" s="259"/>
      <c r="N313" s="260"/>
      <c r="O313" s="260"/>
      <c r="P313" s="260"/>
      <c r="Q313" s="260"/>
      <c r="R313" s="260"/>
      <c r="S313" s="260"/>
      <c r="T313" s="261"/>
      <c r="U313" s="13"/>
      <c r="V313" s="13"/>
      <c r="W313" s="13"/>
      <c r="X313" s="13"/>
      <c r="Y313" s="13"/>
      <c r="Z313" s="13"/>
      <c r="AA313" s="13"/>
      <c r="AB313" s="13"/>
      <c r="AC313" s="13"/>
      <c r="AD313" s="13"/>
      <c r="AE313" s="13"/>
      <c r="AT313" s="262" t="s">
        <v>369</v>
      </c>
      <c r="AU313" s="262" t="s">
        <v>91</v>
      </c>
      <c r="AV313" s="13" t="s">
        <v>91</v>
      </c>
      <c r="AW313" s="13" t="s">
        <v>38</v>
      </c>
      <c r="AX313" s="13" t="s">
        <v>83</v>
      </c>
      <c r="AY313" s="262" t="s">
        <v>227</v>
      </c>
    </row>
    <row r="314" s="16" customFormat="1">
      <c r="A314" s="16"/>
      <c r="B314" s="294"/>
      <c r="C314" s="295"/>
      <c r="D314" s="242" t="s">
        <v>369</v>
      </c>
      <c r="E314" s="296" t="s">
        <v>1</v>
      </c>
      <c r="F314" s="297" t="s">
        <v>450</v>
      </c>
      <c r="G314" s="295"/>
      <c r="H314" s="298">
        <v>36.799999999999997</v>
      </c>
      <c r="I314" s="299"/>
      <c r="J314" s="295"/>
      <c r="K314" s="295"/>
      <c r="L314" s="300"/>
      <c r="M314" s="301"/>
      <c r="N314" s="302"/>
      <c r="O314" s="302"/>
      <c r="P314" s="302"/>
      <c r="Q314" s="302"/>
      <c r="R314" s="302"/>
      <c r="S314" s="302"/>
      <c r="T314" s="303"/>
      <c r="U314" s="16"/>
      <c r="V314" s="16"/>
      <c r="W314" s="16"/>
      <c r="X314" s="16"/>
      <c r="Y314" s="16"/>
      <c r="Z314" s="16"/>
      <c r="AA314" s="16"/>
      <c r="AB314" s="16"/>
      <c r="AC314" s="16"/>
      <c r="AD314" s="16"/>
      <c r="AE314" s="16"/>
      <c r="AT314" s="304" t="s">
        <v>369</v>
      </c>
      <c r="AU314" s="304" t="s">
        <v>91</v>
      </c>
      <c r="AV314" s="16" t="s">
        <v>102</v>
      </c>
      <c r="AW314" s="16" t="s">
        <v>38</v>
      </c>
      <c r="AX314" s="16" t="s">
        <v>83</v>
      </c>
      <c r="AY314" s="304" t="s">
        <v>227</v>
      </c>
    </row>
    <row r="315" s="13" customFormat="1">
      <c r="A315" s="13"/>
      <c r="B315" s="252"/>
      <c r="C315" s="253"/>
      <c r="D315" s="242" t="s">
        <v>369</v>
      </c>
      <c r="E315" s="254" t="s">
        <v>1</v>
      </c>
      <c r="F315" s="255" t="s">
        <v>6147</v>
      </c>
      <c r="G315" s="253"/>
      <c r="H315" s="256">
        <v>3.6800000000000002</v>
      </c>
      <c r="I315" s="257"/>
      <c r="J315" s="253"/>
      <c r="K315" s="253"/>
      <c r="L315" s="258"/>
      <c r="M315" s="259"/>
      <c r="N315" s="260"/>
      <c r="O315" s="260"/>
      <c r="P315" s="260"/>
      <c r="Q315" s="260"/>
      <c r="R315" s="260"/>
      <c r="S315" s="260"/>
      <c r="T315" s="261"/>
      <c r="U315" s="13"/>
      <c r="V315" s="13"/>
      <c r="W315" s="13"/>
      <c r="X315" s="13"/>
      <c r="Y315" s="13"/>
      <c r="Z315" s="13"/>
      <c r="AA315" s="13"/>
      <c r="AB315" s="13"/>
      <c r="AC315" s="13"/>
      <c r="AD315" s="13"/>
      <c r="AE315" s="13"/>
      <c r="AT315" s="262" t="s">
        <v>369</v>
      </c>
      <c r="AU315" s="262" t="s">
        <v>91</v>
      </c>
      <c r="AV315" s="13" t="s">
        <v>91</v>
      </c>
      <c r="AW315" s="13" t="s">
        <v>38</v>
      </c>
      <c r="AX315" s="13" t="s">
        <v>83</v>
      </c>
      <c r="AY315" s="262" t="s">
        <v>227</v>
      </c>
    </row>
    <row r="316" s="14" customFormat="1">
      <c r="A316" s="14"/>
      <c r="B316" s="263"/>
      <c r="C316" s="264"/>
      <c r="D316" s="242" t="s">
        <v>369</v>
      </c>
      <c r="E316" s="265" t="s">
        <v>1</v>
      </c>
      <c r="F316" s="266" t="s">
        <v>371</v>
      </c>
      <c r="G316" s="264"/>
      <c r="H316" s="267">
        <v>40.479999999999997</v>
      </c>
      <c r="I316" s="268"/>
      <c r="J316" s="264"/>
      <c r="K316" s="264"/>
      <c r="L316" s="269"/>
      <c r="M316" s="270"/>
      <c r="N316" s="271"/>
      <c r="O316" s="271"/>
      <c r="P316" s="271"/>
      <c r="Q316" s="271"/>
      <c r="R316" s="271"/>
      <c r="S316" s="271"/>
      <c r="T316" s="272"/>
      <c r="U316" s="14"/>
      <c r="V316" s="14"/>
      <c r="W316" s="14"/>
      <c r="X316" s="14"/>
      <c r="Y316" s="14"/>
      <c r="Z316" s="14"/>
      <c r="AA316" s="14"/>
      <c r="AB316" s="14"/>
      <c r="AC316" s="14"/>
      <c r="AD316" s="14"/>
      <c r="AE316" s="14"/>
      <c r="AT316" s="273" t="s">
        <v>369</v>
      </c>
      <c r="AU316" s="273" t="s">
        <v>91</v>
      </c>
      <c r="AV316" s="14" t="s">
        <v>115</v>
      </c>
      <c r="AW316" s="14" t="s">
        <v>38</v>
      </c>
      <c r="AX316" s="14" t="s">
        <v>87</v>
      </c>
      <c r="AY316" s="273" t="s">
        <v>227</v>
      </c>
    </row>
    <row r="317" s="2" customFormat="1" ht="16.5" customHeight="1">
      <c r="A317" s="40"/>
      <c r="B317" s="41"/>
      <c r="C317" s="284" t="s">
        <v>642</v>
      </c>
      <c r="D317" s="284" t="s">
        <v>407</v>
      </c>
      <c r="E317" s="285" t="s">
        <v>2578</v>
      </c>
      <c r="F317" s="286" t="s">
        <v>2579</v>
      </c>
      <c r="G317" s="287" t="s">
        <v>415</v>
      </c>
      <c r="H317" s="288">
        <v>46.552</v>
      </c>
      <c r="I317" s="289"/>
      <c r="J317" s="290">
        <f>ROUND(I317*H317,2)</f>
        <v>0</v>
      </c>
      <c r="K317" s="286" t="s">
        <v>251</v>
      </c>
      <c r="L317" s="291"/>
      <c r="M317" s="292" t="s">
        <v>1</v>
      </c>
      <c r="N317" s="293" t="s">
        <v>48</v>
      </c>
      <c r="O317" s="93"/>
      <c r="P317" s="238">
        <f>O317*H317</f>
        <v>0</v>
      </c>
      <c r="Q317" s="238">
        <v>0.019199999999999998</v>
      </c>
      <c r="R317" s="238">
        <f>Q317*H317</f>
        <v>0.89379839999999988</v>
      </c>
      <c r="S317" s="238">
        <v>0</v>
      </c>
      <c r="T317" s="239">
        <f>S317*H317</f>
        <v>0</v>
      </c>
      <c r="U317" s="40"/>
      <c r="V317" s="40"/>
      <c r="W317" s="40"/>
      <c r="X317" s="40"/>
      <c r="Y317" s="40"/>
      <c r="Z317" s="40"/>
      <c r="AA317" s="40"/>
      <c r="AB317" s="40"/>
      <c r="AC317" s="40"/>
      <c r="AD317" s="40"/>
      <c r="AE317" s="40"/>
      <c r="AR317" s="240" t="s">
        <v>525</v>
      </c>
      <c r="AT317" s="240" t="s">
        <v>407</v>
      </c>
      <c r="AU317" s="240" t="s">
        <v>91</v>
      </c>
      <c r="AY317" s="18" t="s">
        <v>227</v>
      </c>
      <c r="BE317" s="241">
        <f>IF(N317="základní",J317,0)</f>
        <v>0</v>
      </c>
      <c r="BF317" s="241">
        <f>IF(N317="snížená",J317,0)</f>
        <v>0</v>
      </c>
      <c r="BG317" s="241">
        <f>IF(N317="zákl. přenesená",J317,0)</f>
        <v>0</v>
      </c>
      <c r="BH317" s="241">
        <f>IF(N317="sníž. přenesená",J317,0)</f>
        <v>0</v>
      </c>
      <c r="BI317" s="241">
        <f>IF(N317="nulová",J317,0)</f>
        <v>0</v>
      </c>
      <c r="BJ317" s="18" t="s">
        <v>87</v>
      </c>
      <c r="BK317" s="241">
        <f>ROUND(I317*H317,2)</f>
        <v>0</v>
      </c>
      <c r="BL317" s="18" t="s">
        <v>300</v>
      </c>
      <c r="BM317" s="240" t="s">
        <v>2580</v>
      </c>
    </row>
    <row r="318" s="2" customFormat="1">
      <c r="A318" s="40"/>
      <c r="B318" s="41"/>
      <c r="C318" s="42"/>
      <c r="D318" s="242" t="s">
        <v>237</v>
      </c>
      <c r="E318" s="42"/>
      <c r="F318" s="243" t="s">
        <v>2581</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8" t="s">
        <v>237</v>
      </c>
      <c r="AU318" s="18" t="s">
        <v>91</v>
      </c>
    </row>
    <row r="319" s="13" customFormat="1">
      <c r="A319" s="13"/>
      <c r="B319" s="252"/>
      <c r="C319" s="253"/>
      <c r="D319" s="242" t="s">
        <v>369</v>
      </c>
      <c r="E319" s="253"/>
      <c r="F319" s="255" t="s">
        <v>6148</v>
      </c>
      <c r="G319" s="253"/>
      <c r="H319" s="256">
        <v>46.552</v>
      </c>
      <c r="I319" s="257"/>
      <c r="J319" s="253"/>
      <c r="K319" s="253"/>
      <c r="L319" s="258"/>
      <c r="M319" s="259"/>
      <c r="N319" s="260"/>
      <c r="O319" s="260"/>
      <c r="P319" s="260"/>
      <c r="Q319" s="260"/>
      <c r="R319" s="260"/>
      <c r="S319" s="260"/>
      <c r="T319" s="261"/>
      <c r="U319" s="13"/>
      <c r="V319" s="13"/>
      <c r="W319" s="13"/>
      <c r="X319" s="13"/>
      <c r="Y319" s="13"/>
      <c r="Z319" s="13"/>
      <c r="AA319" s="13"/>
      <c r="AB319" s="13"/>
      <c r="AC319" s="13"/>
      <c r="AD319" s="13"/>
      <c r="AE319" s="13"/>
      <c r="AT319" s="262" t="s">
        <v>369</v>
      </c>
      <c r="AU319" s="262" t="s">
        <v>91</v>
      </c>
      <c r="AV319" s="13" t="s">
        <v>91</v>
      </c>
      <c r="AW319" s="13" t="s">
        <v>4</v>
      </c>
      <c r="AX319" s="13" t="s">
        <v>87</v>
      </c>
      <c r="AY319" s="262" t="s">
        <v>227</v>
      </c>
    </row>
    <row r="320" s="2" customFormat="1" ht="16.5" customHeight="1">
      <c r="A320" s="40"/>
      <c r="B320" s="41"/>
      <c r="C320" s="229" t="s">
        <v>648</v>
      </c>
      <c r="D320" s="229" t="s">
        <v>230</v>
      </c>
      <c r="E320" s="230" t="s">
        <v>2584</v>
      </c>
      <c r="F320" s="231" t="s">
        <v>2585</v>
      </c>
      <c r="G320" s="232" t="s">
        <v>415</v>
      </c>
      <c r="H320" s="233">
        <v>40.479999999999997</v>
      </c>
      <c r="I320" s="234"/>
      <c r="J320" s="235">
        <f>ROUND(I320*H320,2)</f>
        <v>0</v>
      </c>
      <c r="K320" s="231" t="s">
        <v>234</v>
      </c>
      <c r="L320" s="46"/>
      <c r="M320" s="236" t="s">
        <v>1</v>
      </c>
      <c r="N320" s="237" t="s">
        <v>48</v>
      </c>
      <c r="O320" s="93"/>
      <c r="P320" s="238">
        <f>O320*H320</f>
        <v>0</v>
      </c>
      <c r="Q320" s="238">
        <v>0</v>
      </c>
      <c r="R320" s="238">
        <f>Q320*H320</f>
        <v>0</v>
      </c>
      <c r="S320" s="238">
        <v>0</v>
      </c>
      <c r="T320" s="239">
        <f>S320*H320</f>
        <v>0</v>
      </c>
      <c r="U320" s="40"/>
      <c r="V320" s="40"/>
      <c r="W320" s="40"/>
      <c r="X320" s="40"/>
      <c r="Y320" s="40"/>
      <c r="Z320" s="40"/>
      <c r="AA320" s="40"/>
      <c r="AB320" s="40"/>
      <c r="AC320" s="40"/>
      <c r="AD320" s="40"/>
      <c r="AE320" s="40"/>
      <c r="AR320" s="240" t="s">
        <v>300</v>
      </c>
      <c r="AT320" s="240" t="s">
        <v>230</v>
      </c>
      <c r="AU320" s="240" t="s">
        <v>91</v>
      </c>
      <c r="AY320" s="18" t="s">
        <v>227</v>
      </c>
      <c r="BE320" s="241">
        <f>IF(N320="základní",J320,0)</f>
        <v>0</v>
      </c>
      <c r="BF320" s="241">
        <f>IF(N320="snížená",J320,0)</f>
        <v>0</v>
      </c>
      <c r="BG320" s="241">
        <f>IF(N320="zákl. přenesená",J320,0)</f>
        <v>0</v>
      </c>
      <c r="BH320" s="241">
        <f>IF(N320="sníž. přenesená",J320,0)</f>
        <v>0</v>
      </c>
      <c r="BI320" s="241">
        <f>IF(N320="nulová",J320,0)</f>
        <v>0</v>
      </c>
      <c r="BJ320" s="18" t="s">
        <v>87</v>
      </c>
      <c r="BK320" s="241">
        <f>ROUND(I320*H320,2)</f>
        <v>0</v>
      </c>
      <c r="BL320" s="18" t="s">
        <v>300</v>
      </c>
      <c r="BM320" s="240" t="s">
        <v>2586</v>
      </c>
    </row>
    <row r="321" s="2" customFormat="1" ht="16.5" customHeight="1">
      <c r="A321" s="40"/>
      <c r="B321" s="41"/>
      <c r="C321" s="229" t="s">
        <v>655</v>
      </c>
      <c r="D321" s="229" t="s">
        <v>230</v>
      </c>
      <c r="E321" s="230" t="s">
        <v>2588</v>
      </c>
      <c r="F321" s="231" t="s">
        <v>2589</v>
      </c>
      <c r="G321" s="232" t="s">
        <v>415</v>
      </c>
      <c r="H321" s="233">
        <v>40.479999999999997</v>
      </c>
      <c r="I321" s="234"/>
      <c r="J321" s="235">
        <f>ROUND(I321*H321,2)</f>
        <v>0</v>
      </c>
      <c r="K321" s="231" t="s">
        <v>234</v>
      </c>
      <c r="L321" s="46"/>
      <c r="M321" s="236" t="s">
        <v>1</v>
      </c>
      <c r="N321" s="237" t="s">
        <v>48</v>
      </c>
      <c r="O321" s="93"/>
      <c r="P321" s="238">
        <f>O321*H321</f>
        <v>0</v>
      </c>
      <c r="Q321" s="238">
        <v>0.00029999999999999997</v>
      </c>
      <c r="R321" s="238">
        <f>Q321*H321</f>
        <v>0.012143999999999999</v>
      </c>
      <c r="S321" s="238">
        <v>0</v>
      </c>
      <c r="T321" s="239">
        <f>S321*H321</f>
        <v>0</v>
      </c>
      <c r="U321" s="40"/>
      <c r="V321" s="40"/>
      <c r="W321" s="40"/>
      <c r="X321" s="40"/>
      <c r="Y321" s="40"/>
      <c r="Z321" s="40"/>
      <c r="AA321" s="40"/>
      <c r="AB321" s="40"/>
      <c r="AC321" s="40"/>
      <c r="AD321" s="40"/>
      <c r="AE321" s="40"/>
      <c r="AR321" s="240" t="s">
        <v>300</v>
      </c>
      <c r="AT321" s="240" t="s">
        <v>230</v>
      </c>
      <c r="AU321" s="240" t="s">
        <v>91</v>
      </c>
      <c r="AY321" s="18" t="s">
        <v>227</v>
      </c>
      <c r="BE321" s="241">
        <f>IF(N321="základní",J321,0)</f>
        <v>0</v>
      </c>
      <c r="BF321" s="241">
        <f>IF(N321="snížená",J321,0)</f>
        <v>0</v>
      </c>
      <c r="BG321" s="241">
        <f>IF(N321="zákl. přenesená",J321,0)</f>
        <v>0</v>
      </c>
      <c r="BH321" s="241">
        <f>IF(N321="sníž. přenesená",J321,0)</f>
        <v>0</v>
      </c>
      <c r="BI321" s="241">
        <f>IF(N321="nulová",J321,0)</f>
        <v>0</v>
      </c>
      <c r="BJ321" s="18" t="s">
        <v>87</v>
      </c>
      <c r="BK321" s="241">
        <f>ROUND(I321*H321,2)</f>
        <v>0</v>
      </c>
      <c r="BL321" s="18" t="s">
        <v>300</v>
      </c>
      <c r="BM321" s="240" t="s">
        <v>2590</v>
      </c>
    </row>
    <row r="322" s="2" customFormat="1" ht="16.5" customHeight="1">
      <c r="A322" s="40"/>
      <c r="B322" s="41"/>
      <c r="C322" s="229" t="s">
        <v>659</v>
      </c>
      <c r="D322" s="229" t="s">
        <v>230</v>
      </c>
      <c r="E322" s="230" t="s">
        <v>2592</v>
      </c>
      <c r="F322" s="231" t="s">
        <v>2593</v>
      </c>
      <c r="G322" s="232" t="s">
        <v>415</v>
      </c>
      <c r="H322" s="233">
        <v>40.479999999999997</v>
      </c>
      <c r="I322" s="234"/>
      <c r="J322" s="235">
        <f>ROUND(I322*H322,2)</f>
        <v>0</v>
      </c>
      <c r="K322" s="231" t="s">
        <v>234</v>
      </c>
      <c r="L322" s="46"/>
      <c r="M322" s="236" t="s">
        <v>1</v>
      </c>
      <c r="N322" s="237" t="s">
        <v>48</v>
      </c>
      <c r="O322" s="93"/>
      <c r="P322" s="238">
        <f>O322*H322</f>
        <v>0</v>
      </c>
      <c r="Q322" s="238">
        <v>0.0075799999999999999</v>
      </c>
      <c r="R322" s="238">
        <f>Q322*H322</f>
        <v>0.30683839999999996</v>
      </c>
      <c r="S322" s="238">
        <v>0</v>
      </c>
      <c r="T322" s="239">
        <f>S322*H322</f>
        <v>0</v>
      </c>
      <c r="U322" s="40"/>
      <c r="V322" s="40"/>
      <c r="W322" s="40"/>
      <c r="X322" s="40"/>
      <c r="Y322" s="40"/>
      <c r="Z322" s="40"/>
      <c r="AA322" s="40"/>
      <c r="AB322" s="40"/>
      <c r="AC322" s="40"/>
      <c r="AD322" s="40"/>
      <c r="AE322" s="40"/>
      <c r="AR322" s="240" t="s">
        <v>300</v>
      </c>
      <c r="AT322" s="240" t="s">
        <v>230</v>
      </c>
      <c r="AU322" s="240" t="s">
        <v>91</v>
      </c>
      <c r="AY322" s="18" t="s">
        <v>227</v>
      </c>
      <c r="BE322" s="241">
        <f>IF(N322="základní",J322,0)</f>
        <v>0</v>
      </c>
      <c r="BF322" s="241">
        <f>IF(N322="snížená",J322,0)</f>
        <v>0</v>
      </c>
      <c r="BG322" s="241">
        <f>IF(N322="zákl. přenesená",J322,0)</f>
        <v>0</v>
      </c>
      <c r="BH322" s="241">
        <f>IF(N322="sníž. přenesená",J322,0)</f>
        <v>0</v>
      </c>
      <c r="BI322" s="241">
        <f>IF(N322="nulová",J322,0)</f>
        <v>0</v>
      </c>
      <c r="BJ322" s="18" t="s">
        <v>87</v>
      </c>
      <c r="BK322" s="241">
        <f>ROUND(I322*H322,2)</f>
        <v>0</v>
      </c>
      <c r="BL322" s="18" t="s">
        <v>300</v>
      </c>
      <c r="BM322" s="240" t="s">
        <v>2594</v>
      </c>
    </row>
    <row r="323" s="2" customFormat="1" ht="16.5" customHeight="1">
      <c r="A323" s="40"/>
      <c r="B323" s="41"/>
      <c r="C323" s="229" t="s">
        <v>673</v>
      </c>
      <c r="D323" s="229" t="s">
        <v>230</v>
      </c>
      <c r="E323" s="230" t="s">
        <v>2604</v>
      </c>
      <c r="F323" s="231" t="s">
        <v>2605</v>
      </c>
      <c r="G323" s="232" t="s">
        <v>1381</v>
      </c>
      <c r="H323" s="305"/>
      <c r="I323" s="234"/>
      <c r="J323" s="235">
        <f>ROUND(I323*H323,2)</f>
        <v>0</v>
      </c>
      <c r="K323" s="231" t="s">
        <v>234</v>
      </c>
      <c r="L323" s="46"/>
      <c r="M323" s="236" t="s">
        <v>1</v>
      </c>
      <c r="N323" s="237" t="s">
        <v>48</v>
      </c>
      <c r="O323" s="93"/>
      <c r="P323" s="238">
        <f>O323*H323</f>
        <v>0</v>
      </c>
      <c r="Q323" s="238">
        <v>0</v>
      </c>
      <c r="R323" s="238">
        <f>Q323*H323</f>
        <v>0</v>
      </c>
      <c r="S323" s="238">
        <v>0</v>
      </c>
      <c r="T323" s="239">
        <f>S323*H323</f>
        <v>0</v>
      </c>
      <c r="U323" s="40"/>
      <c r="V323" s="40"/>
      <c r="W323" s="40"/>
      <c r="X323" s="40"/>
      <c r="Y323" s="40"/>
      <c r="Z323" s="40"/>
      <c r="AA323" s="40"/>
      <c r="AB323" s="40"/>
      <c r="AC323" s="40"/>
      <c r="AD323" s="40"/>
      <c r="AE323" s="40"/>
      <c r="AR323" s="240" t="s">
        <v>300</v>
      </c>
      <c r="AT323" s="240" t="s">
        <v>230</v>
      </c>
      <c r="AU323" s="240" t="s">
        <v>91</v>
      </c>
      <c r="AY323" s="18" t="s">
        <v>227</v>
      </c>
      <c r="BE323" s="241">
        <f>IF(N323="základní",J323,0)</f>
        <v>0</v>
      </c>
      <c r="BF323" s="241">
        <f>IF(N323="snížená",J323,0)</f>
        <v>0</v>
      </c>
      <c r="BG323" s="241">
        <f>IF(N323="zákl. přenesená",J323,0)</f>
        <v>0</v>
      </c>
      <c r="BH323" s="241">
        <f>IF(N323="sníž. přenesená",J323,0)</f>
        <v>0</v>
      </c>
      <c r="BI323" s="241">
        <f>IF(N323="nulová",J323,0)</f>
        <v>0</v>
      </c>
      <c r="BJ323" s="18" t="s">
        <v>87</v>
      </c>
      <c r="BK323" s="241">
        <f>ROUND(I323*H323,2)</f>
        <v>0</v>
      </c>
      <c r="BL323" s="18" t="s">
        <v>300</v>
      </c>
      <c r="BM323" s="240" t="s">
        <v>2606</v>
      </c>
    </row>
    <row r="324" s="12" customFormat="1" ht="22.8" customHeight="1">
      <c r="A324" s="12"/>
      <c r="B324" s="213"/>
      <c r="C324" s="214"/>
      <c r="D324" s="215" t="s">
        <v>82</v>
      </c>
      <c r="E324" s="227" t="s">
        <v>6149</v>
      </c>
      <c r="F324" s="227" t="s">
        <v>6150</v>
      </c>
      <c r="G324" s="214"/>
      <c r="H324" s="214"/>
      <c r="I324" s="217"/>
      <c r="J324" s="228">
        <f>BK324</f>
        <v>0</v>
      </c>
      <c r="K324" s="214"/>
      <c r="L324" s="219"/>
      <c r="M324" s="220"/>
      <c r="N324" s="221"/>
      <c r="O324" s="221"/>
      <c r="P324" s="222">
        <f>SUM(P325:P338)</f>
        <v>0</v>
      </c>
      <c r="Q324" s="221"/>
      <c r="R324" s="222">
        <f>SUM(R325:R338)</f>
        <v>0.53092380000000006</v>
      </c>
      <c r="S324" s="221"/>
      <c r="T324" s="223">
        <f>SUM(T325:T338)</f>
        <v>0</v>
      </c>
      <c r="U324" s="12"/>
      <c r="V324" s="12"/>
      <c r="W324" s="12"/>
      <c r="X324" s="12"/>
      <c r="Y324" s="12"/>
      <c r="Z324" s="12"/>
      <c r="AA324" s="12"/>
      <c r="AB324" s="12"/>
      <c r="AC324" s="12"/>
      <c r="AD324" s="12"/>
      <c r="AE324" s="12"/>
      <c r="AR324" s="224" t="s">
        <v>91</v>
      </c>
      <c r="AT324" s="225" t="s">
        <v>82</v>
      </c>
      <c r="AU324" s="225" t="s">
        <v>87</v>
      </c>
      <c r="AY324" s="224" t="s">
        <v>227</v>
      </c>
      <c r="BK324" s="226">
        <f>SUM(BK325:BK338)</f>
        <v>0</v>
      </c>
    </row>
    <row r="325" s="2" customFormat="1" ht="16.5" customHeight="1">
      <c r="A325" s="40"/>
      <c r="B325" s="41"/>
      <c r="C325" s="229" t="s">
        <v>678</v>
      </c>
      <c r="D325" s="229" t="s">
        <v>230</v>
      </c>
      <c r="E325" s="230" t="s">
        <v>6151</v>
      </c>
      <c r="F325" s="231" t="s">
        <v>6152</v>
      </c>
      <c r="G325" s="232" t="s">
        <v>415</v>
      </c>
      <c r="H325" s="233">
        <v>67.980000000000004</v>
      </c>
      <c r="I325" s="234"/>
      <c r="J325" s="235">
        <f>ROUND(I325*H325,2)</f>
        <v>0</v>
      </c>
      <c r="K325" s="231" t="s">
        <v>234</v>
      </c>
      <c r="L325" s="46"/>
      <c r="M325" s="236" t="s">
        <v>1</v>
      </c>
      <c r="N325" s="237" t="s">
        <v>48</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300</v>
      </c>
      <c r="AT325" s="240" t="s">
        <v>230</v>
      </c>
      <c r="AU325" s="240" t="s">
        <v>91</v>
      </c>
      <c r="AY325" s="18" t="s">
        <v>227</v>
      </c>
      <c r="BE325" s="241">
        <f>IF(N325="základní",J325,0)</f>
        <v>0</v>
      </c>
      <c r="BF325" s="241">
        <f>IF(N325="snížená",J325,0)</f>
        <v>0</v>
      </c>
      <c r="BG325" s="241">
        <f>IF(N325="zákl. přenesená",J325,0)</f>
        <v>0</v>
      </c>
      <c r="BH325" s="241">
        <f>IF(N325="sníž. přenesená",J325,0)</f>
        <v>0</v>
      </c>
      <c r="BI325" s="241">
        <f>IF(N325="nulová",J325,0)</f>
        <v>0</v>
      </c>
      <c r="BJ325" s="18" t="s">
        <v>87</v>
      </c>
      <c r="BK325" s="241">
        <f>ROUND(I325*H325,2)</f>
        <v>0</v>
      </c>
      <c r="BL325" s="18" t="s">
        <v>300</v>
      </c>
      <c r="BM325" s="240" t="s">
        <v>6153</v>
      </c>
    </row>
    <row r="326" s="2" customFormat="1">
      <c r="A326" s="40"/>
      <c r="B326" s="41"/>
      <c r="C326" s="42"/>
      <c r="D326" s="242" t="s">
        <v>237</v>
      </c>
      <c r="E326" s="42"/>
      <c r="F326" s="243" t="s">
        <v>2639</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8" t="s">
        <v>237</v>
      </c>
      <c r="AU326" s="18" t="s">
        <v>91</v>
      </c>
    </row>
    <row r="327" s="15" customFormat="1">
      <c r="A327" s="15"/>
      <c r="B327" s="274"/>
      <c r="C327" s="275"/>
      <c r="D327" s="242" t="s">
        <v>369</v>
      </c>
      <c r="E327" s="276" t="s">
        <v>1</v>
      </c>
      <c r="F327" s="277" t="s">
        <v>632</v>
      </c>
      <c r="G327" s="275"/>
      <c r="H327" s="276" t="s">
        <v>1</v>
      </c>
      <c r="I327" s="278"/>
      <c r="J327" s="275"/>
      <c r="K327" s="275"/>
      <c r="L327" s="279"/>
      <c r="M327" s="280"/>
      <c r="N327" s="281"/>
      <c r="O327" s="281"/>
      <c r="P327" s="281"/>
      <c r="Q327" s="281"/>
      <c r="R327" s="281"/>
      <c r="S327" s="281"/>
      <c r="T327" s="282"/>
      <c r="U327" s="15"/>
      <c r="V327" s="15"/>
      <c r="W327" s="15"/>
      <c r="X327" s="15"/>
      <c r="Y327" s="15"/>
      <c r="Z327" s="15"/>
      <c r="AA327" s="15"/>
      <c r="AB327" s="15"/>
      <c r="AC327" s="15"/>
      <c r="AD327" s="15"/>
      <c r="AE327" s="15"/>
      <c r="AT327" s="283" t="s">
        <v>369</v>
      </c>
      <c r="AU327" s="283" t="s">
        <v>91</v>
      </c>
      <c r="AV327" s="15" t="s">
        <v>87</v>
      </c>
      <c r="AW327" s="15" t="s">
        <v>38</v>
      </c>
      <c r="AX327" s="15" t="s">
        <v>83</v>
      </c>
      <c r="AY327" s="283" t="s">
        <v>227</v>
      </c>
    </row>
    <row r="328" s="13" customFormat="1">
      <c r="A328" s="13"/>
      <c r="B328" s="252"/>
      <c r="C328" s="253"/>
      <c r="D328" s="242" t="s">
        <v>369</v>
      </c>
      <c r="E328" s="254" t="s">
        <v>1</v>
      </c>
      <c r="F328" s="255" t="s">
        <v>6154</v>
      </c>
      <c r="G328" s="253"/>
      <c r="H328" s="256">
        <v>61.799999999999997</v>
      </c>
      <c r="I328" s="257"/>
      <c r="J328" s="253"/>
      <c r="K328" s="253"/>
      <c r="L328" s="258"/>
      <c r="M328" s="259"/>
      <c r="N328" s="260"/>
      <c r="O328" s="260"/>
      <c r="P328" s="260"/>
      <c r="Q328" s="260"/>
      <c r="R328" s="260"/>
      <c r="S328" s="260"/>
      <c r="T328" s="261"/>
      <c r="U328" s="13"/>
      <c r="V328" s="13"/>
      <c r="W328" s="13"/>
      <c r="X328" s="13"/>
      <c r="Y328" s="13"/>
      <c r="Z328" s="13"/>
      <c r="AA328" s="13"/>
      <c r="AB328" s="13"/>
      <c r="AC328" s="13"/>
      <c r="AD328" s="13"/>
      <c r="AE328" s="13"/>
      <c r="AT328" s="262" t="s">
        <v>369</v>
      </c>
      <c r="AU328" s="262" t="s">
        <v>91</v>
      </c>
      <c r="AV328" s="13" t="s">
        <v>91</v>
      </c>
      <c r="AW328" s="13" t="s">
        <v>38</v>
      </c>
      <c r="AX328" s="13" t="s">
        <v>83</v>
      </c>
      <c r="AY328" s="262" t="s">
        <v>227</v>
      </c>
    </row>
    <row r="329" s="16" customFormat="1">
      <c r="A329" s="16"/>
      <c r="B329" s="294"/>
      <c r="C329" s="295"/>
      <c r="D329" s="242" t="s">
        <v>369</v>
      </c>
      <c r="E329" s="296" t="s">
        <v>1</v>
      </c>
      <c r="F329" s="297" t="s">
        <v>450</v>
      </c>
      <c r="G329" s="295"/>
      <c r="H329" s="298">
        <v>61.799999999999997</v>
      </c>
      <c r="I329" s="299"/>
      <c r="J329" s="295"/>
      <c r="K329" s="295"/>
      <c r="L329" s="300"/>
      <c r="M329" s="301"/>
      <c r="N329" s="302"/>
      <c r="O329" s="302"/>
      <c r="P329" s="302"/>
      <c r="Q329" s="302"/>
      <c r="R329" s="302"/>
      <c r="S329" s="302"/>
      <c r="T329" s="303"/>
      <c r="U329" s="16"/>
      <c r="V329" s="16"/>
      <c r="W329" s="16"/>
      <c r="X329" s="16"/>
      <c r="Y329" s="16"/>
      <c r="Z329" s="16"/>
      <c r="AA329" s="16"/>
      <c r="AB329" s="16"/>
      <c r="AC329" s="16"/>
      <c r="AD329" s="16"/>
      <c r="AE329" s="16"/>
      <c r="AT329" s="304" t="s">
        <v>369</v>
      </c>
      <c r="AU329" s="304" t="s">
        <v>91</v>
      </c>
      <c r="AV329" s="16" t="s">
        <v>102</v>
      </c>
      <c r="AW329" s="16" t="s">
        <v>38</v>
      </c>
      <c r="AX329" s="16" t="s">
        <v>83</v>
      </c>
      <c r="AY329" s="304" t="s">
        <v>227</v>
      </c>
    </row>
    <row r="330" s="13" customFormat="1">
      <c r="A330" s="13"/>
      <c r="B330" s="252"/>
      <c r="C330" s="253"/>
      <c r="D330" s="242" t="s">
        <v>369</v>
      </c>
      <c r="E330" s="254" t="s">
        <v>1</v>
      </c>
      <c r="F330" s="255" t="s">
        <v>6155</v>
      </c>
      <c r="G330" s="253"/>
      <c r="H330" s="256">
        <v>6.1799999999999997</v>
      </c>
      <c r="I330" s="257"/>
      <c r="J330" s="253"/>
      <c r="K330" s="253"/>
      <c r="L330" s="258"/>
      <c r="M330" s="259"/>
      <c r="N330" s="260"/>
      <c r="O330" s="260"/>
      <c r="P330" s="260"/>
      <c r="Q330" s="260"/>
      <c r="R330" s="260"/>
      <c r="S330" s="260"/>
      <c r="T330" s="261"/>
      <c r="U330" s="13"/>
      <c r="V330" s="13"/>
      <c r="W330" s="13"/>
      <c r="X330" s="13"/>
      <c r="Y330" s="13"/>
      <c r="Z330" s="13"/>
      <c r="AA330" s="13"/>
      <c r="AB330" s="13"/>
      <c r="AC330" s="13"/>
      <c r="AD330" s="13"/>
      <c r="AE330" s="13"/>
      <c r="AT330" s="262" t="s">
        <v>369</v>
      </c>
      <c r="AU330" s="262" t="s">
        <v>91</v>
      </c>
      <c r="AV330" s="13" t="s">
        <v>91</v>
      </c>
      <c r="AW330" s="13" t="s">
        <v>38</v>
      </c>
      <c r="AX330" s="13" t="s">
        <v>83</v>
      </c>
      <c r="AY330" s="262" t="s">
        <v>227</v>
      </c>
    </row>
    <row r="331" s="14" customFormat="1">
      <c r="A331" s="14"/>
      <c r="B331" s="263"/>
      <c r="C331" s="264"/>
      <c r="D331" s="242" t="s">
        <v>369</v>
      </c>
      <c r="E331" s="265" t="s">
        <v>1</v>
      </c>
      <c r="F331" s="266" t="s">
        <v>371</v>
      </c>
      <c r="G331" s="264"/>
      <c r="H331" s="267">
        <v>67.980000000000004</v>
      </c>
      <c r="I331" s="268"/>
      <c r="J331" s="264"/>
      <c r="K331" s="264"/>
      <c r="L331" s="269"/>
      <c r="M331" s="270"/>
      <c r="N331" s="271"/>
      <c r="O331" s="271"/>
      <c r="P331" s="271"/>
      <c r="Q331" s="271"/>
      <c r="R331" s="271"/>
      <c r="S331" s="271"/>
      <c r="T331" s="272"/>
      <c r="U331" s="14"/>
      <c r="V331" s="14"/>
      <c r="W331" s="14"/>
      <c r="X331" s="14"/>
      <c r="Y331" s="14"/>
      <c r="Z331" s="14"/>
      <c r="AA331" s="14"/>
      <c r="AB331" s="14"/>
      <c r="AC331" s="14"/>
      <c r="AD331" s="14"/>
      <c r="AE331" s="14"/>
      <c r="AT331" s="273" t="s">
        <v>369</v>
      </c>
      <c r="AU331" s="273" t="s">
        <v>91</v>
      </c>
      <c r="AV331" s="14" t="s">
        <v>115</v>
      </c>
      <c r="AW331" s="14" t="s">
        <v>38</v>
      </c>
      <c r="AX331" s="14" t="s">
        <v>87</v>
      </c>
      <c r="AY331" s="273" t="s">
        <v>227</v>
      </c>
    </row>
    <row r="332" s="2" customFormat="1" ht="16.5" customHeight="1">
      <c r="A332" s="40"/>
      <c r="B332" s="41"/>
      <c r="C332" s="284" t="s">
        <v>683</v>
      </c>
      <c r="D332" s="284" t="s">
        <v>407</v>
      </c>
      <c r="E332" s="285" t="s">
        <v>6156</v>
      </c>
      <c r="F332" s="286" t="s">
        <v>6157</v>
      </c>
      <c r="G332" s="287" t="s">
        <v>415</v>
      </c>
      <c r="H332" s="288">
        <v>74.778000000000006</v>
      </c>
      <c r="I332" s="289"/>
      <c r="J332" s="290">
        <f>ROUND(I332*H332,2)</f>
        <v>0</v>
      </c>
      <c r="K332" s="286" t="s">
        <v>251</v>
      </c>
      <c r="L332" s="291"/>
      <c r="M332" s="292" t="s">
        <v>1</v>
      </c>
      <c r="N332" s="293" t="s">
        <v>48</v>
      </c>
      <c r="O332" s="93"/>
      <c r="P332" s="238">
        <f>O332*H332</f>
        <v>0</v>
      </c>
      <c r="Q332" s="238">
        <v>0.0067000000000000002</v>
      </c>
      <c r="R332" s="238">
        <f>Q332*H332</f>
        <v>0.50101260000000003</v>
      </c>
      <c r="S332" s="238">
        <v>0</v>
      </c>
      <c r="T332" s="239">
        <f>S332*H332</f>
        <v>0</v>
      </c>
      <c r="U332" s="40"/>
      <c r="V332" s="40"/>
      <c r="W332" s="40"/>
      <c r="X332" s="40"/>
      <c r="Y332" s="40"/>
      <c r="Z332" s="40"/>
      <c r="AA332" s="40"/>
      <c r="AB332" s="40"/>
      <c r="AC332" s="40"/>
      <c r="AD332" s="40"/>
      <c r="AE332" s="40"/>
      <c r="AR332" s="240" t="s">
        <v>525</v>
      </c>
      <c r="AT332" s="240" t="s">
        <v>407</v>
      </c>
      <c r="AU332" s="240" t="s">
        <v>91</v>
      </c>
      <c r="AY332" s="18" t="s">
        <v>227</v>
      </c>
      <c r="BE332" s="241">
        <f>IF(N332="základní",J332,0)</f>
        <v>0</v>
      </c>
      <c r="BF332" s="241">
        <f>IF(N332="snížená",J332,0)</f>
        <v>0</v>
      </c>
      <c r="BG332" s="241">
        <f>IF(N332="zákl. přenesená",J332,0)</f>
        <v>0</v>
      </c>
      <c r="BH332" s="241">
        <f>IF(N332="sníž. přenesená",J332,0)</f>
        <v>0</v>
      </c>
      <c r="BI332" s="241">
        <f>IF(N332="nulová",J332,0)</f>
        <v>0</v>
      </c>
      <c r="BJ332" s="18" t="s">
        <v>87</v>
      </c>
      <c r="BK332" s="241">
        <f>ROUND(I332*H332,2)</f>
        <v>0</v>
      </c>
      <c r="BL332" s="18" t="s">
        <v>300</v>
      </c>
      <c r="BM332" s="240" t="s">
        <v>6158</v>
      </c>
    </row>
    <row r="333" s="2" customFormat="1">
      <c r="A333" s="40"/>
      <c r="B333" s="41"/>
      <c r="C333" s="42"/>
      <c r="D333" s="242" t="s">
        <v>237</v>
      </c>
      <c r="E333" s="42"/>
      <c r="F333" s="243" t="s">
        <v>6159</v>
      </c>
      <c r="G333" s="42"/>
      <c r="H333" s="42"/>
      <c r="I333" s="244"/>
      <c r="J333" s="42"/>
      <c r="K333" s="42"/>
      <c r="L333" s="46"/>
      <c r="M333" s="245"/>
      <c r="N333" s="246"/>
      <c r="O333" s="93"/>
      <c r="P333" s="93"/>
      <c r="Q333" s="93"/>
      <c r="R333" s="93"/>
      <c r="S333" s="93"/>
      <c r="T333" s="94"/>
      <c r="U333" s="40"/>
      <c r="V333" s="40"/>
      <c r="W333" s="40"/>
      <c r="X333" s="40"/>
      <c r="Y333" s="40"/>
      <c r="Z333" s="40"/>
      <c r="AA333" s="40"/>
      <c r="AB333" s="40"/>
      <c r="AC333" s="40"/>
      <c r="AD333" s="40"/>
      <c r="AE333" s="40"/>
      <c r="AT333" s="18" t="s">
        <v>237</v>
      </c>
      <c r="AU333" s="18" t="s">
        <v>91</v>
      </c>
    </row>
    <row r="334" s="13" customFormat="1">
      <c r="A334" s="13"/>
      <c r="B334" s="252"/>
      <c r="C334" s="253"/>
      <c r="D334" s="242" t="s">
        <v>369</v>
      </c>
      <c r="E334" s="253"/>
      <c r="F334" s="255" t="s">
        <v>6160</v>
      </c>
      <c r="G334" s="253"/>
      <c r="H334" s="256">
        <v>74.778000000000006</v>
      </c>
      <c r="I334" s="257"/>
      <c r="J334" s="253"/>
      <c r="K334" s="253"/>
      <c r="L334" s="258"/>
      <c r="M334" s="259"/>
      <c r="N334" s="260"/>
      <c r="O334" s="260"/>
      <c r="P334" s="260"/>
      <c r="Q334" s="260"/>
      <c r="R334" s="260"/>
      <c r="S334" s="260"/>
      <c r="T334" s="261"/>
      <c r="U334" s="13"/>
      <c r="V334" s="13"/>
      <c r="W334" s="13"/>
      <c r="X334" s="13"/>
      <c r="Y334" s="13"/>
      <c r="Z334" s="13"/>
      <c r="AA334" s="13"/>
      <c r="AB334" s="13"/>
      <c r="AC334" s="13"/>
      <c r="AD334" s="13"/>
      <c r="AE334" s="13"/>
      <c r="AT334" s="262" t="s">
        <v>369</v>
      </c>
      <c r="AU334" s="262" t="s">
        <v>91</v>
      </c>
      <c r="AV334" s="13" t="s">
        <v>91</v>
      </c>
      <c r="AW334" s="13" t="s">
        <v>4</v>
      </c>
      <c r="AX334" s="13" t="s">
        <v>87</v>
      </c>
      <c r="AY334" s="262" t="s">
        <v>227</v>
      </c>
    </row>
    <row r="335" s="2" customFormat="1" ht="16.5" customHeight="1">
      <c r="A335" s="40"/>
      <c r="B335" s="41"/>
      <c r="C335" s="229" t="s">
        <v>688</v>
      </c>
      <c r="D335" s="229" t="s">
        <v>230</v>
      </c>
      <c r="E335" s="230" t="s">
        <v>6161</v>
      </c>
      <c r="F335" s="231" t="s">
        <v>6162</v>
      </c>
      <c r="G335" s="232" t="s">
        <v>415</v>
      </c>
      <c r="H335" s="233">
        <v>67.980000000000004</v>
      </c>
      <c r="I335" s="234"/>
      <c r="J335" s="235">
        <f>ROUND(I335*H335,2)</f>
        <v>0</v>
      </c>
      <c r="K335" s="231" t="s">
        <v>234</v>
      </c>
      <c r="L335" s="46"/>
      <c r="M335" s="236" t="s">
        <v>1</v>
      </c>
      <c r="N335" s="237" t="s">
        <v>48</v>
      </c>
      <c r="O335" s="93"/>
      <c r="P335" s="238">
        <f>O335*H335</f>
        <v>0</v>
      </c>
      <c r="Q335" s="238">
        <v>0</v>
      </c>
      <c r="R335" s="238">
        <f>Q335*H335</f>
        <v>0</v>
      </c>
      <c r="S335" s="238">
        <v>0</v>
      </c>
      <c r="T335" s="239">
        <f>S335*H335</f>
        <v>0</v>
      </c>
      <c r="U335" s="40"/>
      <c r="V335" s="40"/>
      <c r="W335" s="40"/>
      <c r="X335" s="40"/>
      <c r="Y335" s="40"/>
      <c r="Z335" s="40"/>
      <c r="AA335" s="40"/>
      <c r="AB335" s="40"/>
      <c r="AC335" s="40"/>
      <c r="AD335" s="40"/>
      <c r="AE335" s="40"/>
      <c r="AR335" s="240" t="s">
        <v>300</v>
      </c>
      <c r="AT335" s="240" t="s">
        <v>230</v>
      </c>
      <c r="AU335" s="240" t="s">
        <v>91</v>
      </c>
      <c r="AY335" s="18" t="s">
        <v>227</v>
      </c>
      <c r="BE335" s="241">
        <f>IF(N335="základní",J335,0)</f>
        <v>0</v>
      </c>
      <c r="BF335" s="241">
        <f>IF(N335="snížená",J335,0)</f>
        <v>0</v>
      </c>
      <c r="BG335" s="241">
        <f>IF(N335="zákl. přenesená",J335,0)</f>
        <v>0</v>
      </c>
      <c r="BH335" s="241">
        <f>IF(N335="sníž. přenesená",J335,0)</f>
        <v>0</v>
      </c>
      <c r="BI335" s="241">
        <f>IF(N335="nulová",J335,0)</f>
        <v>0</v>
      </c>
      <c r="BJ335" s="18" t="s">
        <v>87</v>
      </c>
      <c r="BK335" s="241">
        <f>ROUND(I335*H335,2)</f>
        <v>0</v>
      </c>
      <c r="BL335" s="18" t="s">
        <v>300</v>
      </c>
      <c r="BM335" s="240" t="s">
        <v>6163</v>
      </c>
    </row>
    <row r="336" s="2" customFormat="1" ht="16.5" customHeight="1">
      <c r="A336" s="40"/>
      <c r="B336" s="41"/>
      <c r="C336" s="284" t="s">
        <v>694</v>
      </c>
      <c r="D336" s="284" t="s">
        <v>407</v>
      </c>
      <c r="E336" s="285" t="s">
        <v>6164</v>
      </c>
      <c r="F336" s="286" t="s">
        <v>6165</v>
      </c>
      <c r="G336" s="287" t="s">
        <v>415</v>
      </c>
      <c r="H336" s="288">
        <v>74.778000000000006</v>
      </c>
      <c r="I336" s="289"/>
      <c r="J336" s="290">
        <f>ROUND(I336*H336,2)</f>
        <v>0</v>
      </c>
      <c r="K336" s="286" t="s">
        <v>234</v>
      </c>
      <c r="L336" s="291"/>
      <c r="M336" s="292" t="s">
        <v>1</v>
      </c>
      <c r="N336" s="293" t="s">
        <v>48</v>
      </c>
      <c r="O336" s="93"/>
      <c r="P336" s="238">
        <f>O336*H336</f>
        <v>0</v>
      </c>
      <c r="Q336" s="238">
        <v>0.00040000000000000002</v>
      </c>
      <c r="R336" s="238">
        <f>Q336*H336</f>
        <v>0.029911200000000002</v>
      </c>
      <c r="S336" s="238">
        <v>0</v>
      </c>
      <c r="T336" s="239">
        <f>S336*H336</f>
        <v>0</v>
      </c>
      <c r="U336" s="40"/>
      <c r="V336" s="40"/>
      <c r="W336" s="40"/>
      <c r="X336" s="40"/>
      <c r="Y336" s="40"/>
      <c r="Z336" s="40"/>
      <c r="AA336" s="40"/>
      <c r="AB336" s="40"/>
      <c r="AC336" s="40"/>
      <c r="AD336" s="40"/>
      <c r="AE336" s="40"/>
      <c r="AR336" s="240" t="s">
        <v>525</v>
      </c>
      <c r="AT336" s="240" t="s">
        <v>407</v>
      </c>
      <c r="AU336" s="240" t="s">
        <v>91</v>
      </c>
      <c r="AY336" s="18" t="s">
        <v>227</v>
      </c>
      <c r="BE336" s="241">
        <f>IF(N336="základní",J336,0)</f>
        <v>0</v>
      </c>
      <c r="BF336" s="241">
        <f>IF(N336="snížená",J336,0)</f>
        <v>0</v>
      </c>
      <c r="BG336" s="241">
        <f>IF(N336="zákl. přenesená",J336,0)</f>
        <v>0</v>
      </c>
      <c r="BH336" s="241">
        <f>IF(N336="sníž. přenesená",J336,0)</f>
        <v>0</v>
      </c>
      <c r="BI336" s="241">
        <f>IF(N336="nulová",J336,0)</f>
        <v>0</v>
      </c>
      <c r="BJ336" s="18" t="s">
        <v>87</v>
      </c>
      <c r="BK336" s="241">
        <f>ROUND(I336*H336,2)</f>
        <v>0</v>
      </c>
      <c r="BL336" s="18" t="s">
        <v>300</v>
      </c>
      <c r="BM336" s="240" t="s">
        <v>6166</v>
      </c>
    </row>
    <row r="337" s="13" customFormat="1">
      <c r="A337" s="13"/>
      <c r="B337" s="252"/>
      <c r="C337" s="253"/>
      <c r="D337" s="242" t="s">
        <v>369</v>
      </c>
      <c r="E337" s="253"/>
      <c r="F337" s="255" t="s">
        <v>6160</v>
      </c>
      <c r="G337" s="253"/>
      <c r="H337" s="256">
        <v>74.778000000000006</v>
      </c>
      <c r="I337" s="257"/>
      <c r="J337" s="253"/>
      <c r="K337" s="253"/>
      <c r="L337" s="258"/>
      <c r="M337" s="259"/>
      <c r="N337" s="260"/>
      <c r="O337" s="260"/>
      <c r="P337" s="260"/>
      <c r="Q337" s="260"/>
      <c r="R337" s="260"/>
      <c r="S337" s="260"/>
      <c r="T337" s="261"/>
      <c r="U337" s="13"/>
      <c r="V337" s="13"/>
      <c r="W337" s="13"/>
      <c r="X337" s="13"/>
      <c r="Y337" s="13"/>
      <c r="Z337" s="13"/>
      <c r="AA337" s="13"/>
      <c r="AB337" s="13"/>
      <c r="AC337" s="13"/>
      <c r="AD337" s="13"/>
      <c r="AE337" s="13"/>
      <c r="AT337" s="262" t="s">
        <v>369</v>
      </c>
      <c r="AU337" s="262" t="s">
        <v>91</v>
      </c>
      <c r="AV337" s="13" t="s">
        <v>91</v>
      </c>
      <c r="AW337" s="13" t="s">
        <v>4</v>
      </c>
      <c r="AX337" s="13" t="s">
        <v>87</v>
      </c>
      <c r="AY337" s="262" t="s">
        <v>227</v>
      </c>
    </row>
    <row r="338" s="2" customFormat="1" ht="16.5" customHeight="1">
      <c r="A338" s="40"/>
      <c r="B338" s="41"/>
      <c r="C338" s="229" t="s">
        <v>699</v>
      </c>
      <c r="D338" s="229" t="s">
        <v>230</v>
      </c>
      <c r="E338" s="230" t="s">
        <v>6167</v>
      </c>
      <c r="F338" s="231" t="s">
        <v>6168</v>
      </c>
      <c r="G338" s="232" t="s">
        <v>1381</v>
      </c>
      <c r="H338" s="305"/>
      <c r="I338" s="234"/>
      <c r="J338" s="235">
        <f>ROUND(I338*H338,2)</f>
        <v>0</v>
      </c>
      <c r="K338" s="231" t="s">
        <v>234</v>
      </c>
      <c r="L338" s="46"/>
      <c r="M338" s="236" t="s">
        <v>1</v>
      </c>
      <c r="N338" s="237" t="s">
        <v>48</v>
      </c>
      <c r="O338" s="93"/>
      <c r="P338" s="238">
        <f>O338*H338</f>
        <v>0</v>
      </c>
      <c r="Q338" s="238">
        <v>0</v>
      </c>
      <c r="R338" s="238">
        <f>Q338*H338</f>
        <v>0</v>
      </c>
      <c r="S338" s="238">
        <v>0</v>
      </c>
      <c r="T338" s="239">
        <f>S338*H338</f>
        <v>0</v>
      </c>
      <c r="U338" s="40"/>
      <c r="V338" s="40"/>
      <c r="W338" s="40"/>
      <c r="X338" s="40"/>
      <c r="Y338" s="40"/>
      <c r="Z338" s="40"/>
      <c r="AA338" s="40"/>
      <c r="AB338" s="40"/>
      <c r="AC338" s="40"/>
      <c r="AD338" s="40"/>
      <c r="AE338" s="40"/>
      <c r="AR338" s="240" t="s">
        <v>300</v>
      </c>
      <c r="AT338" s="240" t="s">
        <v>230</v>
      </c>
      <c r="AU338" s="240" t="s">
        <v>91</v>
      </c>
      <c r="AY338" s="18" t="s">
        <v>227</v>
      </c>
      <c r="BE338" s="241">
        <f>IF(N338="základní",J338,0)</f>
        <v>0</v>
      </c>
      <c r="BF338" s="241">
        <f>IF(N338="snížená",J338,0)</f>
        <v>0</v>
      </c>
      <c r="BG338" s="241">
        <f>IF(N338="zákl. přenesená",J338,0)</f>
        <v>0</v>
      </c>
      <c r="BH338" s="241">
        <f>IF(N338="sníž. přenesená",J338,0)</f>
        <v>0</v>
      </c>
      <c r="BI338" s="241">
        <f>IF(N338="nulová",J338,0)</f>
        <v>0</v>
      </c>
      <c r="BJ338" s="18" t="s">
        <v>87</v>
      </c>
      <c r="BK338" s="241">
        <f>ROUND(I338*H338,2)</f>
        <v>0</v>
      </c>
      <c r="BL338" s="18" t="s">
        <v>300</v>
      </c>
      <c r="BM338" s="240" t="s">
        <v>6169</v>
      </c>
    </row>
    <row r="339" s="12" customFormat="1" ht="22.8" customHeight="1">
      <c r="A339" s="12"/>
      <c r="B339" s="213"/>
      <c r="C339" s="214"/>
      <c r="D339" s="215" t="s">
        <v>82</v>
      </c>
      <c r="E339" s="227" t="s">
        <v>2607</v>
      </c>
      <c r="F339" s="227" t="s">
        <v>2608</v>
      </c>
      <c r="G339" s="214"/>
      <c r="H339" s="214"/>
      <c r="I339" s="217"/>
      <c r="J339" s="228">
        <f>BK339</f>
        <v>0</v>
      </c>
      <c r="K339" s="214"/>
      <c r="L339" s="219"/>
      <c r="M339" s="220"/>
      <c r="N339" s="221"/>
      <c r="O339" s="221"/>
      <c r="P339" s="222">
        <f>SUM(P340:P350)</f>
        <v>0</v>
      </c>
      <c r="Q339" s="221"/>
      <c r="R339" s="222">
        <f>SUM(R340:R350)</f>
        <v>0.51188940000000005</v>
      </c>
      <c r="S339" s="221"/>
      <c r="T339" s="223">
        <f>SUM(T340:T350)</f>
        <v>0.219</v>
      </c>
      <c r="U339" s="12"/>
      <c r="V339" s="12"/>
      <c r="W339" s="12"/>
      <c r="X339" s="12"/>
      <c r="Y339" s="12"/>
      <c r="Z339" s="12"/>
      <c r="AA339" s="12"/>
      <c r="AB339" s="12"/>
      <c r="AC339" s="12"/>
      <c r="AD339" s="12"/>
      <c r="AE339" s="12"/>
      <c r="AR339" s="224" t="s">
        <v>91</v>
      </c>
      <c r="AT339" s="225" t="s">
        <v>82</v>
      </c>
      <c r="AU339" s="225" t="s">
        <v>87</v>
      </c>
      <c r="AY339" s="224" t="s">
        <v>227</v>
      </c>
      <c r="BK339" s="226">
        <f>SUM(BK340:BK350)</f>
        <v>0</v>
      </c>
    </row>
    <row r="340" s="2" customFormat="1" ht="16.5" customHeight="1">
      <c r="A340" s="40"/>
      <c r="B340" s="41"/>
      <c r="C340" s="229" t="s">
        <v>705</v>
      </c>
      <c r="D340" s="229" t="s">
        <v>230</v>
      </c>
      <c r="E340" s="230" t="s">
        <v>2610</v>
      </c>
      <c r="F340" s="231" t="s">
        <v>2611</v>
      </c>
      <c r="G340" s="232" t="s">
        <v>415</v>
      </c>
      <c r="H340" s="233">
        <v>67.980000000000004</v>
      </c>
      <c r="I340" s="234"/>
      <c r="J340" s="235">
        <f>ROUND(I340*H340,2)</f>
        <v>0</v>
      </c>
      <c r="K340" s="231" t="s">
        <v>234</v>
      </c>
      <c r="L340" s="46"/>
      <c r="M340" s="236" t="s">
        <v>1</v>
      </c>
      <c r="N340" s="237" t="s">
        <v>48</v>
      </c>
      <c r="O340" s="93"/>
      <c r="P340" s="238">
        <f>O340*H340</f>
        <v>0</v>
      </c>
      <c r="Q340" s="238">
        <v>0</v>
      </c>
      <c r="R340" s="238">
        <f>Q340*H340</f>
        <v>0</v>
      </c>
      <c r="S340" s="238">
        <v>0</v>
      </c>
      <c r="T340" s="239">
        <f>S340*H340</f>
        <v>0</v>
      </c>
      <c r="U340" s="40"/>
      <c r="V340" s="40"/>
      <c r="W340" s="40"/>
      <c r="X340" s="40"/>
      <c r="Y340" s="40"/>
      <c r="Z340" s="40"/>
      <c r="AA340" s="40"/>
      <c r="AB340" s="40"/>
      <c r="AC340" s="40"/>
      <c r="AD340" s="40"/>
      <c r="AE340" s="40"/>
      <c r="AR340" s="240" t="s">
        <v>300</v>
      </c>
      <c r="AT340" s="240" t="s">
        <v>230</v>
      </c>
      <c r="AU340" s="240" t="s">
        <v>91</v>
      </c>
      <c r="AY340" s="18" t="s">
        <v>227</v>
      </c>
      <c r="BE340" s="241">
        <f>IF(N340="základní",J340,0)</f>
        <v>0</v>
      </c>
      <c r="BF340" s="241">
        <f>IF(N340="snížená",J340,0)</f>
        <v>0</v>
      </c>
      <c r="BG340" s="241">
        <f>IF(N340="zákl. přenesená",J340,0)</f>
        <v>0</v>
      </c>
      <c r="BH340" s="241">
        <f>IF(N340="sníž. přenesená",J340,0)</f>
        <v>0</v>
      </c>
      <c r="BI340" s="241">
        <f>IF(N340="nulová",J340,0)</f>
        <v>0</v>
      </c>
      <c r="BJ340" s="18" t="s">
        <v>87</v>
      </c>
      <c r="BK340" s="241">
        <f>ROUND(I340*H340,2)</f>
        <v>0</v>
      </c>
      <c r="BL340" s="18" t="s">
        <v>300</v>
      </c>
      <c r="BM340" s="240" t="s">
        <v>2612</v>
      </c>
    </row>
    <row r="341" s="13" customFormat="1">
      <c r="A341" s="13"/>
      <c r="B341" s="252"/>
      <c r="C341" s="253"/>
      <c r="D341" s="242" t="s">
        <v>369</v>
      </c>
      <c r="E341" s="254" t="s">
        <v>1</v>
      </c>
      <c r="F341" s="255" t="s">
        <v>6170</v>
      </c>
      <c r="G341" s="253"/>
      <c r="H341" s="256">
        <v>67.980000000000004</v>
      </c>
      <c r="I341" s="257"/>
      <c r="J341" s="253"/>
      <c r="K341" s="253"/>
      <c r="L341" s="258"/>
      <c r="M341" s="259"/>
      <c r="N341" s="260"/>
      <c r="O341" s="260"/>
      <c r="P341" s="260"/>
      <c r="Q341" s="260"/>
      <c r="R341" s="260"/>
      <c r="S341" s="260"/>
      <c r="T341" s="261"/>
      <c r="U341" s="13"/>
      <c r="V341" s="13"/>
      <c r="W341" s="13"/>
      <c r="X341" s="13"/>
      <c r="Y341" s="13"/>
      <c r="Z341" s="13"/>
      <c r="AA341" s="13"/>
      <c r="AB341" s="13"/>
      <c r="AC341" s="13"/>
      <c r="AD341" s="13"/>
      <c r="AE341" s="13"/>
      <c r="AT341" s="262" t="s">
        <v>369</v>
      </c>
      <c r="AU341" s="262" t="s">
        <v>91</v>
      </c>
      <c r="AV341" s="13" t="s">
        <v>91</v>
      </c>
      <c r="AW341" s="13" t="s">
        <v>38</v>
      </c>
      <c r="AX341" s="13" t="s">
        <v>83</v>
      </c>
      <c r="AY341" s="262" t="s">
        <v>227</v>
      </c>
    </row>
    <row r="342" s="14" customFormat="1">
      <c r="A342" s="14"/>
      <c r="B342" s="263"/>
      <c r="C342" s="264"/>
      <c r="D342" s="242" t="s">
        <v>369</v>
      </c>
      <c r="E342" s="265" t="s">
        <v>1</v>
      </c>
      <c r="F342" s="266" t="s">
        <v>371</v>
      </c>
      <c r="G342" s="264"/>
      <c r="H342" s="267">
        <v>67.980000000000004</v>
      </c>
      <c r="I342" s="268"/>
      <c r="J342" s="264"/>
      <c r="K342" s="264"/>
      <c r="L342" s="269"/>
      <c r="M342" s="270"/>
      <c r="N342" s="271"/>
      <c r="O342" s="271"/>
      <c r="P342" s="271"/>
      <c r="Q342" s="271"/>
      <c r="R342" s="271"/>
      <c r="S342" s="271"/>
      <c r="T342" s="272"/>
      <c r="U342" s="14"/>
      <c r="V342" s="14"/>
      <c r="W342" s="14"/>
      <c r="X342" s="14"/>
      <c r="Y342" s="14"/>
      <c r="Z342" s="14"/>
      <c r="AA342" s="14"/>
      <c r="AB342" s="14"/>
      <c r="AC342" s="14"/>
      <c r="AD342" s="14"/>
      <c r="AE342" s="14"/>
      <c r="AT342" s="273" t="s">
        <v>369</v>
      </c>
      <c r="AU342" s="273" t="s">
        <v>91</v>
      </c>
      <c r="AV342" s="14" t="s">
        <v>115</v>
      </c>
      <c r="AW342" s="14" t="s">
        <v>38</v>
      </c>
      <c r="AX342" s="14" t="s">
        <v>87</v>
      </c>
      <c r="AY342" s="273" t="s">
        <v>227</v>
      </c>
    </row>
    <row r="343" s="2" customFormat="1" ht="16.5" customHeight="1">
      <c r="A343" s="40"/>
      <c r="B343" s="41"/>
      <c r="C343" s="229" t="s">
        <v>421</v>
      </c>
      <c r="D343" s="229" t="s">
        <v>230</v>
      </c>
      <c r="E343" s="230" t="s">
        <v>2615</v>
      </c>
      <c r="F343" s="231" t="s">
        <v>2616</v>
      </c>
      <c r="G343" s="232" t="s">
        <v>415</v>
      </c>
      <c r="H343" s="233">
        <v>67.980000000000004</v>
      </c>
      <c r="I343" s="234"/>
      <c r="J343" s="235">
        <f>ROUND(I343*H343,2)</f>
        <v>0</v>
      </c>
      <c r="K343" s="231" t="s">
        <v>234</v>
      </c>
      <c r="L343" s="46"/>
      <c r="M343" s="236" t="s">
        <v>1</v>
      </c>
      <c r="N343" s="237" t="s">
        <v>48</v>
      </c>
      <c r="O343" s="93"/>
      <c r="P343" s="238">
        <f>O343*H343</f>
        <v>0</v>
      </c>
      <c r="Q343" s="238">
        <v>3.0000000000000001E-05</v>
      </c>
      <c r="R343" s="238">
        <f>Q343*H343</f>
        <v>0.0020394000000000002</v>
      </c>
      <c r="S343" s="238">
        <v>0</v>
      </c>
      <c r="T343" s="239">
        <f>S343*H343</f>
        <v>0</v>
      </c>
      <c r="U343" s="40"/>
      <c r="V343" s="40"/>
      <c r="W343" s="40"/>
      <c r="X343" s="40"/>
      <c r="Y343" s="40"/>
      <c r="Z343" s="40"/>
      <c r="AA343" s="40"/>
      <c r="AB343" s="40"/>
      <c r="AC343" s="40"/>
      <c r="AD343" s="40"/>
      <c r="AE343" s="40"/>
      <c r="AR343" s="240" t="s">
        <v>300</v>
      </c>
      <c r="AT343" s="240" t="s">
        <v>230</v>
      </c>
      <c r="AU343" s="240" t="s">
        <v>91</v>
      </c>
      <c r="AY343" s="18" t="s">
        <v>227</v>
      </c>
      <c r="BE343" s="241">
        <f>IF(N343="základní",J343,0)</f>
        <v>0</v>
      </c>
      <c r="BF343" s="241">
        <f>IF(N343="snížená",J343,0)</f>
        <v>0</v>
      </c>
      <c r="BG343" s="241">
        <f>IF(N343="zákl. přenesená",J343,0)</f>
        <v>0</v>
      </c>
      <c r="BH343" s="241">
        <f>IF(N343="sníž. přenesená",J343,0)</f>
        <v>0</v>
      </c>
      <c r="BI343" s="241">
        <f>IF(N343="nulová",J343,0)</f>
        <v>0</v>
      </c>
      <c r="BJ343" s="18" t="s">
        <v>87</v>
      </c>
      <c r="BK343" s="241">
        <f>ROUND(I343*H343,2)</f>
        <v>0</v>
      </c>
      <c r="BL343" s="18" t="s">
        <v>300</v>
      </c>
      <c r="BM343" s="240" t="s">
        <v>2617</v>
      </c>
    </row>
    <row r="344" s="2" customFormat="1" ht="16.5" customHeight="1">
      <c r="A344" s="40"/>
      <c r="B344" s="41"/>
      <c r="C344" s="229" t="s">
        <v>714</v>
      </c>
      <c r="D344" s="229" t="s">
        <v>230</v>
      </c>
      <c r="E344" s="230" t="s">
        <v>2619</v>
      </c>
      <c r="F344" s="231" t="s">
        <v>2620</v>
      </c>
      <c r="G344" s="232" t="s">
        <v>415</v>
      </c>
      <c r="H344" s="233">
        <v>67.980000000000004</v>
      </c>
      <c r="I344" s="234"/>
      <c r="J344" s="235">
        <f>ROUND(I344*H344,2)</f>
        <v>0</v>
      </c>
      <c r="K344" s="231" t="s">
        <v>234</v>
      </c>
      <c r="L344" s="46"/>
      <c r="M344" s="236" t="s">
        <v>1</v>
      </c>
      <c r="N344" s="237" t="s">
        <v>48</v>
      </c>
      <c r="O344" s="93"/>
      <c r="P344" s="238">
        <f>O344*H344</f>
        <v>0</v>
      </c>
      <c r="Q344" s="238">
        <v>0.0074999999999999997</v>
      </c>
      <c r="R344" s="238">
        <f>Q344*H344</f>
        <v>0.50985000000000003</v>
      </c>
      <c r="S344" s="238">
        <v>0</v>
      </c>
      <c r="T344" s="239">
        <f>S344*H344</f>
        <v>0</v>
      </c>
      <c r="U344" s="40"/>
      <c r="V344" s="40"/>
      <c r="W344" s="40"/>
      <c r="X344" s="40"/>
      <c r="Y344" s="40"/>
      <c r="Z344" s="40"/>
      <c r="AA344" s="40"/>
      <c r="AB344" s="40"/>
      <c r="AC344" s="40"/>
      <c r="AD344" s="40"/>
      <c r="AE344" s="40"/>
      <c r="AR344" s="240" t="s">
        <v>300</v>
      </c>
      <c r="AT344" s="240" t="s">
        <v>230</v>
      </c>
      <c r="AU344" s="240" t="s">
        <v>91</v>
      </c>
      <c r="AY344" s="18" t="s">
        <v>227</v>
      </c>
      <c r="BE344" s="241">
        <f>IF(N344="základní",J344,0)</f>
        <v>0</v>
      </c>
      <c r="BF344" s="241">
        <f>IF(N344="snížená",J344,0)</f>
        <v>0</v>
      </c>
      <c r="BG344" s="241">
        <f>IF(N344="zákl. přenesená",J344,0)</f>
        <v>0</v>
      </c>
      <c r="BH344" s="241">
        <f>IF(N344="sníž. přenesená",J344,0)</f>
        <v>0</v>
      </c>
      <c r="BI344" s="241">
        <f>IF(N344="nulová",J344,0)</f>
        <v>0</v>
      </c>
      <c r="BJ344" s="18" t="s">
        <v>87</v>
      </c>
      <c r="BK344" s="241">
        <f>ROUND(I344*H344,2)</f>
        <v>0</v>
      </c>
      <c r="BL344" s="18" t="s">
        <v>300</v>
      </c>
      <c r="BM344" s="240" t="s">
        <v>2621</v>
      </c>
    </row>
    <row r="345" s="2" customFormat="1" ht="16.5" customHeight="1">
      <c r="A345" s="40"/>
      <c r="B345" s="41"/>
      <c r="C345" s="229" t="s">
        <v>718</v>
      </c>
      <c r="D345" s="229" t="s">
        <v>230</v>
      </c>
      <c r="E345" s="230" t="s">
        <v>2629</v>
      </c>
      <c r="F345" s="231" t="s">
        <v>2630</v>
      </c>
      <c r="G345" s="232" t="s">
        <v>415</v>
      </c>
      <c r="H345" s="233">
        <v>73</v>
      </c>
      <c r="I345" s="234"/>
      <c r="J345" s="235">
        <f>ROUND(I345*H345,2)</f>
        <v>0</v>
      </c>
      <c r="K345" s="231" t="s">
        <v>234</v>
      </c>
      <c r="L345" s="46"/>
      <c r="M345" s="236" t="s">
        <v>1</v>
      </c>
      <c r="N345" s="237" t="s">
        <v>48</v>
      </c>
      <c r="O345" s="93"/>
      <c r="P345" s="238">
        <f>O345*H345</f>
        <v>0</v>
      </c>
      <c r="Q345" s="238">
        <v>0</v>
      </c>
      <c r="R345" s="238">
        <f>Q345*H345</f>
        <v>0</v>
      </c>
      <c r="S345" s="238">
        <v>0.0030000000000000001</v>
      </c>
      <c r="T345" s="239">
        <f>S345*H345</f>
        <v>0.219</v>
      </c>
      <c r="U345" s="40"/>
      <c r="V345" s="40"/>
      <c r="W345" s="40"/>
      <c r="X345" s="40"/>
      <c r="Y345" s="40"/>
      <c r="Z345" s="40"/>
      <c r="AA345" s="40"/>
      <c r="AB345" s="40"/>
      <c r="AC345" s="40"/>
      <c r="AD345" s="40"/>
      <c r="AE345" s="40"/>
      <c r="AR345" s="240" t="s">
        <v>300</v>
      </c>
      <c r="AT345" s="240" t="s">
        <v>230</v>
      </c>
      <c r="AU345" s="240" t="s">
        <v>91</v>
      </c>
      <c r="AY345" s="18" t="s">
        <v>227</v>
      </c>
      <c r="BE345" s="241">
        <f>IF(N345="základní",J345,0)</f>
        <v>0</v>
      </c>
      <c r="BF345" s="241">
        <f>IF(N345="snížená",J345,0)</f>
        <v>0</v>
      </c>
      <c r="BG345" s="241">
        <f>IF(N345="zákl. přenesená",J345,0)</f>
        <v>0</v>
      </c>
      <c r="BH345" s="241">
        <f>IF(N345="sníž. přenesená",J345,0)</f>
        <v>0</v>
      </c>
      <c r="BI345" s="241">
        <f>IF(N345="nulová",J345,0)</f>
        <v>0</v>
      </c>
      <c r="BJ345" s="18" t="s">
        <v>87</v>
      </c>
      <c r="BK345" s="241">
        <f>ROUND(I345*H345,2)</f>
        <v>0</v>
      </c>
      <c r="BL345" s="18" t="s">
        <v>300</v>
      </c>
      <c r="BM345" s="240" t="s">
        <v>2631</v>
      </c>
    </row>
    <row r="346" s="2" customFormat="1">
      <c r="A346" s="40"/>
      <c r="B346" s="41"/>
      <c r="C346" s="42"/>
      <c r="D346" s="242" t="s">
        <v>237</v>
      </c>
      <c r="E346" s="42"/>
      <c r="F346" s="243" t="s">
        <v>2626</v>
      </c>
      <c r="G346" s="42"/>
      <c r="H346" s="42"/>
      <c r="I346" s="244"/>
      <c r="J346" s="42"/>
      <c r="K346" s="42"/>
      <c r="L346" s="46"/>
      <c r="M346" s="245"/>
      <c r="N346" s="246"/>
      <c r="O346" s="93"/>
      <c r="P346" s="93"/>
      <c r="Q346" s="93"/>
      <c r="R346" s="93"/>
      <c r="S346" s="93"/>
      <c r="T346" s="94"/>
      <c r="U346" s="40"/>
      <c r="V346" s="40"/>
      <c r="W346" s="40"/>
      <c r="X346" s="40"/>
      <c r="Y346" s="40"/>
      <c r="Z346" s="40"/>
      <c r="AA346" s="40"/>
      <c r="AB346" s="40"/>
      <c r="AC346" s="40"/>
      <c r="AD346" s="40"/>
      <c r="AE346" s="40"/>
      <c r="AT346" s="18" t="s">
        <v>237</v>
      </c>
      <c r="AU346" s="18" t="s">
        <v>91</v>
      </c>
    </row>
    <row r="347" s="15" customFormat="1">
      <c r="A347" s="15"/>
      <c r="B347" s="274"/>
      <c r="C347" s="275"/>
      <c r="D347" s="242" t="s">
        <v>369</v>
      </c>
      <c r="E347" s="276" t="s">
        <v>1</v>
      </c>
      <c r="F347" s="277" t="s">
        <v>1083</v>
      </c>
      <c r="G347" s="275"/>
      <c r="H347" s="276" t="s">
        <v>1</v>
      </c>
      <c r="I347" s="278"/>
      <c r="J347" s="275"/>
      <c r="K347" s="275"/>
      <c r="L347" s="279"/>
      <c r="M347" s="280"/>
      <c r="N347" s="281"/>
      <c r="O347" s="281"/>
      <c r="P347" s="281"/>
      <c r="Q347" s="281"/>
      <c r="R347" s="281"/>
      <c r="S347" s="281"/>
      <c r="T347" s="282"/>
      <c r="U347" s="15"/>
      <c r="V347" s="15"/>
      <c r="W347" s="15"/>
      <c r="X347" s="15"/>
      <c r="Y347" s="15"/>
      <c r="Z347" s="15"/>
      <c r="AA347" s="15"/>
      <c r="AB347" s="15"/>
      <c r="AC347" s="15"/>
      <c r="AD347" s="15"/>
      <c r="AE347" s="15"/>
      <c r="AT347" s="283" t="s">
        <v>369</v>
      </c>
      <c r="AU347" s="283" t="s">
        <v>91</v>
      </c>
      <c r="AV347" s="15" t="s">
        <v>87</v>
      </c>
      <c r="AW347" s="15" t="s">
        <v>38</v>
      </c>
      <c r="AX347" s="15" t="s">
        <v>83</v>
      </c>
      <c r="AY347" s="283" t="s">
        <v>227</v>
      </c>
    </row>
    <row r="348" s="13" customFormat="1">
      <c r="A348" s="13"/>
      <c r="B348" s="252"/>
      <c r="C348" s="253"/>
      <c r="D348" s="242" t="s">
        <v>369</v>
      </c>
      <c r="E348" s="254" t="s">
        <v>1</v>
      </c>
      <c r="F348" s="255" t="s">
        <v>6171</v>
      </c>
      <c r="G348" s="253"/>
      <c r="H348" s="256">
        <v>73</v>
      </c>
      <c r="I348" s="257"/>
      <c r="J348" s="253"/>
      <c r="K348" s="253"/>
      <c r="L348" s="258"/>
      <c r="M348" s="259"/>
      <c r="N348" s="260"/>
      <c r="O348" s="260"/>
      <c r="P348" s="260"/>
      <c r="Q348" s="260"/>
      <c r="R348" s="260"/>
      <c r="S348" s="260"/>
      <c r="T348" s="261"/>
      <c r="U348" s="13"/>
      <c r="V348" s="13"/>
      <c r="W348" s="13"/>
      <c r="X348" s="13"/>
      <c r="Y348" s="13"/>
      <c r="Z348" s="13"/>
      <c r="AA348" s="13"/>
      <c r="AB348" s="13"/>
      <c r="AC348" s="13"/>
      <c r="AD348" s="13"/>
      <c r="AE348" s="13"/>
      <c r="AT348" s="262" t="s">
        <v>369</v>
      </c>
      <c r="AU348" s="262" t="s">
        <v>91</v>
      </c>
      <c r="AV348" s="13" t="s">
        <v>91</v>
      </c>
      <c r="AW348" s="13" t="s">
        <v>38</v>
      </c>
      <c r="AX348" s="13" t="s">
        <v>83</v>
      </c>
      <c r="AY348" s="262" t="s">
        <v>227</v>
      </c>
    </row>
    <row r="349" s="14" customFormat="1">
      <c r="A349" s="14"/>
      <c r="B349" s="263"/>
      <c r="C349" s="264"/>
      <c r="D349" s="242" t="s">
        <v>369</v>
      </c>
      <c r="E349" s="265" t="s">
        <v>1</v>
      </c>
      <c r="F349" s="266" t="s">
        <v>371</v>
      </c>
      <c r="G349" s="264"/>
      <c r="H349" s="267">
        <v>73</v>
      </c>
      <c r="I349" s="268"/>
      <c r="J349" s="264"/>
      <c r="K349" s="264"/>
      <c r="L349" s="269"/>
      <c r="M349" s="270"/>
      <c r="N349" s="271"/>
      <c r="O349" s="271"/>
      <c r="P349" s="271"/>
      <c r="Q349" s="271"/>
      <c r="R349" s="271"/>
      <c r="S349" s="271"/>
      <c r="T349" s="272"/>
      <c r="U349" s="14"/>
      <c r="V349" s="14"/>
      <c r="W349" s="14"/>
      <c r="X349" s="14"/>
      <c r="Y349" s="14"/>
      <c r="Z349" s="14"/>
      <c r="AA349" s="14"/>
      <c r="AB349" s="14"/>
      <c r="AC349" s="14"/>
      <c r="AD349" s="14"/>
      <c r="AE349" s="14"/>
      <c r="AT349" s="273" t="s">
        <v>369</v>
      </c>
      <c r="AU349" s="273" t="s">
        <v>91</v>
      </c>
      <c r="AV349" s="14" t="s">
        <v>115</v>
      </c>
      <c r="AW349" s="14" t="s">
        <v>38</v>
      </c>
      <c r="AX349" s="14" t="s">
        <v>87</v>
      </c>
      <c r="AY349" s="273" t="s">
        <v>227</v>
      </c>
    </row>
    <row r="350" s="2" customFormat="1" ht="16.5" customHeight="1">
      <c r="A350" s="40"/>
      <c r="B350" s="41"/>
      <c r="C350" s="229" t="s">
        <v>723</v>
      </c>
      <c r="D350" s="229" t="s">
        <v>230</v>
      </c>
      <c r="E350" s="230" t="s">
        <v>2660</v>
      </c>
      <c r="F350" s="231" t="s">
        <v>2661</v>
      </c>
      <c r="G350" s="232" t="s">
        <v>1381</v>
      </c>
      <c r="H350" s="305"/>
      <c r="I350" s="234"/>
      <c r="J350" s="235">
        <f>ROUND(I350*H350,2)</f>
        <v>0</v>
      </c>
      <c r="K350" s="231" t="s">
        <v>234</v>
      </c>
      <c r="L350" s="46"/>
      <c r="M350" s="236" t="s">
        <v>1</v>
      </c>
      <c r="N350" s="237" t="s">
        <v>48</v>
      </c>
      <c r="O350" s="93"/>
      <c r="P350" s="238">
        <f>O350*H350</f>
        <v>0</v>
      </c>
      <c r="Q350" s="238">
        <v>0</v>
      </c>
      <c r="R350" s="238">
        <f>Q350*H350</f>
        <v>0</v>
      </c>
      <c r="S350" s="238">
        <v>0</v>
      </c>
      <c r="T350" s="239">
        <f>S350*H350</f>
        <v>0</v>
      </c>
      <c r="U350" s="40"/>
      <c r="V350" s="40"/>
      <c r="W350" s="40"/>
      <c r="X350" s="40"/>
      <c r="Y350" s="40"/>
      <c r="Z350" s="40"/>
      <c r="AA350" s="40"/>
      <c r="AB350" s="40"/>
      <c r="AC350" s="40"/>
      <c r="AD350" s="40"/>
      <c r="AE350" s="40"/>
      <c r="AR350" s="240" t="s">
        <v>300</v>
      </c>
      <c r="AT350" s="240" t="s">
        <v>230</v>
      </c>
      <c r="AU350" s="240" t="s">
        <v>91</v>
      </c>
      <c r="AY350" s="18" t="s">
        <v>227</v>
      </c>
      <c r="BE350" s="241">
        <f>IF(N350="základní",J350,0)</f>
        <v>0</v>
      </c>
      <c r="BF350" s="241">
        <f>IF(N350="snížená",J350,0)</f>
        <v>0</v>
      </c>
      <c r="BG350" s="241">
        <f>IF(N350="zákl. přenesená",J350,0)</f>
        <v>0</v>
      </c>
      <c r="BH350" s="241">
        <f>IF(N350="sníž. přenesená",J350,0)</f>
        <v>0</v>
      </c>
      <c r="BI350" s="241">
        <f>IF(N350="nulová",J350,0)</f>
        <v>0</v>
      </c>
      <c r="BJ350" s="18" t="s">
        <v>87</v>
      </c>
      <c r="BK350" s="241">
        <f>ROUND(I350*H350,2)</f>
        <v>0</v>
      </c>
      <c r="BL350" s="18" t="s">
        <v>300</v>
      </c>
      <c r="BM350" s="240" t="s">
        <v>2662</v>
      </c>
    </row>
    <row r="351" s="12" customFormat="1" ht="22.8" customHeight="1">
      <c r="A351" s="12"/>
      <c r="B351" s="213"/>
      <c r="C351" s="214"/>
      <c r="D351" s="215" t="s">
        <v>82</v>
      </c>
      <c r="E351" s="227" t="s">
        <v>2663</v>
      </c>
      <c r="F351" s="227" t="s">
        <v>2664</v>
      </c>
      <c r="G351" s="214"/>
      <c r="H351" s="214"/>
      <c r="I351" s="217"/>
      <c r="J351" s="228">
        <f>BK351</f>
        <v>0</v>
      </c>
      <c r="K351" s="214"/>
      <c r="L351" s="219"/>
      <c r="M351" s="220"/>
      <c r="N351" s="221"/>
      <c r="O351" s="221"/>
      <c r="P351" s="222">
        <f>SUM(P352:P355)</f>
        <v>0</v>
      </c>
      <c r="Q351" s="221"/>
      <c r="R351" s="222">
        <f>SUM(R352:R355)</f>
        <v>0.039440000000000003</v>
      </c>
      <c r="S351" s="221"/>
      <c r="T351" s="223">
        <f>SUM(T352:T355)</f>
        <v>0</v>
      </c>
      <c r="U351" s="12"/>
      <c r="V351" s="12"/>
      <c r="W351" s="12"/>
      <c r="X351" s="12"/>
      <c r="Y351" s="12"/>
      <c r="Z351" s="12"/>
      <c r="AA351" s="12"/>
      <c r="AB351" s="12"/>
      <c r="AC351" s="12"/>
      <c r="AD351" s="12"/>
      <c r="AE351" s="12"/>
      <c r="AR351" s="224" t="s">
        <v>91</v>
      </c>
      <c r="AT351" s="225" t="s">
        <v>82</v>
      </c>
      <c r="AU351" s="225" t="s">
        <v>87</v>
      </c>
      <c r="AY351" s="224" t="s">
        <v>227</v>
      </c>
      <c r="BK351" s="226">
        <f>SUM(BK352:BK355)</f>
        <v>0</v>
      </c>
    </row>
    <row r="352" s="2" customFormat="1" ht="16.5" customHeight="1">
      <c r="A352" s="40"/>
      <c r="B352" s="41"/>
      <c r="C352" s="229" t="s">
        <v>726</v>
      </c>
      <c r="D352" s="229" t="s">
        <v>230</v>
      </c>
      <c r="E352" s="230" t="s">
        <v>2680</v>
      </c>
      <c r="F352" s="231" t="s">
        <v>2681</v>
      </c>
      <c r="G352" s="232" t="s">
        <v>415</v>
      </c>
      <c r="H352" s="233">
        <v>98.599999999999994</v>
      </c>
      <c r="I352" s="234"/>
      <c r="J352" s="235">
        <f>ROUND(I352*H352,2)</f>
        <v>0</v>
      </c>
      <c r="K352" s="231" t="s">
        <v>234</v>
      </c>
      <c r="L352" s="46"/>
      <c r="M352" s="236" t="s">
        <v>1</v>
      </c>
      <c r="N352" s="237" t="s">
        <v>48</v>
      </c>
      <c r="O352" s="93"/>
      <c r="P352" s="238">
        <f>O352*H352</f>
        <v>0</v>
      </c>
      <c r="Q352" s="238">
        <v>0.00040000000000000002</v>
      </c>
      <c r="R352" s="238">
        <f>Q352*H352</f>
        <v>0.039440000000000003</v>
      </c>
      <c r="S352" s="238">
        <v>0</v>
      </c>
      <c r="T352" s="239">
        <f>S352*H352</f>
        <v>0</v>
      </c>
      <c r="U352" s="40"/>
      <c r="V352" s="40"/>
      <c r="W352" s="40"/>
      <c r="X352" s="40"/>
      <c r="Y352" s="40"/>
      <c r="Z352" s="40"/>
      <c r="AA352" s="40"/>
      <c r="AB352" s="40"/>
      <c r="AC352" s="40"/>
      <c r="AD352" s="40"/>
      <c r="AE352" s="40"/>
      <c r="AR352" s="240" t="s">
        <v>300</v>
      </c>
      <c r="AT352" s="240" t="s">
        <v>230</v>
      </c>
      <c r="AU352" s="240" t="s">
        <v>91</v>
      </c>
      <c r="AY352" s="18" t="s">
        <v>227</v>
      </c>
      <c r="BE352" s="241">
        <f>IF(N352="základní",J352,0)</f>
        <v>0</v>
      </c>
      <c r="BF352" s="241">
        <f>IF(N352="snížená",J352,0)</f>
        <v>0</v>
      </c>
      <c r="BG352" s="241">
        <f>IF(N352="zákl. přenesená",J352,0)</f>
        <v>0</v>
      </c>
      <c r="BH352" s="241">
        <f>IF(N352="sníž. přenesená",J352,0)</f>
        <v>0</v>
      </c>
      <c r="BI352" s="241">
        <f>IF(N352="nulová",J352,0)</f>
        <v>0</v>
      </c>
      <c r="BJ352" s="18" t="s">
        <v>87</v>
      </c>
      <c r="BK352" s="241">
        <f>ROUND(I352*H352,2)</f>
        <v>0</v>
      </c>
      <c r="BL352" s="18" t="s">
        <v>300</v>
      </c>
      <c r="BM352" s="240" t="s">
        <v>2682</v>
      </c>
    </row>
    <row r="353" s="15" customFormat="1">
      <c r="A353" s="15"/>
      <c r="B353" s="274"/>
      <c r="C353" s="275"/>
      <c r="D353" s="242" t="s">
        <v>369</v>
      </c>
      <c r="E353" s="276" t="s">
        <v>1</v>
      </c>
      <c r="F353" s="277" t="s">
        <v>632</v>
      </c>
      <c r="G353" s="275"/>
      <c r="H353" s="276" t="s">
        <v>1</v>
      </c>
      <c r="I353" s="278"/>
      <c r="J353" s="275"/>
      <c r="K353" s="275"/>
      <c r="L353" s="279"/>
      <c r="M353" s="280"/>
      <c r="N353" s="281"/>
      <c r="O353" s="281"/>
      <c r="P353" s="281"/>
      <c r="Q353" s="281"/>
      <c r="R353" s="281"/>
      <c r="S353" s="281"/>
      <c r="T353" s="282"/>
      <c r="U353" s="15"/>
      <c r="V353" s="15"/>
      <c r="W353" s="15"/>
      <c r="X353" s="15"/>
      <c r="Y353" s="15"/>
      <c r="Z353" s="15"/>
      <c r="AA353" s="15"/>
      <c r="AB353" s="15"/>
      <c r="AC353" s="15"/>
      <c r="AD353" s="15"/>
      <c r="AE353" s="15"/>
      <c r="AT353" s="283" t="s">
        <v>369</v>
      </c>
      <c r="AU353" s="283" t="s">
        <v>91</v>
      </c>
      <c r="AV353" s="15" t="s">
        <v>87</v>
      </c>
      <c r="AW353" s="15" t="s">
        <v>38</v>
      </c>
      <c r="AX353" s="15" t="s">
        <v>83</v>
      </c>
      <c r="AY353" s="283" t="s">
        <v>227</v>
      </c>
    </row>
    <row r="354" s="13" customFormat="1">
      <c r="A354" s="13"/>
      <c r="B354" s="252"/>
      <c r="C354" s="253"/>
      <c r="D354" s="242" t="s">
        <v>369</v>
      </c>
      <c r="E354" s="254" t="s">
        <v>1</v>
      </c>
      <c r="F354" s="255" t="s">
        <v>6126</v>
      </c>
      <c r="G354" s="253"/>
      <c r="H354" s="256">
        <v>98.599999999999994</v>
      </c>
      <c r="I354" s="257"/>
      <c r="J354" s="253"/>
      <c r="K354" s="253"/>
      <c r="L354" s="258"/>
      <c r="M354" s="259"/>
      <c r="N354" s="260"/>
      <c r="O354" s="260"/>
      <c r="P354" s="260"/>
      <c r="Q354" s="260"/>
      <c r="R354" s="260"/>
      <c r="S354" s="260"/>
      <c r="T354" s="261"/>
      <c r="U354" s="13"/>
      <c r="V354" s="13"/>
      <c r="W354" s="13"/>
      <c r="X354" s="13"/>
      <c r="Y354" s="13"/>
      <c r="Z354" s="13"/>
      <c r="AA354" s="13"/>
      <c r="AB354" s="13"/>
      <c r="AC354" s="13"/>
      <c r="AD354" s="13"/>
      <c r="AE354" s="13"/>
      <c r="AT354" s="262" t="s">
        <v>369</v>
      </c>
      <c r="AU354" s="262" t="s">
        <v>91</v>
      </c>
      <c r="AV354" s="13" t="s">
        <v>91</v>
      </c>
      <c r="AW354" s="13" t="s">
        <v>38</v>
      </c>
      <c r="AX354" s="13" t="s">
        <v>83</v>
      </c>
      <c r="AY354" s="262" t="s">
        <v>227</v>
      </c>
    </row>
    <row r="355" s="14" customFormat="1">
      <c r="A355" s="14"/>
      <c r="B355" s="263"/>
      <c r="C355" s="264"/>
      <c r="D355" s="242" t="s">
        <v>369</v>
      </c>
      <c r="E355" s="265" t="s">
        <v>1</v>
      </c>
      <c r="F355" s="266" t="s">
        <v>371</v>
      </c>
      <c r="G355" s="264"/>
      <c r="H355" s="267">
        <v>98.599999999999994</v>
      </c>
      <c r="I355" s="268"/>
      <c r="J355" s="264"/>
      <c r="K355" s="264"/>
      <c r="L355" s="269"/>
      <c r="M355" s="270"/>
      <c r="N355" s="271"/>
      <c r="O355" s="271"/>
      <c r="P355" s="271"/>
      <c r="Q355" s="271"/>
      <c r="R355" s="271"/>
      <c r="S355" s="271"/>
      <c r="T355" s="272"/>
      <c r="U355" s="14"/>
      <c r="V355" s="14"/>
      <c r="W355" s="14"/>
      <c r="X355" s="14"/>
      <c r="Y355" s="14"/>
      <c r="Z355" s="14"/>
      <c r="AA355" s="14"/>
      <c r="AB355" s="14"/>
      <c r="AC355" s="14"/>
      <c r="AD355" s="14"/>
      <c r="AE355" s="14"/>
      <c r="AT355" s="273" t="s">
        <v>369</v>
      </c>
      <c r="AU355" s="273" t="s">
        <v>91</v>
      </c>
      <c r="AV355" s="14" t="s">
        <v>115</v>
      </c>
      <c r="AW355" s="14" t="s">
        <v>38</v>
      </c>
      <c r="AX355" s="14" t="s">
        <v>87</v>
      </c>
      <c r="AY355" s="273" t="s">
        <v>227</v>
      </c>
    </row>
    <row r="356" s="12" customFormat="1" ht="22.8" customHeight="1">
      <c r="A356" s="12"/>
      <c r="B356" s="213"/>
      <c r="C356" s="214"/>
      <c r="D356" s="215" t="s">
        <v>82</v>
      </c>
      <c r="E356" s="227" t="s">
        <v>2687</v>
      </c>
      <c r="F356" s="227" t="s">
        <v>2688</v>
      </c>
      <c r="G356" s="214"/>
      <c r="H356" s="214"/>
      <c r="I356" s="217"/>
      <c r="J356" s="228">
        <f>BK356</f>
        <v>0</v>
      </c>
      <c r="K356" s="214"/>
      <c r="L356" s="219"/>
      <c r="M356" s="220"/>
      <c r="N356" s="221"/>
      <c r="O356" s="221"/>
      <c r="P356" s="222">
        <f>SUM(P357:P368)</f>
        <v>0</v>
      </c>
      <c r="Q356" s="221"/>
      <c r="R356" s="222">
        <f>SUM(R357:R368)</f>
        <v>0.39870689999999998</v>
      </c>
      <c r="S356" s="221"/>
      <c r="T356" s="223">
        <f>SUM(T357:T368)</f>
        <v>0</v>
      </c>
      <c r="U356" s="12"/>
      <c r="V356" s="12"/>
      <c r="W356" s="12"/>
      <c r="X356" s="12"/>
      <c r="Y356" s="12"/>
      <c r="Z356" s="12"/>
      <c r="AA356" s="12"/>
      <c r="AB356" s="12"/>
      <c r="AC356" s="12"/>
      <c r="AD356" s="12"/>
      <c r="AE356" s="12"/>
      <c r="AR356" s="224" t="s">
        <v>91</v>
      </c>
      <c r="AT356" s="225" t="s">
        <v>82</v>
      </c>
      <c r="AU356" s="225" t="s">
        <v>87</v>
      </c>
      <c r="AY356" s="224" t="s">
        <v>227</v>
      </c>
      <c r="BK356" s="226">
        <f>SUM(BK357:BK368)</f>
        <v>0</v>
      </c>
    </row>
    <row r="357" s="2" customFormat="1" ht="16.5" customHeight="1">
      <c r="A357" s="40"/>
      <c r="B357" s="41"/>
      <c r="C357" s="229" t="s">
        <v>730</v>
      </c>
      <c r="D357" s="229" t="s">
        <v>230</v>
      </c>
      <c r="E357" s="230" t="s">
        <v>2690</v>
      </c>
      <c r="F357" s="231" t="s">
        <v>2691</v>
      </c>
      <c r="G357" s="232" t="s">
        <v>415</v>
      </c>
      <c r="H357" s="233">
        <v>24.905000000000001</v>
      </c>
      <c r="I357" s="234"/>
      <c r="J357" s="235">
        <f>ROUND(I357*H357,2)</f>
        <v>0</v>
      </c>
      <c r="K357" s="231" t="s">
        <v>234</v>
      </c>
      <c r="L357" s="46"/>
      <c r="M357" s="236" t="s">
        <v>1</v>
      </c>
      <c r="N357" s="237" t="s">
        <v>48</v>
      </c>
      <c r="O357" s="93"/>
      <c r="P357" s="238">
        <f>O357*H357</f>
        <v>0</v>
      </c>
      <c r="Q357" s="238">
        <v>0.0030000000000000001</v>
      </c>
      <c r="R357" s="238">
        <f>Q357*H357</f>
        <v>0.074715000000000004</v>
      </c>
      <c r="S357" s="238">
        <v>0</v>
      </c>
      <c r="T357" s="239">
        <f>S357*H357</f>
        <v>0</v>
      </c>
      <c r="U357" s="40"/>
      <c r="V357" s="40"/>
      <c r="W357" s="40"/>
      <c r="X357" s="40"/>
      <c r="Y357" s="40"/>
      <c r="Z357" s="40"/>
      <c r="AA357" s="40"/>
      <c r="AB357" s="40"/>
      <c r="AC357" s="40"/>
      <c r="AD357" s="40"/>
      <c r="AE357" s="40"/>
      <c r="AR357" s="240" t="s">
        <v>300</v>
      </c>
      <c r="AT357" s="240" t="s">
        <v>230</v>
      </c>
      <c r="AU357" s="240" t="s">
        <v>91</v>
      </c>
      <c r="AY357" s="18" t="s">
        <v>227</v>
      </c>
      <c r="BE357" s="241">
        <f>IF(N357="základní",J357,0)</f>
        <v>0</v>
      </c>
      <c r="BF357" s="241">
        <f>IF(N357="snížená",J357,0)</f>
        <v>0</v>
      </c>
      <c r="BG357" s="241">
        <f>IF(N357="zákl. přenesená",J357,0)</f>
        <v>0</v>
      </c>
      <c r="BH357" s="241">
        <f>IF(N357="sníž. přenesená",J357,0)</f>
        <v>0</v>
      </c>
      <c r="BI357" s="241">
        <f>IF(N357="nulová",J357,0)</f>
        <v>0</v>
      </c>
      <c r="BJ357" s="18" t="s">
        <v>87</v>
      </c>
      <c r="BK357" s="241">
        <f>ROUND(I357*H357,2)</f>
        <v>0</v>
      </c>
      <c r="BL357" s="18" t="s">
        <v>300</v>
      </c>
      <c r="BM357" s="240" t="s">
        <v>2692</v>
      </c>
    </row>
    <row r="358" s="15" customFormat="1">
      <c r="A358" s="15"/>
      <c r="B358" s="274"/>
      <c r="C358" s="275"/>
      <c r="D358" s="242" t="s">
        <v>369</v>
      </c>
      <c r="E358" s="276" t="s">
        <v>1</v>
      </c>
      <c r="F358" s="277" t="s">
        <v>1372</v>
      </c>
      <c r="G358" s="275"/>
      <c r="H358" s="276" t="s">
        <v>1</v>
      </c>
      <c r="I358" s="278"/>
      <c r="J358" s="275"/>
      <c r="K358" s="275"/>
      <c r="L358" s="279"/>
      <c r="M358" s="280"/>
      <c r="N358" s="281"/>
      <c r="O358" s="281"/>
      <c r="P358" s="281"/>
      <c r="Q358" s="281"/>
      <c r="R358" s="281"/>
      <c r="S358" s="281"/>
      <c r="T358" s="282"/>
      <c r="U358" s="15"/>
      <c r="V358" s="15"/>
      <c r="W358" s="15"/>
      <c r="X358" s="15"/>
      <c r="Y358" s="15"/>
      <c r="Z358" s="15"/>
      <c r="AA358" s="15"/>
      <c r="AB358" s="15"/>
      <c r="AC358" s="15"/>
      <c r="AD358" s="15"/>
      <c r="AE358" s="15"/>
      <c r="AT358" s="283" t="s">
        <v>369</v>
      </c>
      <c r="AU358" s="283" t="s">
        <v>91</v>
      </c>
      <c r="AV358" s="15" t="s">
        <v>87</v>
      </c>
      <c r="AW358" s="15" t="s">
        <v>38</v>
      </c>
      <c r="AX358" s="15" t="s">
        <v>83</v>
      </c>
      <c r="AY358" s="283" t="s">
        <v>227</v>
      </c>
    </row>
    <row r="359" s="13" customFormat="1">
      <c r="A359" s="13"/>
      <c r="B359" s="252"/>
      <c r="C359" s="253"/>
      <c r="D359" s="242" t="s">
        <v>369</v>
      </c>
      <c r="E359" s="254" t="s">
        <v>1</v>
      </c>
      <c r="F359" s="255" t="s">
        <v>6172</v>
      </c>
      <c r="G359" s="253"/>
      <c r="H359" s="256">
        <v>24.905000000000001</v>
      </c>
      <c r="I359" s="257"/>
      <c r="J359" s="253"/>
      <c r="K359" s="253"/>
      <c r="L359" s="258"/>
      <c r="M359" s="259"/>
      <c r="N359" s="260"/>
      <c r="O359" s="260"/>
      <c r="P359" s="260"/>
      <c r="Q359" s="260"/>
      <c r="R359" s="260"/>
      <c r="S359" s="260"/>
      <c r="T359" s="261"/>
      <c r="U359" s="13"/>
      <c r="V359" s="13"/>
      <c r="W359" s="13"/>
      <c r="X359" s="13"/>
      <c r="Y359" s="13"/>
      <c r="Z359" s="13"/>
      <c r="AA359" s="13"/>
      <c r="AB359" s="13"/>
      <c r="AC359" s="13"/>
      <c r="AD359" s="13"/>
      <c r="AE359" s="13"/>
      <c r="AT359" s="262" t="s">
        <v>369</v>
      </c>
      <c r="AU359" s="262" t="s">
        <v>91</v>
      </c>
      <c r="AV359" s="13" t="s">
        <v>91</v>
      </c>
      <c r="AW359" s="13" t="s">
        <v>38</v>
      </c>
      <c r="AX359" s="13" t="s">
        <v>83</v>
      </c>
      <c r="AY359" s="262" t="s">
        <v>227</v>
      </c>
    </row>
    <row r="360" s="14" customFormat="1">
      <c r="A360" s="14"/>
      <c r="B360" s="263"/>
      <c r="C360" s="264"/>
      <c r="D360" s="242" t="s">
        <v>369</v>
      </c>
      <c r="E360" s="265" t="s">
        <v>1</v>
      </c>
      <c r="F360" s="266" t="s">
        <v>371</v>
      </c>
      <c r="G360" s="264"/>
      <c r="H360" s="267">
        <v>24.905000000000001</v>
      </c>
      <c r="I360" s="268"/>
      <c r="J360" s="264"/>
      <c r="K360" s="264"/>
      <c r="L360" s="269"/>
      <c r="M360" s="270"/>
      <c r="N360" s="271"/>
      <c r="O360" s="271"/>
      <c r="P360" s="271"/>
      <c r="Q360" s="271"/>
      <c r="R360" s="271"/>
      <c r="S360" s="271"/>
      <c r="T360" s="272"/>
      <c r="U360" s="14"/>
      <c r="V360" s="14"/>
      <c r="W360" s="14"/>
      <c r="X360" s="14"/>
      <c r="Y360" s="14"/>
      <c r="Z360" s="14"/>
      <c r="AA360" s="14"/>
      <c r="AB360" s="14"/>
      <c r="AC360" s="14"/>
      <c r="AD360" s="14"/>
      <c r="AE360" s="14"/>
      <c r="AT360" s="273" t="s">
        <v>369</v>
      </c>
      <c r="AU360" s="273" t="s">
        <v>91</v>
      </c>
      <c r="AV360" s="14" t="s">
        <v>115</v>
      </c>
      <c r="AW360" s="14" t="s">
        <v>38</v>
      </c>
      <c r="AX360" s="14" t="s">
        <v>87</v>
      </c>
      <c r="AY360" s="273" t="s">
        <v>227</v>
      </c>
    </row>
    <row r="361" s="2" customFormat="1" ht="16.5" customHeight="1">
      <c r="A361" s="40"/>
      <c r="B361" s="41"/>
      <c r="C361" s="284" t="s">
        <v>736</v>
      </c>
      <c r="D361" s="284" t="s">
        <v>407</v>
      </c>
      <c r="E361" s="285" t="s">
        <v>2697</v>
      </c>
      <c r="F361" s="286" t="s">
        <v>2698</v>
      </c>
      <c r="G361" s="287" t="s">
        <v>415</v>
      </c>
      <c r="H361" s="288">
        <v>27.396000000000001</v>
      </c>
      <c r="I361" s="289"/>
      <c r="J361" s="290">
        <f>ROUND(I361*H361,2)</f>
        <v>0</v>
      </c>
      <c r="K361" s="286" t="s">
        <v>251</v>
      </c>
      <c r="L361" s="291"/>
      <c r="M361" s="292" t="s">
        <v>1</v>
      </c>
      <c r="N361" s="293" t="s">
        <v>48</v>
      </c>
      <c r="O361" s="93"/>
      <c r="P361" s="238">
        <f>O361*H361</f>
        <v>0</v>
      </c>
      <c r="Q361" s="238">
        <v>0.0118</v>
      </c>
      <c r="R361" s="238">
        <f>Q361*H361</f>
        <v>0.32327280000000003</v>
      </c>
      <c r="S361" s="238">
        <v>0</v>
      </c>
      <c r="T361" s="239">
        <f>S361*H361</f>
        <v>0</v>
      </c>
      <c r="U361" s="40"/>
      <c r="V361" s="40"/>
      <c r="W361" s="40"/>
      <c r="X361" s="40"/>
      <c r="Y361" s="40"/>
      <c r="Z361" s="40"/>
      <c r="AA361" s="40"/>
      <c r="AB361" s="40"/>
      <c r="AC361" s="40"/>
      <c r="AD361" s="40"/>
      <c r="AE361" s="40"/>
      <c r="AR361" s="240" t="s">
        <v>525</v>
      </c>
      <c r="AT361" s="240" t="s">
        <v>407</v>
      </c>
      <c r="AU361" s="240" t="s">
        <v>91</v>
      </c>
      <c r="AY361" s="18" t="s">
        <v>227</v>
      </c>
      <c r="BE361" s="241">
        <f>IF(N361="základní",J361,0)</f>
        <v>0</v>
      </c>
      <c r="BF361" s="241">
        <f>IF(N361="snížená",J361,0)</f>
        <v>0</v>
      </c>
      <c r="BG361" s="241">
        <f>IF(N361="zákl. přenesená",J361,0)</f>
        <v>0</v>
      </c>
      <c r="BH361" s="241">
        <f>IF(N361="sníž. přenesená",J361,0)</f>
        <v>0</v>
      </c>
      <c r="BI361" s="241">
        <f>IF(N361="nulová",J361,0)</f>
        <v>0</v>
      </c>
      <c r="BJ361" s="18" t="s">
        <v>87</v>
      </c>
      <c r="BK361" s="241">
        <f>ROUND(I361*H361,2)</f>
        <v>0</v>
      </c>
      <c r="BL361" s="18" t="s">
        <v>300</v>
      </c>
      <c r="BM361" s="240" t="s">
        <v>2699</v>
      </c>
    </row>
    <row r="362" s="2" customFormat="1">
      <c r="A362" s="40"/>
      <c r="B362" s="41"/>
      <c r="C362" s="42"/>
      <c r="D362" s="242" t="s">
        <v>237</v>
      </c>
      <c r="E362" s="42"/>
      <c r="F362" s="243" t="s">
        <v>2700</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8" t="s">
        <v>237</v>
      </c>
      <c r="AU362" s="18" t="s">
        <v>91</v>
      </c>
    </row>
    <row r="363" s="13" customFormat="1">
      <c r="A363" s="13"/>
      <c r="B363" s="252"/>
      <c r="C363" s="253"/>
      <c r="D363" s="242" t="s">
        <v>369</v>
      </c>
      <c r="E363" s="253"/>
      <c r="F363" s="255" t="s">
        <v>6173</v>
      </c>
      <c r="G363" s="253"/>
      <c r="H363" s="256">
        <v>27.396000000000001</v>
      </c>
      <c r="I363" s="257"/>
      <c r="J363" s="253"/>
      <c r="K363" s="253"/>
      <c r="L363" s="258"/>
      <c r="M363" s="259"/>
      <c r="N363" s="260"/>
      <c r="O363" s="260"/>
      <c r="P363" s="260"/>
      <c r="Q363" s="260"/>
      <c r="R363" s="260"/>
      <c r="S363" s="260"/>
      <c r="T363" s="261"/>
      <c r="U363" s="13"/>
      <c r="V363" s="13"/>
      <c r="W363" s="13"/>
      <c r="X363" s="13"/>
      <c r="Y363" s="13"/>
      <c r="Z363" s="13"/>
      <c r="AA363" s="13"/>
      <c r="AB363" s="13"/>
      <c r="AC363" s="13"/>
      <c r="AD363" s="13"/>
      <c r="AE363" s="13"/>
      <c r="AT363" s="262" t="s">
        <v>369</v>
      </c>
      <c r="AU363" s="262" t="s">
        <v>91</v>
      </c>
      <c r="AV363" s="13" t="s">
        <v>91</v>
      </c>
      <c r="AW363" s="13" t="s">
        <v>4</v>
      </c>
      <c r="AX363" s="13" t="s">
        <v>87</v>
      </c>
      <c r="AY363" s="262" t="s">
        <v>227</v>
      </c>
    </row>
    <row r="364" s="2" customFormat="1" ht="16.5" customHeight="1">
      <c r="A364" s="40"/>
      <c r="B364" s="41"/>
      <c r="C364" s="229" t="s">
        <v>741</v>
      </c>
      <c r="D364" s="229" t="s">
        <v>230</v>
      </c>
      <c r="E364" s="230" t="s">
        <v>2703</v>
      </c>
      <c r="F364" s="231" t="s">
        <v>2704</v>
      </c>
      <c r="G364" s="232" t="s">
        <v>415</v>
      </c>
      <c r="H364" s="233">
        <v>24.905000000000001</v>
      </c>
      <c r="I364" s="234"/>
      <c r="J364" s="235">
        <f>ROUND(I364*H364,2)</f>
        <v>0</v>
      </c>
      <c r="K364" s="231" t="s">
        <v>234</v>
      </c>
      <c r="L364" s="46"/>
      <c r="M364" s="236" t="s">
        <v>1</v>
      </c>
      <c r="N364" s="237" t="s">
        <v>48</v>
      </c>
      <c r="O364" s="93"/>
      <c r="P364" s="238">
        <f>O364*H364</f>
        <v>0</v>
      </c>
      <c r="Q364" s="238">
        <v>0</v>
      </c>
      <c r="R364" s="238">
        <f>Q364*H364</f>
        <v>0</v>
      </c>
      <c r="S364" s="238">
        <v>0</v>
      </c>
      <c r="T364" s="239">
        <f>S364*H364</f>
        <v>0</v>
      </c>
      <c r="U364" s="40"/>
      <c r="V364" s="40"/>
      <c r="W364" s="40"/>
      <c r="X364" s="40"/>
      <c r="Y364" s="40"/>
      <c r="Z364" s="40"/>
      <c r="AA364" s="40"/>
      <c r="AB364" s="40"/>
      <c r="AC364" s="40"/>
      <c r="AD364" s="40"/>
      <c r="AE364" s="40"/>
      <c r="AR364" s="240" t="s">
        <v>300</v>
      </c>
      <c r="AT364" s="240" t="s">
        <v>230</v>
      </c>
      <c r="AU364" s="240" t="s">
        <v>91</v>
      </c>
      <c r="AY364" s="18" t="s">
        <v>227</v>
      </c>
      <c r="BE364" s="241">
        <f>IF(N364="základní",J364,0)</f>
        <v>0</v>
      </c>
      <c r="BF364" s="241">
        <f>IF(N364="snížená",J364,0)</f>
        <v>0</v>
      </c>
      <c r="BG364" s="241">
        <f>IF(N364="zákl. přenesená",J364,0)</f>
        <v>0</v>
      </c>
      <c r="BH364" s="241">
        <f>IF(N364="sníž. přenesená",J364,0)</f>
        <v>0</v>
      </c>
      <c r="BI364" s="241">
        <f>IF(N364="nulová",J364,0)</f>
        <v>0</v>
      </c>
      <c r="BJ364" s="18" t="s">
        <v>87</v>
      </c>
      <c r="BK364" s="241">
        <f>ROUND(I364*H364,2)</f>
        <v>0</v>
      </c>
      <c r="BL364" s="18" t="s">
        <v>300</v>
      </c>
      <c r="BM364" s="240" t="s">
        <v>2705</v>
      </c>
    </row>
    <row r="365" s="2" customFormat="1" ht="16.5" customHeight="1">
      <c r="A365" s="40"/>
      <c r="B365" s="41"/>
      <c r="C365" s="229" t="s">
        <v>746</v>
      </c>
      <c r="D365" s="229" t="s">
        <v>230</v>
      </c>
      <c r="E365" s="230" t="s">
        <v>2707</v>
      </c>
      <c r="F365" s="231" t="s">
        <v>2708</v>
      </c>
      <c r="G365" s="232" t="s">
        <v>415</v>
      </c>
      <c r="H365" s="233">
        <v>24.905000000000001</v>
      </c>
      <c r="I365" s="234"/>
      <c r="J365" s="235">
        <f>ROUND(I365*H365,2)</f>
        <v>0</v>
      </c>
      <c r="K365" s="231" t="s">
        <v>251</v>
      </c>
      <c r="L365" s="46"/>
      <c r="M365" s="236" t="s">
        <v>1</v>
      </c>
      <c r="N365" s="237" t="s">
        <v>48</v>
      </c>
      <c r="O365" s="93"/>
      <c r="P365" s="238">
        <f>O365*H365</f>
        <v>0</v>
      </c>
      <c r="Q365" s="238">
        <v>0</v>
      </c>
      <c r="R365" s="238">
        <f>Q365*H365</f>
        <v>0</v>
      </c>
      <c r="S365" s="238">
        <v>0</v>
      </c>
      <c r="T365" s="239">
        <f>S365*H365</f>
        <v>0</v>
      </c>
      <c r="U365" s="40"/>
      <c r="V365" s="40"/>
      <c r="W365" s="40"/>
      <c r="X365" s="40"/>
      <c r="Y365" s="40"/>
      <c r="Z365" s="40"/>
      <c r="AA365" s="40"/>
      <c r="AB365" s="40"/>
      <c r="AC365" s="40"/>
      <c r="AD365" s="40"/>
      <c r="AE365" s="40"/>
      <c r="AR365" s="240" t="s">
        <v>300</v>
      </c>
      <c r="AT365" s="240" t="s">
        <v>230</v>
      </c>
      <c r="AU365" s="240" t="s">
        <v>91</v>
      </c>
      <c r="AY365" s="18" t="s">
        <v>227</v>
      </c>
      <c r="BE365" s="241">
        <f>IF(N365="základní",J365,0)</f>
        <v>0</v>
      </c>
      <c r="BF365" s="241">
        <f>IF(N365="snížená",J365,0)</f>
        <v>0</v>
      </c>
      <c r="BG365" s="241">
        <f>IF(N365="zákl. přenesená",J365,0)</f>
        <v>0</v>
      </c>
      <c r="BH365" s="241">
        <f>IF(N365="sníž. přenesená",J365,0)</f>
        <v>0</v>
      </c>
      <c r="BI365" s="241">
        <f>IF(N365="nulová",J365,0)</f>
        <v>0</v>
      </c>
      <c r="BJ365" s="18" t="s">
        <v>87</v>
      </c>
      <c r="BK365" s="241">
        <f>ROUND(I365*H365,2)</f>
        <v>0</v>
      </c>
      <c r="BL365" s="18" t="s">
        <v>300</v>
      </c>
      <c r="BM365" s="240" t="s">
        <v>2709</v>
      </c>
    </row>
    <row r="366" s="2" customFormat="1">
      <c r="A366" s="40"/>
      <c r="B366" s="41"/>
      <c r="C366" s="42"/>
      <c r="D366" s="242" t="s">
        <v>237</v>
      </c>
      <c r="E366" s="42"/>
      <c r="F366" s="243" t="s">
        <v>2567</v>
      </c>
      <c r="G366" s="42"/>
      <c r="H366" s="42"/>
      <c r="I366" s="244"/>
      <c r="J366" s="42"/>
      <c r="K366" s="42"/>
      <c r="L366" s="46"/>
      <c r="M366" s="245"/>
      <c r="N366" s="246"/>
      <c r="O366" s="93"/>
      <c r="P366" s="93"/>
      <c r="Q366" s="93"/>
      <c r="R366" s="93"/>
      <c r="S366" s="93"/>
      <c r="T366" s="94"/>
      <c r="U366" s="40"/>
      <c r="V366" s="40"/>
      <c r="W366" s="40"/>
      <c r="X366" s="40"/>
      <c r="Y366" s="40"/>
      <c r="Z366" s="40"/>
      <c r="AA366" s="40"/>
      <c r="AB366" s="40"/>
      <c r="AC366" s="40"/>
      <c r="AD366" s="40"/>
      <c r="AE366" s="40"/>
      <c r="AT366" s="18" t="s">
        <v>237</v>
      </c>
      <c r="AU366" s="18" t="s">
        <v>91</v>
      </c>
    </row>
    <row r="367" s="2" customFormat="1" ht="16.5" customHeight="1">
      <c r="A367" s="40"/>
      <c r="B367" s="41"/>
      <c r="C367" s="229" t="s">
        <v>750</v>
      </c>
      <c r="D367" s="229" t="s">
        <v>230</v>
      </c>
      <c r="E367" s="230" t="s">
        <v>2711</v>
      </c>
      <c r="F367" s="231" t="s">
        <v>2712</v>
      </c>
      <c r="G367" s="232" t="s">
        <v>544</v>
      </c>
      <c r="H367" s="233">
        <v>23.969999999999999</v>
      </c>
      <c r="I367" s="234"/>
      <c r="J367" s="235">
        <f>ROUND(I367*H367,2)</f>
        <v>0</v>
      </c>
      <c r="K367" s="231" t="s">
        <v>234</v>
      </c>
      <c r="L367" s="46"/>
      <c r="M367" s="236" t="s">
        <v>1</v>
      </c>
      <c r="N367" s="237" t="s">
        <v>48</v>
      </c>
      <c r="O367" s="93"/>
      <c r="P367" s="238">
        <f>O367*H367</f>
        <v>0</v>
      </c>
      <c r="Q367" s="238">
        <v>3.0000000000000001E-05</v>
      </c>
      <c r="R367" s="238">
        <f>Q367*H367</f>
        <v>0.00071909999999999997</v>
      </c>
      <c r="S367" s="238">
        <v>0</v>
      </c>
      <c r="T367" s="239">
        <f>S367*H367</f>
        <v>0</v>
      </c>
      <c r="U367" s="40"/>
      <c r="V367" s="40"/>
      <c r="W367" s="40"/>
      <c r="X367" s="40"/>
      <c r="Y367" s="40"/>
      <c r="Z367" s="40"/>
      <c r="AA367" s="40"/>
      <c r="AB367" s="40"/>
      <c r="AC367" s="40"/>
      <c r="AD367" s="40"/>
      <c r="AE367" s="40"/>
      <c r="AR367" s="240" t="s">
        <v>300</v>
      </c>
      <c r="AT367" s="240" t="s">
        <v>230</v>
      </c>
      <c r="AU367" s="240" t="s">
        <v>91</v>
      </c>
      <c r="AY367" s="18" t="s">
        <v>227</v>
      </c>
      <c r="BE367" s="241">
        <f>IF(N367="základní",J367,0)</f>
        <v>0</v>
      </c>
      <c r="BF367" s="241">
        <f>IF(N367="snížená",J367,0)</f>
        <v>0</v>
      </c>
      <c r="BG367" s="241">
        <f>IF(N367="zákl. přenesená",J367,0)</f>
        <v>0</v>
      </c>
      <c r="BH367" s="241">
        <f>IF(N367="sníž. přenesená",J367,0)</f>
        <v>0</v>
      </c>
      <c r="BI367" s="241">
        <f>IF(N367="nulová",J367,0)</f>
        <v>0</v>
      </c>
      <c r="BJ367" s="18" t="s">
        <v>87</v>
      </c>
      <c r="BK367" s="241">
        <f>ROUND(I367*H367,2)</f>
        <v>0</v>
      </c>
      <c r="BL367" s="18" t="s">
        <v>300</v>
      </c>
      <c r="BM367" s="240" t="s">
        <v>2713</v>
      </c>
    </row>
    <row r="368" s="2" customFormat="1" ht="16.5" customHeight="1">
      <c r="A368" s="40"/>
      <c r="B368" s="41"/>
      <c r="C368" s="229" t="s">
        <v>754</v>
      </c>
      <c r="D368" s="229" t="s">
        <v>230</v>
      </c>
      <c r="E368" s="230" t="s">
        <v>2733</v>
      </c>
      <c r="F368" s="231" t="s">
        <v>2734</v>
      </c>
      <c r="G368" s="232" t="s">
        <v>1381</v>
      </c>
      <c r="H368" s="305"/>
      <c r="I368" s="234"/>
      <c r="J368" s="235">
        <f>ROUND(I368*H368,2)</f>
        <v>0</v>
      </c>
      <c r="K368" s="231" t="s">
        <v>234</v>
      </c>
      <c r="L368" s="46"/>
      <c r="M368" s="236" t="s">
        <v>1</v>
      </c>
      <c r="N368" s="237" t="s">
        <v>48</v>
      </c>
      <c r="O368" s="93"/>
      <c r="P368" s="238">
        <f>O368*H368</f>
        <v>0</v>
      </c>
      <c r="Q368" s="238">
        <v>0</v>
      </c>
      <c r="R368" s="238">
        <f>Q368*H368</f>
        <v>0</v>
      </c>
      <c r="S368" s="238">
        <v>0</v>
      </c>
      <c r="T368" s="239">
        <f>S368*H368</f>
        <v>0</v>
      </c>
      <c r="U368" s="40"/>
      <c r="V368" s="40"/>
      <c r="W368" s="40"/>
      <c r="X368" s="40"/>
      <c r="Y368" s="40"/>
      <c r="Z368" s="40"/>
      <c r="AA368" s="40"/>
      <c r="AB368" s="40"/>
      <c r="AC368" s="40"/>
      <c r="AD368" s="40"/>
      <c r="AE368" s="40"/>
      <c r="AR368" s="240" t="s">
        <v>300</v>
      </c>
      <c r="AT368" s="240" t="s">
        <v>230</v>
      </c>
      <c r="AU368" s="240" t="s">
        <v>91</v>
      </c>
      <c r="AY368" s="18" t="s">
        <v>227</v>
      </c>
      <c r="BE368" s="241">
        <f>IF(N368="základní",J368,0)</f>
        <v>0</v>
      </c>
      <c r="BF368" s="241">
        <f>IF(N368="snížená",J368,0)</f>
        <v>0</v>
      </c>
      <c r="BG368" s="241">
        <f>IF(N368="zákl. přenesená",J368,0)</f>
        <v>0</v>
      </c>
      <c r="BH368" s="241">
        <f>IF(N368="sníž. přenesená",J368,0)</f>
        <v>0</v>
      </c>
      <c r="BI368" s="241">
        <f>IF(N368="nulová",J368,0)</f>
        <v>0</v>
      </c>
      <c r="BJ368" s="18" t="s">
        <v>87</v>
      </c>
      <c r="BK368" s="241">
        <f>ROUND(I368*H368,2)</f>
        <v>0</v>
      </c>
      <c r="BL368" s="18" t="s">
        <v>300</v>
      </c>
      <c r="BM368" s="240" t="s">
        <v>2735</v>
      </c>
    </row>
    <row r="369" s="12" customFormat="1" ht="22.8" customHeight="1">
      <c r="A369" s="12"/>
      <c r="B369" s="213"/>
      <c r="C369" s="214"/>
      <c r="D369" s="215" t="s">
        <v>82</v>
      </c>
      <c r="E369" s="227" t="s">
        <v>2756</v>
      </c>
      <c r="F369" s="227" t="s">
        <v>2757</v>
      </c>
      <c r="G369" s="214"/>
      <c r="H369" s="214"/>
      <c r="I369" s="217"/>
      <c r="J369" s="228">
        <f>BK369</f>
        <v>0</v>
      </c>
      <c r="K369" s="214"/>
      <c r="L369" s="219"/>
      <c r="M369" s="220"/>
      <c r="N369" s="221"/>
      <c r="O369" s="221"/>
      <c r="P369" s="222">
        <f>SUM(P370:P371)</f>
        <v>0</v>
      </c>
      <c r="Q369" s="221"/>
      <c r="R369" s="222">
        <f>SUM(R370:R371)</f>
        <v>0.22593018000000001</v>
      </c>
      <c r="S369" s="221"/>
      <c r="T369" s="223">
        <f>SUM(T370:T371)</f>
        <v>0</v>
      </c>
      <c r="U369" s="12"/>
      <c r="V369" s="12"/>
      <c r="W369" s="12"/>
      <c r="X369" s="12"/>
      <c r="Y369" s="12"/>
      <c r="Z369" s="12"/>
      <c r="AA369" s="12"/>
      <c r="AB369" s="12"/>
      <c r="AC369" s="12"/>
      <c r="AD369" s="12"/>
      <c r="AE369" s="12"/>
      <c r="AR369" s="224" t="s">
        <v>91</v>
      </c>
      <c r="AT369" s="225" t="s">
        <v>82</v>
      </c>
      <c r="AU369" s="225" t="s">
        <v>87</v>
      </c>
      <c r="AY369" s="224" t="s">
        <v>227</v>
      </c>
      <c r="BK369" s="226">
        <f>SUM(BK370:BK371)</f>
        <v>0</v>
      </c>
    </row>
    <row r="370" s="2" customFormat="1" ht="16.5" customHeight="1">
      <c r="A370" s="40"/>
      <c r="B370" s="41"/>
      <c r="C370" s="229" t="s">
        <v>759</v>
      </c>
      <c r="D370" s="229" t="s">
        <v>230</v>
      </c>
      <c r="E370" s="230" t="s">
        <v>2759</v>
      </c>
      <c r="F370" s="231" t="s">
        <v>2760</v>
      </c>
      <c r="G370" s="232" t="s">
        <v>415</v>
      </c>
      <c r="H370" s="233">
        <v>461.08199999999999</v>
      </c>
      <c r="I370" s="234"/>
      <c r="J370" s="235">
        <f>ROUND(I370*H370,2)</f>
        <v>0</v>
      </c>
      <c r="K370" s="231" t="s">
        <v>234</v>
      </c>
      <c r="L370" s="46"/>
      <c r="M370" s="236" t="s">
        <v>1</v>
      </c>
      <c r="N370" s="237" t="s">
        <v>48</v>
      </c>
      <c r="O370" s="93"/>
      <c r="P370" s="238">
        <f>O370*H370</f>
        <v>0</v>
      </c>
      <c r="Q370" s="238">
        <v>0.00020000000000000001</v>
      </c>
      <c r="R370" s="238">
        <f>Q370*H370</f>
        <v>0.092216400000000004</v>
      </c>
      <c r="S370" s="238">
        <v>0</v>
      </c>
      <c r="T370" s="239">
        <f>S370*H370</f>
        <v>0</v>
      </c>
      <c r="U370" s="40"/>
      <c r="V370" s="40"/>
      <c r="W370" s="40"/>
      <c r="X370" s="40"/>
      <c r="Y370" s="40"/>
      <c r="Z370" s="40"/>
      <c r="AA370" s="40"/>
      <c r="AB370" s="40"/>
      <c r="AC370" s="40"/>
      <c r="AD370" s="40"/>
      <c r="AE370" s="40"/>
      <c r="AR370" s="240" t="s">
        <v>300</v>
      </c>
      <c r="AT370" s="240" t="s">
        <v>230</v>
      </c>
      <c r="AU370" s="240" t="s">
        <v>91</v>
      </c>
      <c r="AY370" s="18" t="s">
        <v>227</v>
      </c>
      <c r="BE370" s="241">
        <f>IF(N370="základní",J370,0)</f>
        <v>0</v>
      </c>
      <c r="BF370" s="241">
        <f>IF(N370="snížená",J370,0)</f>
        <v>0</v>
      </c>
      <c r="BG370" s="241">
        <f>IF(N370="zákl. přenesená",J370,0)</f>
        <v>0</v>
      </c>
      <c r="BH370" s="241">
        <f>IF(N370="sníž. přenesená",J370,0)</f>
        <v>0</v>
      </c>
      <c r="BI370" s="241">
        <f>IF(N370="nulová",J370,0)</f>
        <v>0</v>
      </c>
      <c r="BJ370" s="18" t="s">
        <v>87</v>
      </c>
      <c r="BK370" s="241">
        <f>ROUND(I370*H370,2)</f>
        <v>0</v>
      </c>
      <c r="BL370" s="18" t="s">
        <v>300</v>
      </c>
      <c r="BM370" s="240" t="s">
        <v>2761</v>
      </c>
    </row>
    <row r="371" s="2" customFormat="1" ht="21.75" customHeight="1">
      <c r="A371" s="40"/>
      <c r="B371" s="41"/>
      <c r="C371" s="229" t="s">
        <v>763</v>
      </c>
      <c r="D371" s="229" t="s">
        <v>230</v>
      </c>
      <c r="E371" s="230" t="s">
        <v>2763</v>
      </c>
      <c r="F371" s="231" t="s">
        <v>2764</v>
      </c>
      <c r="G371" s="232" t="s">
        <v>415</v>
      </c>
      <c r="H371" s="233">
        <v>461.08199999999999</v>
      </c>
      <c r="I371" s="234"/>
      <c r="J371" s="235">
        <f>ROUND(I371*H371,2)</f>
        <v>0</v>
      </c>
      <c r="K371" s="231" t="s">
        <v>234</v>
      </c>
      <c r="L371" s="46"/>
      <c r="M371" s="306" t="s">
        <v>1</v>
      </c>
      <c r="N371" s="307" t="s">
        <v>48</v>
      </c>
      <c r="O371" s="249"/>
      <c r="P371" s="308">
        <f>O371*H371</f>
        <v>0</v>
      </c>
      <c r="Q371" s="308">
        <v>0.00029</v>
      </c>
      <c r="R371" s="308">
        <f>Q371*H371</f>
        <v>0.13371378</v>
      </c>
      <c r="S371" s="308">
        <v>0</v>
      </c>
      <c r="T371" s="309">
        <f>S371*H371</f>
        <v>0</v>
      </c>
      <c r="U371" s="40"/>
      <c r="V371" s="40"/>
      <c r="W371" s="40"/>
      <c r="X371" s="40"/>
      <c r="Y371" s="40"/>
      <c r="Z371" s="40"/>
      <c r="AA371" s="40"/>
      <c r="AB371" s="40"/>
      <c r="AC371" s="40"/>
      <c r="AD371" s="40"/>
      <c r="AE371" s="40"/>
      <c r="AR371" s="240" t="s">
        <v>300</v>
      </c>
      <c r="AT371" s="240" t="s">
        <v>230</v>
      </c>
      <c r="AU371" s="240" t="s">
        <v>91</v>
      </c>
      <c r="AY371" s="18" t="s">
        <v>227</v>
      </c>
      <c r="BE371" s="241">
        <f>IF(N371="základní",J371,0)</f>
        <v>0</v>
      </c>
      <c r="BF371" s="241">
        <f>IF(N371="snížená",J371,0)</f>
        <v>0</v>
      </c>
      <c r="BG371" s="241">
        <f>IF(N371="zákl. přenesená",J371,0)</f>
        <v>0</v>
      </c>
      <c r="BH371" s="241">
        <f>IF(N371="sníž. přenesená",J371,0)</f>
        <v>0</v>
      </c>
      <c r="BI371" s="241">
        <f>IF(N371="nulová",J371,0)</f>
        <v>0</v>
      </c>
      <c r="BJ371" s="18" t="s">
        <v>87</v>
      </c>
      <c r="BK371" s="241">
        <f>ROUND(I371*H371,2)</f>
        <v>0</v>
      </c>
      <c r="BL371" s="18" t="s">
        <v>300</v>
      </c>
      <c r="BM371" s="240" t="s">
        <v>2765</v>
      </c>
    </row>
    <row r="372" s="2" customFormat="1" ht="6.96" customHeight="1">
      <c r="A372" s="40"/>
      <c r="B372" s="68"/>
      <c r="C372" s="69"/>
      <c r="D372" s="69"/>
      <c r="E372" s="69"/>
      <c r="F372" s="69"/>
      <c r="G372" s="69"/>
      <c r="H372" s="69"/>
      <c r="I372" s="69"/>
      <c r="J372" s="69"/>
      <c r="K372" s="69"/>
      <c r="L372" s="46"/>
      <c r="M372" s="40"/>
      <c r="O372" s="40"/>
      <c r="P372" s="40"/>
      <c r="Q372" s="40"/>
      <c r="R372" s="40"/>
      <c r="S372" s="40"/>
      <c r="T372" s="40"/>
      <c r="U372" s="40"/>
      <c r="V372" s="40"/>
      <c r="W372" s="40"/>
      <c r="X372" s="40"/>
      <c r="Y372" s="40"/>
      <c r="Z372" s="40"/>
      <c r="AA372" s="40"/>
      <c r="AB372" s="40"/>
      <c r="AC372" s="40"/>
      <c r="AD372" s="40"/>
      <c r="AE372" s="40"/>
    </row>
  </sheetData>
  <sheetProtection sheet="1" autoFilter="0" formatColumns="0" formatRows="0" objects="1" scenarios="1" spinCount="100000" saltValue="zIrIM8ibK/YQ6UiQbj47i4eO2aTRcK3YWqL2agoyQwzXQba4NrT6qpbqX3mVUDvWwehiyvH7wQ2G74k/Orfh5Q==" hashValue="rSwNmX5EqEF8wqXg9rFlNtjz3ATz/Bn21vv+qmlmouNtAkGya8PN5/sh+0MuJIL5UClOsf6qJywqHCaWS3NMwQ==" algorithmName="SHA-512" password="E785"/>
  <autoFilter ref="C140:K37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328</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3119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19</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23</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32</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37</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ROUND((SUM(BE126:BE134)),  2)</f>
        <v>0</v>
      </c>
      <c r="G37" s="40"/>
      <c r="H37" s="40"/>
      <c r="I37" s="167">
        <v>0.20999999999999999</v>
      </c>
      <c r="J37" s="166">
        <f>ROUND(((SUM(BE126:BE134))*I37),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ROUND((SUM(BF126:BF134)),  2)</f>
        <v>0</v>
      </c>
      <c r="G38" s="40"/>
      <c r="H38" s="40"/>
      <c r="I38" s="167">
        <v>0.14999999999999999</v>
      </c>
      <c r="J38" s="166">
        <f>ROUND(((SUM(BF126:BF134))*I38),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ROUND((SUM(BG126:BG134)),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ROUND((SUM(BH126:BH134)),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ROUND((SUM(BI126:BI134)),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328</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D.1.3 - Požárně bezpečnostní řešení</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Frýdek Místek</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357</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3120</v>
      </c>
      <c r="E102" s="199"/>
      <c r="F102" s="199"/>
      <c r="G102" s="199"/>
      <c r="H102" s="199"/>
      <c r="I102" s="199"/>
      <c r="J102" s="200">
        <f>J128</f>
        <v>0</v>
      </c>
      <c r="K102" s="135"/>
      <c r="L102" s="201"/>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213</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6" t="str">
        <f>E7</f>
        <v>PD pro Hasičskou zbrojnici Frýdek</v>
      </c>
      <c r="F112" s="33"/>
      <c r="G112" s="33"/>
      <c r="H112" s="33"/>
      <c r="I112" s="42"/>
      <c r="J112" s="42"/>
      <c r="K112" s="42"/>
      <c r="L112" s="65"/>
      <c r="S112" s="40"/>
      <c r="T112" s="40"/>
      <c r="U112" s="40"/>
      <c r="V112" s="40"/>
      <c r="W112" s="40"/>
      <c r="X112" s="40"/>
      <c r="Y112" s="40"/>
      <c r="Z112" s="40"/>
      <c r="AA112" s="40"/>
      <c r="AB112" s="40"/>
      <c r="AC112" s="40"/>
      <c r="AD112" s="40"/>
      <c r="AE112" s="40"/>
    </row>
    <row r="113" s="1" customFormat="1" ht="12" customHeight="1">
      <c r="B113" s="22"/>
      <c r="C113" s="33" t="s">
        <v>198</v>
      </c>
      <c r="D113" s="23"/>
      <c r="E113" s="23"/>
      <c r="F113" s="23"/>
      <c r="G113" s="23"/>
      <c r="H113" s="23"/>
      <c r="I113" s="23"/>
      <c r="J113" s="23"/>
      <c r="K113" s="23"/>
      <c r="L113" s="21"/>
    </row>
    <row r="114" s="1" customFormat="1" ht="16.5" customHeight="1">
      <c r="B114" s="22"/>
      <c r="C114" s="23"/>
      <c r="D114" s="23"/>
      <c r="E114" s="186" t="s">
        <v>6047</v>
      </c>
      <c r="F114" s="23"/>
      <c r="G114" s="23"/>
      <c r="H114" s="23"/>
      <c r="I114" s="23"/>
      <c r="J114" s="23"/>
      <c r="K114" s="23"/>
      <c r="L114" s="21"/>
    </row>
    <row r="115" s="1" customFormat="1" ht="12" customHeight="1">
      <c r="B115" s="22"/>
      <c r="C115" s="33" t="s">
        <v>200</v>
      </c>
      <c r="D115" s="23"/>
      <c r="E115" s="23"/>
      <c r="F115" s="23"/>
      <c r="G115" s="23"/>
      <c r="H115" s="23"/>
      <c r="I115" s="23"/>
      <c r="J115" s="23"/>
      <c r="K115" s="23"/>
      <c r="L115" s="21"/>
    </row>
    <row r="116" s="2" customFormat="1" ht="16.5" customHeight="1">
      <c r="A116" s="40"/>
      <c r="B116" s="41"/>
      <c r="C116" s="42"/>
      <c r="D116" s="42"/>
      <c r="E116" s="251" t="s">
        <v>327</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328</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D.1.3 - Požárně bezpečnostní řešení</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F16</f>
        <v>Frýdek Místek</v>
      </c>
      <c r="G120" s="42"/>
      <c r="H120" s="42"/>
      <c r="I120" s="33" t="s">
        <v>24</v>
      </c>
      <c r="J120" s="81" t="str">
        <f>IF(J16="","",J16)</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E19</f>
        <v>Statutární město Frýdek - Místek</v>
      </c>
      <c r="G122" s="42"/>
      <c r="H122" s="42"/>
      <c r="I122" s="33" t="s">
        <v>36</v>
      </c>
      <c r="J122" s="38" t="str">
        <f>E25</f>
        <v>PPS Kania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IF(E22="","",E22)</f>
        <v>Vyplň údaj</v>
      </c>
      <c r="G123" s="42"/>
      <c r="H123" s="42"/>
      <c r="I123" s="33" t="s">
        <v>39</v>
      </c>
      <c r="J123" s="38" t="str">
        <f>E28</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f>
        <v>0</v>
      </c>
      <c r="Q126" s="106"/>
      <c r="R126" s="210">
        <f>R127</f>
        <v>0</v>
      </c>
      <c r="S126" s="106"/>
      <c r="T126" s="211">
        <f>T127</f>
        <v>0</v>
      </c>
      <c r="U126" s="40"/>
      <c r="V126" s="40"/>
      <c r="W126" s="40"/>
      <c r="X126" s="40"/>
      <c r="Y126" s="40"/>
      <c r="Z126" s="40"/>
      <c r="AA126" s="40"/>
      <c r="AB126" s="40"/>
      <c r="AC126" s="40"/>
      <c r="AD126" s="40"/>
      <c r="AE126" s="40"/>
      <c r="AT126" s="18" t="s">
        <v>82</v>
      </c>
      <c r="AU126" s="18" t="s">
        <v>206</v>
      </c>
      <c r="BK126" s="212">
        <f>BK127</f>
        <v>0</v>
      </c>
    </row>
    <row r="127" s="12" customFormat="1" ht="25.92" customHeight="1">
      <c r="A127" s="12"/>
      <c r="B127" s="213"/>
      <c r="C127" s="214"/>
      <c r="D127" s="215" t="s">
        <v>82</v>
      </c>
      <c r="E127" s="216" t="s">
        <v>2795</v>
      </c>
      <c r="F127" s="216" t="s">
        <v>2795</v>
      </c>
      <c r="G127" s="214"/>
      <c r="H127" s="214"/>
      <c r="I127" s="217"/>
      <c r="J127" s="218">
        <f>BK127</f>
        <v>0</v>
      </c>
      <c r="K127" s="214"/>
      <c r="L127" s="219"/>
      <c r="M127" s="220"/>
      <c r="N127" s="221"/>
      <c r="O127" s="221"/>
      <c r="P127" s="222">
        <f>P128</f>
        <v>0</v>
      </c>
      <c r="Q127" s="221"/>
      <c r="R127" s="222">
        <f>R128</f>
        <v>0</v>
      </c>
      <c r="S127" s="221"/>
      <c r="T127" s="223">
        <f>T128</f>
        <v>0</v>
      </c>
      <c r="U127" s="12"/>
      <c r="V127" s="12"/>
      <c r="W127" s="12"/>
      <c r="X127" s="12"/>
      <c r="Y127" s="12"/>
      <c r="Z127" s="12"/>
      <c r="AA127" s="12"/>
      <c r="AB127" s="12"/>
      <c r="AC127" s="12"/>
      <c r="AD127" s="12"/>
      <c r="AE127" s="12"/>
      <c r="AR127" s="224" t="s">
        <v>115</v>
      </c>
      <c r="AT127" s="225" t="s">
        <v>82</v>
      </c>
      <c r="AU127" s="225" t="s">
        <v>83</v>
      </c>
      <c r="AY127" s="224" t="s">
        <v>227</v>
      </c>
      <c r="BK127" s="226">
        <f>BK128</f>
        <v>0</v>
      </c>
    </row>
    <row r="128" s="12" customFormat="1" ht="22.8" customHeight="1">
      <c r="A128" s="12"/>
      <c r="B128" s="213"/>
      <c r="C128" s="214"/>
      <c r="D128" s="215" t="s">
        <v>82</v>
      </c>
      <c r="E128" s="227" t="s">
        <v>3121</v>
      </c>
      <c r="F128" s="227" t="s">
        <v>3122</v>
      </c>
      <c r="G128" s="214"/>
      <c r="H128" s="214"/>
      <c r="I128" s="217"/>
      <c r="J128" s="228">
        <f>BK128</f>
        <v>0</v>
      </c>
      <c r="K128" s="214"/>
      <c r="L128" s="219"/>
      <c r="M128" s="220"/>
      <c r="N128" s="221"/>
      <c r="O128" s="221"/>
      <c r="P128" s="222">
        <f>SUM(P129:P134)</f>
        <v>0</v>
      </c>
      <c r="Q128" s="221"/>
      <c r="R128" s="222">
        <f>SUM(R129:R134)</f>
        <v>0</v>
      </c>
      <c r="S128" s="221"/>
      <c r="T128" s="223">
        <f>SUM(T129:T134)</f>
        <v>0</v>
      </c>
      <c r="U128" s="12"/>
      <c r="V128" s="12"/>
      <c r="W128" s="12"/>
      <c r="X128" s="12"/>
      <c r="Y128" s="12"/>
      <c r="Z128" s="12"/>
      <c r="AA128" s="12"/>
      <c r="AB128" s="12"/>
      <c r="AC128" s="12"/>
      <c r="AD128" s="12"/>
      <c r="AE128" s="12"/>
      <c r="AR128" s="224" t="s">
        <v>115</v>
      </c>
      <c r="AT128" s="225" t="s">
        <v>82</v>
      </c>
      <c r="AU128" s="225" t="s">
        <v>87</v>
      </c>
      <c r="AY128" s="224" t="s">
        <v>227</v>
      </c>
      <c r="BK128" s="226">
        <f>SUM(BK129:BK134)</f>
        <v>0</v>
      </c>
    </row>
    <row r="129" s="2" customFormat="1" ht="16.5" customHeight="1">
      <c r="A129" s="40"/>
      <c r="B129" s="41"/>
      <c r="C129" s="229" t="s">
        <v>87</v>
      </c>
      <c r="D129" s="229" t="s">
        <v>230</v>
      </c>
      <c r="E129" s="230" t="s">
        <v>6174</v>
      </c>
      <c r="F129" s="231" t="s">
        <v>6175</v>
      </c>
      <c r="G129" s="232" t="s">
        <v>1861</v>
      </c>
      <c r="H129" s="233">
        <v>1</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91</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6176</v>
      </c>
    </row>
    <row r="130" s="15" customFormat="1">
      <c r="A130" s="15"/>
      <c r="B130" s="274"/>
      <c r="C130" s="275"/>
      <c r="D130" s="242" t="s">
        <v>369</v>
      </c>
      <c r="E130" s="276" t="s">
        <v>1</v>
      </c>
      <c r="F130" s="277" t="s">
        <v>3126</v>
      </c>
      <c r="G130" s="275"/>
      <c r="H130" s="276" t="s">
        <v>1</v>
      </c>
      <c r="I130" s="278"/>
      <c r="J130" s="275"/>
      <c r="K130" s="275"/>
      <c r="L130" s="279"/>
      <c r="M130" s="280"/>
      <c r="N130" s="281"/>
      <c r="O130" s="281"/>
      <c r="P130" s="281"/>
      <c r="Q130" s="281"/>
      <c r="R130" s="281"/>
      <c r="S130" s="281"/>
      <c r="T130" s="282"/>
      <c r="U130" s="15"/>
      <c r="V130" s="15"/>
      <c r="W130" s="15"/>
      <c r="X130" s="15"/>
      <c r="Y130" s="15"/>
      <c r="Z130" s="15"/>
      <c r="AA130" s="15"/>
      <c r="AB130" s="15"/>
      <c r="AC130" s="15"/>
      <c r="AD130" s="15"/>
      <c r="AE130" s="15"/>
      <c r="AT130" s="283" t="s">
        <v>369</v>
      </c>
      <c r="AU130" s="283" t="s">
        <v>91</v>
      </c>
      <c r="AV130" s="15" t="s">
        <v>87</v>
      </c>
      <c r="AW130" s="15" t="s">
        <v>38</v>
      </c>
      <c r="AX130" s="15" t="s">
        <v>83</v>
      </c>
      <c r="AY130" s="283" t="s">
        <v>227</v>
      </c>
    </row>
    <row r="131" s="13" customFormat="1">
      <c r="A131" s="13"/>
      <c r="B131" s="252"/>
      <c r="C131" s="253"/>
      <c r="D131" s="242" t="s">
        <v>369</v>
      </c>
      <c r="E131" s="254" t="s">
        <v>1</v>
      </c>
      <c r="F131" s="255" t="s">
        <v>6177</v>
      </c>
      <c r="G131" s="253"/>
      <c r="H131" s="256">
        <v>1</v>
      </c>
      <c r="I131" s="257"/>
      <c r="J131" s="253"/>
      <c r="K131" s="253"/>
      <c r="L131" s="258"/>
      <c r="M131" s="259"/>
      <c r="N131" s="260"/>
      <c r="O131" s="260"/>
      <c r="P131" s="260"/>
      <c r="Q131" s="260"/>
      <c r="R131" s="260"/>
      <c r="S131" s="260"/>
      <c r="T131" s="261"/>
      <c r="U131" s="13"/>
      <c r="V131" s="13"/>
      <c r="W131" s="13"/>
      <c r="X131" s="13"/>
      <c r="Y131" s="13"/>
      <c r="Z131" s="13"/>
      <c r="AA131" s="13"/>
      <c r="AB131" s="13"/>
      <c r="AC131" s="13"/>
      <c r="AD131" s="13"/>
      <c r="AE131" s="13"/>
      <c r="AT131" s="262" t="s">
        <v>369</v>
      </c>
      <c r="AU131" s="262" t="s">
        <v>91</v>
      </c>
      <c r="AV131" s="13" t="s">
        <v>91</v>
      </c>
      <c r="AW131" s="13" t="s">
        <v>38</v>
      </c>
      <c r="AX131" s="13" t="s">
        <v>83</v>
      </c>
      <c r="AY131" s="262" t="s">
        <v>227</v>
      </c>
    </row>
    <row r="132" s="14" customFormat="1">
      <c r="A132" s="14"/>
      <c r="B132" s="263"/>
      <c r="C132" s="264"/>
      <c r="D132" s="242" t="s">
        <v>369</v>
      </c>
      <c r="E132" s="265" t="s">
        <v>1</v>
      </c>
      <c r="F132" s="266" t="s">
        <v>371</v>
      </c>
      <c r="G132" s="264"/>
      <c r="H132" s="267">
        <v>1</v>
      </c>
      <c r="I132" s="268"/>
      <c r="J132" s="264"/>
      <c r="K132" s="264"/>
      <c r="L132" s="269"/>
      <c r="M132" s="270"/>
      <c r="N132" s="271"/>
      <c r="O132" s="271"/>
      <c r="P132" s="271"/>
      <c r="Q132" s="271"/>
      <c r="R132" s="271"/>
      <c r="S132" s="271"/>
      <c r="T132" s="272"/>
      <c r="U132" s="14"/>
      <c r="V132" s="14"/>
      <c r="W132" s="14"/>
      <c r="X132" s="14"/>
      <c r="Y132" s="14"/>
      <c r="Z132" s="14"/>
      <c r="AA132" s="14"/>
      <c r="AB132" s="14"/>
      <c r="AC132" s="14"/>
      <c r="AD132" s="14"/>
      <c r="AE132" s="14"/>
      <c r="AT132" s="273" t="s">
        <v>369</v>
      </c>
      <c r="AU132" s="273" t="s">
        <v>91</v>
      </c>
      <c r="AV132" s="14" t="s">
        <v>115</v>
      </c>
      <c r="AW132" s="14" t="s">
        <v>38</v>
      </c>
      <c r="AX132" s="14" t="s">
        <v>87</v>
      </c>
      <c r="AY132" s="273" t="s">
        <v>227</v>
      </c>
    </row>
    <row r="133" s="2" customFormat="1">
      <c r="A133" s="40"/>
      <c r="B133" s="41"/>
      <c r="C133" s="229" t="s">
        <v>91</v>
      </c>
      <c r="D133" s="229" t="s">
        <v>230</v>
      </c>
      <c r="E133" s="230" t="s">
        <v>3138</v>
      </c>
      <c r="F133" s="231" t="s">
        <v>3139</v>
      </c>
      <c r="G133" s="232" t="s">
        <v>1</v>
      </c>
      <c r="H133" s="233">
        <v>0</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3140</v>
      </c>
    </row>
    <row r="134" s="2" customFormat="1">
      <c r="A134" s="40"/>
      <c r="B134" s="41"/>
      <c r="C134" s="42"/>
      <c r="D134" s="242" t="s">
        <v>237</v>
      </c>
      <c r="E134" s="42"/>
      <c r="F134" s="243" t="s">
        <v>256</v>
      </c>
      <c r="G134" s="42"/>
      <c r="H134" s="42"/>
      <c r="I134" s="244"/>
      <c r="J134" s="42"/>
      <c r="K134" s="42"/>
      <c r="L134" s="46"/>
      <c r="M134" s="247"/>
      <c r="N134" s="248"/>
      <c r="O134" s="249"/>
      <c r="P134" s="249"/>
      <c r="Q134" s="249"/>
      <c r="R134" s="249"/>
      <c r="S134" s="249"/>
      <c r="T134" s="250"/>
      <c r="U134" s="40"/>
      <c r="V134" s="40"/>
      <c r="W134" s="40"/>
      <c r="X134" s="40"/>
      <c r="Y134" s="40"/>
      <c r="Z134" s="40"/>
      <c r="AA134" s="40"/>
      <c r="AB134" s="40"/>
      <c r="AC134" s="40"/>
      <c r="AD134" s="40"/>
      <c r="AE134" s="40"/>
      <c r="AT134" s="18" t="s">
        <v>237</v>
      </c>
      <c r="AU134" s="18" t="s">
        <v>91</v>
      </c>
    </row>
    <row r="135" s="2" customFormat="1" ht="6.96" customHeight="1">
      <c r="A135" s="40"/>
      <c r="B135" s="68"/>
      <c r="C135" s="69"/>
      <c r="D135" s="69"/>
      <c r="E135" s="69"/>
      <c r="F135" s="69"/>
      <c r="G135" s="69"/>
      <c r="H135" s="69"/>
      <c r="I135" s="69"/>
      <c r="J135" s="69"/>
      <c r="K135" s="69"/>
      <c r="L135" s="46"/>
      <c r="M135" s="40"/>
      <c r="O135" s="40"/>
      <c r="P135" s="40"/>
      <c r="Q135" s="40"/>
      <c r="R135" s="40"/>
      <c r="S135" s="40"/>
      <c r="T135" s="40"/>
      <c r="U135" s="40"/>
      <c r="V135" s="40"/>
      <c r="W135" s="40"/>
      <c r="X135" s="40"/>
      <c r="Y135" s="40"/>
      <c r="Z135" s="40"/>
      <c r="AA135" s="40"/>
      <c r="AB135" s="40"/>
      <c r="AC135" s="40"/>
      <c r="AD135" s="40"/>
      <c r="AE135" s="40"/>
    </row>
  </sheetData>
  <sheetProtection sheet="1" autoFilter="0" formatColumns="0" formatRows="0" objects="1" scenarios="1" spinCount="100000" saltValue="WnCFodWxH90SZI9Pys55PPqYUDytbCbvZQ45F7Ug5yN39n5oN4v3zEz/5xPYog+Ouhc+s4WUOyDafuHfLKPkAg==" hashValue="sToIAUP+44Xz7f91ITw1ryXj4mJhGfzfnFly6mIDBpMVqQOoEzwfwWYy9HZI5oKlWVuyz0MujBb92ndbT3hswA==" algorithmName="SHA-512" password="E785"/>
  <autoFilter ref="C125:K13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183</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3142</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40</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40</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40</v>
      </c>
      <c r="F28" s="40"/>
      <c r="G28" s="40"/>
      <c r="H28" s="40"/>
      <c r="I28" s="153"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ROUND((SUM(BE137:BE200)),  2)</f>
        <v>0</v>
      </c>
      <c r="G37" s="40"/>
      <c r="H37" s="40"/>
      <c r="I37" s="167">
        <v>0.20999999999999999</v>
      </c>
      <c r="J37" s="166">
        <f>ROUND(((SUM(BE137:BE200))*I37),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ROUND((SUM(BF137:BF200)),  2)</f>
        <v>0</v>
      </c>
      <c r="G38" s="40"/>
      <c r="H38" s="40"/>
      <c r="I38" s="167">
        <v>0.14999999999999999</v>
      </c>
      <c r="J38" s="166">
        <f>ROUND(((SUM(BF137:BF200))*I38),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ROUND((SUM(BG137:BG200)),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ROUND((SUM(BH137:BH200)),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ROUND((SUM(BI137:BI200)),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D.1.4.1 - Vytápění</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 </v>
      </c>
      <c r="G95" s="42"/>
      <c r="H95" s="42"/>
      <c r="I95" s="33" t="s">
        <v>36</v>
      </c>
      <c r="J95" s="38" t="str">
        <f>E25</f>
        <v xml:space="preserve"> </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J138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333</v>
      </c>
      <c r="E102" s="199"/>
      <c r="F102" s="199"/>
      <c r="G102" s="199"/>
      <c r="H102" s="199"/>
      <c r="I102" s="199"/>
      <c r="J102" s="200">
        <f>J139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336</v>
      </c>
      <c r="E103" s="199"/>
      <c r="F103" s="199"/>
      <c r="G103" s="199"/>
      <c r="H103" s="199"/>
      <c r="I103" s="199"/>
      <c r="J103" s="200">
        <f>J141</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337</v>
      </c>
      <c r="E104" s="199"/>
      <c r="F104" s="199"/>
      <c r="G104" s="199"/>
      <c r="H104" s="199"/>
      <c r="I104" s="199"/>
      <c r="J104" s="200">
        <f>J143</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3143</v>
      </c>
      <c r="E105" s="199"/>
      <c r="F105" s="199"/>
      <c r="G105" s="199"/>
      <c r="H105" s="199"/>
      <c r="I105" s="199"/>
      <c r="J105" s="200">
        <f>J145</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338</v>
      </c>
      <c r="E106" s="199"/>
      <c r="F106" s="199"/>
      <c r="G106" s="199"/>
      <c r="H106" s="199"/>
      <c r="I106" s="199"/>
      <c r="J106" s="200">
        <f>J155</f>
        <v>0</v>
      </c>
      <c r="K106" s="135"/>
      <c r="L106" s="201"/>
      <c r="S106" s="10"/>
      <c r="T106" s="10"/>
      <c r="U106" s="10"/>
      <c r="V106" s="10"/>
      <c r="W106" s="10"/>
      <c r="X106" s="10"/>
      <c r="Y106" s="10"/>
      <c r="Z106" s="10"/>
      <c r="AA106" s="10"/>
      <c r="AB106" s="10"/>
      <c r="AC106" s="10"/>
      <c r="AD106" s="10"/>
      <c r="AE106" s="10"/>
    </row>
    <row r="107" s="9" customFormat="1" ht="24.96" customHeight="1">
      <c r="A107" s="9"/>
      <c r="B107" s="191"/>
      <c r="C107" s="192"/>
      <c r="D107" s="193" t="s">
        <v>340</v>
      </c>
      <c r="E107" s="194"/>
      <c r="F107" s="194"/>
      <c r="G107" s="194"/>
      <c r="H107" s="194"/>
      <c r="I107" s="194"/>
      <c r="J107" s="195">
        <f>J156</f>
        <v>0</v>
      </c>
      <c r="K107" s="192"/>
      <c r="L107" s="196"/>
      <c r="S107" s="9"/>
      <c r="T107" s="9"/>
      <c r="U107" s="9"/>
      <c r="V107" s="9"/>
      <c r="W107" s="9"/>
      <c r="X107" s="9"/>
      <c r="Y107" s="9"/>
      <c r="Z107" s="9"/>
      <c r="AA107" s="9"/>
      <c r="AB107" s="9"/>
      <c r="AC107" s="9"/>
      <c r="AD107" s="9"/>
      <c r="AE107" s="9"/>
    </row>
    <row r="108" s="10" customFormat="1" ht="19.92" customHeight="1">
      <c r="A108" s="10"/>
      <c r="B108" s="197"/>
      <c r="C108" s="135"/>
      <c r="D108" s="198" t="s">
        <v>343</v>
      </c>
      <c r="E108" s="199"/>
      <c r="F108" s="199"/>
      <c r="G108" s="199"/>
      <c r="H108" s="199"/>
      <c r="I108" s="199"/>
      <c r="J108" s="200">
        <f>J157</f>
        <v>0</v>
      </c>
      <c r="K108" s="135"/>
      <c r="L108" s="201"/>
      <c r="S108" s="10"/>
      <c r="T108" s="10"/>
      <c r="U108" s="10"/>
      <c r="V108" s="10"/>
      <c r="W108" s="10"/>
      <c r="X108" s="10"/>
      <c r="Y108" s="10"/>
      <c r="Z108" s="10"/>
      <c r="AA108" s="10"/>
      <c r="AB108" s="10"/>
      <c r="AC108" s="10"/>
      <c r="AD108" s="10"/>
      <c r="AE108" s="10"/>
    </row>
    <row r="109" s="10" customFormat="1" ht="19.92" customHeight="1">
      <c r="A109" s="10"/>
      <c r="B109" s="197"/>
      <c r="C109" s="135"/>
      <c r="D109" s="198" t="s">
        <v>3144</v>
      </c>
      <c r="E109" s="199"/>
      <c r="F109" s="199"/>
      <c r="G109" s="199"/>
      <c r="H109" s="199"/>
      <c r="I109" s="199"/>
      <c r="J109" s="200">
        <f>J164</f>
        <v>0</v>
      </c>
      <c r="K109" s="135"/>
      <c r="L109" s="201"/>
      <c r="S109" s="10"/>
      <c r="T109" s="10"/>
      <c r="U109" s="10"/>
      <c r="V109" s="10"/>
      <c r="W109" s="10"/>
      <c r="X109" s="10"/>
      <c r="Y109" s="10"/>
      <c r="Z109" s="10"/>
      <c r="AA109" s="10"/>
      <c r="AB109" s="10"/>
      <c r="AC109" s="10"/>
      <c r="AD109" s="10"/>
      <c r="AE109" s="10"/>
    </row>
    <row r="110" s="10" customFormat="1" ht="19.92" customHeight="1">
      <c r="A110" s="10"/>
      <c r="B110" s="197"/>
      <c r="C110" s="135"/>
      <c r="D110" s="198" t="s">
        <v>3146</v>
      </c>
      <c r="E110" s="199"/>
      <c r="F110" s="199"/>
      <c r="G110" s="199"/>
      <c r="H110" s="199"/>
      <c r="I110" s="199"/>
      <c r="J110" s="200">
        <f>J166</f>
        <v>0</v>
      </c>
      <c r="K110" s="135"/>
      <c r="L110" s="201"/>
      <c r="S110" s="10"/>
      <c r="T110" s="10"/>
      <c r="U110" s="10"/>
      <c r="V110" s="10"/>
      <c r="W110" s="10"/>
      <c r="X110" s="10"/>
      <c r="Y110" s="10"/>
      <c r="Z110" s="10"/>
      <c r="AA110" s="10"/>
      <c r="AB110" s="10"/>
      <c r="AC110" s="10"/>
      <c r="AD110" s="10"/>
      <c r="AE110" s="10"/>
    </row>
    <row r="111" s="10" customFormat="1" ht="19.92" customHeight="1">
      <c r="A111" s="10"/>
      <c r="B111" s="197"/>
      <c r="C111" s="135"/>
      <c r="D111" s="198" t="s">
        <v>3147</v>
      </c>
      <c r="E111" s="199"/>
      <c r="F111" s="199"/>
      <c r="G111" s="199"/>
      <c r="H111" s="199"/>
      <c r="I111" s="199"/>
      <c r="J111" s="200">
        <f>J176</f>
        <v>0</v>
      </c>
      <c r="K111" s="135"/>
      <c r="L111" s="201"/>
      <c r="S111" s="10"/>
      <c r="T111" s="10"/>
      <c r="U111" s="10"/>
      <c r="V111" s="10"/>
      <c r="W111" s="10"/>
      <c r="X111" s="10"/>
      <c r="Y111" s="10"/>
      <c r="Z111" s="10"/>
      <c r="AA111" s="10"/>
      <c r="AB111" s="10"/>
      <c r="AC111" s="10"/>
      <c r="AD111" s="10"/>
      <c r="AE111" s="10"/>
    </row>
    <row r="112" s="10" customFormat="1" ht="19.92" customHeight="1">
      <c r="A112" s="10"/>
      <c r="B112" s="197"/>
      <c r="C112" s="135"/>
      <c r="D112" s="198" t="s">
        <v>3148</v>
      </c>
      <c r="E112" s="199"/>
      <c r="F112" s="199"/>
      <c r="G112" s="199"/>
      <c r="H112" s="199"/>
      <c r="I112" s="199"/>
      <c r="J112" s="200">
        <f>J188</f>
        <v>0</v>
      </c>
      <c r="K112" s="135"/>
      <c r="L112" s="201"/>
      <c r="S112" s="10"/>
      <c r="T112" s="10"/>
      <c r="U112" s="10"/>
      <c r="V112" s="10"/>
      <c r="W112" s="10"/>
      <c r="X112" s="10"/>
      <c r="Y112" s="10"/>
      <c r="Z112" s="10"/>
      <c r="AA112" s="10"/>
      <c r="AB112" s="10"/>
      <c r="AC112" s="10"/>
      <c r="AD112" s="10"/>
      <c r="AE112" s="10"/>
    </row>
    <row r="113" s="10" customFormat="1" ht="19.92" customHeight="1">
      <c r="A113" s="10"/>
      <c r="B113" s="197"/>
      <c r="C113" s="135"/>
      <c r="D113" s="198" t="s">
        <v>354</v>
      </c>
      <c r="E113" s="199"/>
      <c r="F113" s="199"/>
      <c r="G113" s="199"/>
      <c r="H113" s="199"/>
      <c r="I113" s="199"/>
      <c r="J113" s="200">
        <f>J198</f>
        <v>0</v>
      </c>
      <c r="K113" s="135"/>
      <c r="L113" s="201"/>
      <c r="S113" s="10"/>
      <c r="T113" s="10"/>
      <c r="U113" s="10"/>
      <c r="V113" s="10"/>
      <c r="W113" s="10"/>
      <c r="X113" s="10"/>
      <c r="Y113" s="10"/>
      <c r="Z113" s="10"/>
      <c r="AA113" s="10"/>
      <c r="AB113" s="10"/>
      <c r="AC113" s="10"/>
      <c r="AD113" s="10"/>
      <c r="AE113" s="10"/>
    </row>
    <row r="114" s="2" customFormat="1" ht="21.84"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6.96" customHeight="1">
      <c r="A115" s="40"/>
      <c r="B115" s="68"/>
      <c r="C115" s="69"/>
      <c r="D115" s="69"/>
      <c r="E115" s="69"/>
      <c r="F115" s="69"/>
      <c r="G115" s="69"/>
      <c r="H115" s="69"/>
      <c r="I115" s="69"/>
      <c r="J115" s="69"/>
      <c r="K115" s="69"/>
      <c r="L115" s="65"/>
      <c r="S115" s="40"/>
      <c r="T115" s="40"/>
      <c r="U115" s="40"/>
      <c r="V115" s="40"/>
      <c r="W115" s="40"/>
      <c r="X115" s="40"/>
      <c r="Y115" s="40"/>
      <c r="Z115" s="40"/>
      <c r="AA115" s="40"/>
      <c r="AB115" s="40"/>
      <c r="AC115" s="40"/>
      <c r="AD115" s="40"/>
      <c r="AE115" s="40"/>
    </row>
    <row r="119" s="2" customFormat="1" ht="6.96" customHeight="1">
      <c r="A119" s="40"/>
      <c r="B119" s="70"/>
      <c r="C119" s="71"/>
      <c r="D119" s="71"/>
      <c r="E119" s="71"/>
      <c r="F119" s="71"/>
      <c r="G119" s="71"/>
      <c r="H119" s="71"/>
      <c r="I119" s="71"/>
      <c r="J119" s="71"/>
      <c r="K119" s="71"/>
      <c r="L119" s="65"/>
      <c r="S119" s="40"/>
      <c r="T119" s="40"/>
      <c r="U119" s="40"/>
      <c r="V119" s="40"/>
      <c r="W119" s="40"/>
      <c r="X119" s="40"/>
      <c r="Y119" s="40"/>
      <c r="Z119" s="40"/>
      <c r="AA119" s="40"/>
      <c r="AB119" s="40"/>
      <c r="AC119" s="40"/>
      <c r="AD119" s="40"/>
      <c r="AE119" s="40"/>
    </row>
    <row r="120" s="2" customFormat="1" ht="24.96" customHeight="1">
      <c r="A120" s="40"/>
      <c r="B120" s="41"/>
      <c r="C120" s="24" t="s">
        <v>213</v>
      </c>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16</v>
      </c>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186" t="str">
        <f>E7</f>
        <v>PD pro Hasičskou zbrojnici Frýdek</v>
      </c>
      <c r="F123" s="33"/>
      <c r="G123" s="33"/>
      <c r="H123" s="33"/>
      <c r="I123" s="42"/>
      <c r="J123" s="42"/>
      <c r="K123" s="42"/>
      <c r="L123" s="65"/>
      <c r="S123" s="40"/>
      <c r="T123" s="40"/>
      <c r="U123" s="40"/>
      <c r="V123" s="40"/>
      <c r="W123" s="40"/>
      <c r="X123" s="40"/>
      <c r="Y123" s="40"/>
      <c r="Z123" s="40"/>
      <c r="AA123" s="40"/>
      <c r="AB123" s="40"/>
      <c r="AC123" s="40"/>
      <c r="AD123" s="40"/>
      <c r="AE123" s="40"/>
    </row>
    <row r="124" s="1" customFormat="1" ht="12" customHeight="1">
      <c r="B124" s="22"/>
      <c r="C124" s="33" t="s">
        <v>198</v>
      </c>
      <c r="D124" s="23"/>
      <c r="E124" s="23"/>
      <c r="F124" s="23"/>
      <c r="G124" s="23"/>
      <c r="H124" s="23"/>
      <c r="I124" s="23"/>
      <c r="J124" s="23"/>
      <c r="K124" s="23"/>
      <c r="L124" s="21"/>
    </row>
    <row r="125" s="1" customFormat="1" ht="16.5" customHeight="1">
      <c r="B125" s="22"/>
      <c r="C125" s="23"/>
      <c r="D125" s="23"/>
      <c r="E125" s="186" t="s">
        <v>6047</v>
      </c>
      <c r="F125" s="23"/>
      <c r="G125" s="23"/>
      <c r="H125" s="23"/>
      <c r="I125" s="23"/>
      <c r="J125" s="23"/>
      <c r="K125" s="23"/>
      <c r="L125" s="21"/>
    </row>
    <row r="126" s="1" customFormat="1" ht="12" customHeight="1">
      <c r="B126" s="22"/>
      <c r="C126" s="33" t="s">
        <v>200</v>
      </c>
      <c r="D126" s="23"/>
      <c r="E126" s="23"/>
      <c r="F126" s="23"/>
      <c r="G126" s="23"/>
      <c r="H126" s="23"/>
      <c r="I126" s="23"/>
      <c r="J126" s="23"/>
      <c r="K126" s="23"/>
      <c r="L126" s="21"/>
    </row>
    <row r="127" s="2" customFormat="1" ht="16.5" customHeight="1">
      <c r="A127" s="40"/>
      <c r="B127" s="41"/>
      <c r="C127" s="42"/>
      <c r="D127" s="42"/>
      <c r="E127" s="251" t="s">
        <v>327</v>
      </c>
      <c r="F127" s="42"/>
      <c r="G127" s="42"/>
      <c r="H127" s="42"/>
      <c r="I127" s="42"/>
      <c r="J127" s="42"/>
      <c r="K127" s="42"/>
      <c r="L127" s="65"/>
      <c r="S127" s="40"/>
      <c r="T127" s="40"/>
      <c r="U127" s="40"/>
      <c r="V127" s="40"/>
      <c r="W127" s="40"/>
      <c r="X127" s="40"/>
      <c r="Y127" s="40"/>
      <c r="Z127" s="40"/>
      <c r="AA127" s="40"/>
      <c r="AB127" s="40"/>
      <c r="AC127" s="40"/>
      <c r="AD127" s="40"/>
      <c r="AE127" s="40"/>
    </row>
    <row r="128" s="2" customFormat="1" ht="12" customHeight="1">
      <c r="A128" s="40"/>
      <c r="B128" s="41"/>
      <c r="C128" s="33" t="s">
        <v>3141</v>
      </c>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16.5" customHeight="1">
      <c r="A129" s="40"/>
      <c r="B129" s="41"/>
      <c r="C129" s="42"/>
      <c r="D129" s="42"/>
      <c r="E129" s="78" t="str">
        <f>E13</f>
        <v>D.1.4.1 - Vytápění</v>
      </c>
      <c r="F129" s="42"/>
      <c r="G129" s="42"/>
      <c r="H129" s="42"/>
      <c r="I129" s="42"/>
      <c r="J129" s="42"/>
      <c r="K129" s="42"/>
      <c r="L129" s="65"/>
      <c r="S129" s="40"/>
      <c r="T129" s="40"/>
      <c r="U129" s="40"/>
      <c r="V129" s="40"/>
      <c r="W129" s="40"/>
      <c r="X129" s="40"/>
      <c r="Y129" s="40"/>
      <c r="Z129" s="40"/>
      <c r="AA129" s="40"/>
      <c r="AB129" s="40"/>
      <c r="AC129" s="40"/>
      <c r="AD129" s="40"/>
      <c r="AE129" s="40"/>
    </row>
    <row r="130" s="2" customFormat="1" ht="6.96" customHeight="1">
      <c r="A130" s="40"/>
      <c r="B130" s="41"/>
      <c r="C130" s="42"/>
      <c r="D130" s="42"/>
      <c r="E130" s="42"/>
      <c r="F130" s="42"/>
      <c r="G130" s="42"/>
      <c r="H130" s="42"/>
      <c r="I130" s="42"/>
      <c r="J130" s="42"/>
      <c r="K130" s="42"/>
      <c r="L130" s="65"/>
      <c r="S130" s="40"/>
      <c r="T130" s="40"/>
      <c r="U130" s="40"/>
      <c r="V130" s="40"/>
      <c r="W130" s="40"/>
      <c r="X130" s="40"/>
      <c r="Y130" s="40"/>
      <c r="Z130" s="40"/>
      <c r="AA130" s="40"/>
      <c r="AB130" s="40"/>
      <c r="AC130" s="40"/>
      <c r="AD130" s="40"/>
      <c r="AE130" s="40"/>
    </row>
    <row r="131" s="2" customFormat="1" ht="12" customHeight="1">
      <c r="A131" s="40"/>
      <c r="B131" s="41"/>
      <c r="C131" s="33" t="s">
        <v>22</v>
      </c>
      <c r="D131" s="42"/>
      <c r="E131" s="42"/>
      <c r="F131" s="28" t="str">
        <f>F16</f>
        <v xml:space="preserve"> </v>
      </c>
      <c r="G131" s="42"/>
      <c r="H131" s="42"/>
      <c r="I131" s="33" t="s">
        <v>24</v>
      </c>
      <c r="J131" s="81" t="str">
        <f>IF(J16="","",J16)</f>
        <v>26. 7. 2019</v>
      </c>
      <c r="K131" s="42"/>
      <c r="L131" s="65"/>
      <c r="S131" s="40"/>
      <c r="T131" s="40"/>
      <c r="U131" s="40"/>
      <c r="V131" s="40"/>
      <c r="W131" s="40"/>
      <c r="X131" s="40"/>
      <c r="Y131" s="40"/>
      <c r="Z131" s="40"/>
      <c r="AA131" s="40"/>
      <c r="AB131" s="40"/>
      <c r="AC131" s="40"/>
      <c r="AD131" s="40"/>
      <c r="AE131" s="40"/>
    </row>
    <row r="132" s="2" customFormat="1" ht="6.96" customHeight="1">
      <c r="A132" s="40"/>
      <c r="B132" s="41"/>
      <c r="C132" s="42"/>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15.15" customHeight="1">
      <c r="A133" s="40"/>
      <c r="B133" s="41"/>
      <c r="C133" s="33" t="s">
        <v>30</v>
      </c>
      <c r="D133" s="42"/>
      <c r="E133" s="42"/>
      <c r="F133" s="28" t="str">
        <f>E19</f>
        <v xml:space="preserve"> </v>
      </c>
      <c r="G133" s="42"/>
      <c r="H133" s="42"/>
      <c r="I133" s="33" t="s">
        <v>36</v>
      </c>
      <c r="J133" s="38" t="str">
        <f>E25</f>
        <v xml:space="preserve"> </v>
      </c>
      <c r="K133" s="42"/>
      <c r="L133" s="65"/>
      <c r="S133" s="40"/>
      <c r="T133" s="40"/>
      <c r="U133" s="40"/>
      <c r="V133" s="40"/>
      <c r="W133" s="40"/>
      <c r="X133" s="40"/>
      <c r="Y133" s="40"/>
      <c r="Z133" s="40"/>
      <c r="AA133" s="40"/>
      <c r="AB133" s="40"/>
      <c r="AC133" s="40"/>
      <c r="AD133" s="40"/>
      <c r="AE133" s="40"/>
    </row>
    <row r="134" s="2" customFormat="1" ht="15.15" customHeight="1">
      <c r="A134" s="40"/>
      <c r="B134" s="41"/>
      <c r="C134" s="33" t="s">
        <v>34</v>
      </c>
      <c r="D134" s="42"/>
      <c r="E134" s="42"/>
      <c r="F134" s="28" t="str">
        <f>IF(E22="","",E22)</f>
        <v>Vyplň údaj</v>
      </c>
      <c r="G134" s="42"/>
      <c r="H134" s="42"/>
      <c r="I134" s="33" t="s">
        <v>39</v>
      </c>
      <c r="J134" s="38" t="str">
        <f>E28</f>
        <v xml:space="preserve"> </v>
      </c>
      <c r="K134" s="42"/>
      <c r="L134" s="65"/>
      <c r="S134" s="40"/>
      <c r="T134" s="40"/>
      <c r="U134" s="40"/>
      <c r="V134" s="40"/>
      <c r="W134" s="40"/>
      <c r="X134" s="40"/>
      <c r="Y134" s="40"/>
      <c r="Z134" s="40"/>
      <c r="AA134" s="40"/>
      <c r="AB134" s="40"/>
      <c r="AC134" s="40"/>
      <c r="AD134" s="40"/>
      <c r="AE134" s="40"/>
    </row>
    <row r="135" s="2" customFormat="1" ht="10.32" customHeight="1">
      <c r="A135" s="40"/>
      <c r="B135" s="41"/>
      <c r="C135" s="42"/>
      <c r="D135" s="42"/>
      <c r="E135" s="42"/>
      <c r="F135" s="42"/>
      <c r="G135" s="42"/>
      <c r="H135" s="42"/>
      <c r="I135" s="42"/>
      <c r="J135" s="42"/>
      <c r="K135" s="42"/>
      <c r="L135" s="65"/>
      <c r="S135" s="40"/>
      <c r="T135" s="40"/>
      <c r="U135" s="40"/>
      <c r="V135" s="40"/>
      <c r="W135" s="40"/>
      <c r="X135" s="40"/>
      <c r="Y135" s="40"/>
      <c r="Z135" s="40"/>
      <c r="AA135" s="40"/>
      <c r="AB135" s="40"/>
      <c r="AC135" s="40"/>
      <c r="AD135" s="40"/>
      <c r="AE135" s="40"/>
    </row>
    <row r="136" s="11" customFormat="1" ht="29.28" customHeight="1">
      <c r="A136" s="202"/>
      <c r="B136" s="203"/>
      <c r="C136" s="204" t="s">
        <v>214</v>
      </c>
      <c r="D136" s="205" t="s">
        <v>68</v>
      </c>
      <c r="E136" s="205" t="s">
        <v>64</v>
      </c>
      <c r="F136" s="205" t="s">
        <v>65</v>
      </c>
      <c r="G136" s="205" t="s">
        <v>215</v>
      </c>
      <c r="H136" s="205" t="s">
        <v>216</v>
      </c>
      <c r="I136" s="205" t="s">
        <v>217</v>
      </c>
      <c r="J136" s="205" t="s">
        <v>204</v>
      </c>
      <c r="K136" s="206" t="s">
        <v>218</v>
      </c>
      <c r="L136" s="207"/>
      <c r="M136" s="102" t="s">
        <v>1</v>
      </c>
      <c r="N136" s="103" t="s">
        <v>47</v>
      </c>
      <c r="O136" s="103" t="s">
        <v>219</v>
      </c>
      <c r="P136" s="103" t="s">
        <v>220</v>
      </c>
      <c r="Q136" s="103" t="s">
        <v>221</v>
      </c>
      <c r="R136" s="103" t="s">
        <v>222</v>
      </c>
      <c r="S136" s="103" t="s">
        <v>223</v>
      </c>
      <c r="T136" s="104" t="s">
        <v>224</v>
      </c>
      <c r="U136" s="202"/>
      <c r="V136" s="202"/>
      <c r="W136" s="202"/>
      <c r="X136" s="202"/>
      <c r="Y136" s="202"/>
      <c r="Z136" s="202"/>
      <c r="AA136" s="202"/>
      <c r="AB136" s="202"/>
      <c r="AC136" s="202"/>
      <c r="AD136" s="202"/>
      <c r="AE136" s="202"/>
    </row>
    <row r="137" s="2" customFormat="1" ht="22.8" customHeight="1">
      <c r="A137" s="40"/>
      <c r="B137" s="41"/>
      <c r="C137" s="109" t="s">
        <v>225</v>
      </c>
      <c r="D137" s="42"/>
      <c r="E137" s="42"/>
      <c r="F137" s="42"/>
      <c r="G137" s="42"/>
      <c r="H137" s="42"/>
      <c r="I137" s="42"/>
      <c r="J137" s="208">
        <f>BK137</f>
        <v>0</v>
      </c>
      <c r="K137" s="42"/>
      <c r="L137" s="46"/>
      <c r="M137" s="105"/>
      <c r="N137" s="209"/>
      <c r="O137" s="106"/>
      <c r="P137" s="210">
        <f>P138+P156</f>
        <v>0</v>
      </c>
      <c r="Q137" s="106"/>
      <c r="R137" s="210">
        <f>R138+R156</f>
        <v>0.42189750000000004</v>
      </c>
      <c r="S137" s="106"/>
      <c r="T137" s="211">
        <f>T138+T156</f>
        <v>0.56245000000000001</v>
      </c>
      <c r="U137" s="40"/>
      <c r="V137" s="40"/>
      <c r="W137" s="40"/>
      <c r="X137" s="40"/>
      <c r="Y137" s="40"/>
      <c r="Z137" s="40"/>
      <c r="AA137" s="40"/>
      <c r="AB137" s="40"/>
      <c r="AC137" s="40"/>
      <c r="AD137" s="40"/>
      <c r="AE137" s="40"/>
      <c r="AT137" s="18" t="s">
        <v>82</v>
      </c>
      <c r="AU137" s="18" t="s">
        <v>206</v>
      </c>
      <c r="BK137" s="212">
        <f>BK138+BK156</f>
        <v>0</v>
      </c>
    </row>
    <row r="138" s="12" customFormat="1" ht="25.92" customHeight="1">
      <c r="A138" s="12"/>
      <c r="B138" s="213"/>
      <c r="C138" s="214"/>
      <c r="D138" s="215" t="s">
        <v>82</v>
      </c>
      <c r="E138" s="216" t="s">
        <v>362</v>
      </c>
      <c r="F138" s="216" t="s">
        <v>363</v>
      </c>
      <c r="G138" s="214"/>
      <c r="H138" s="214"/>
      <c r="I138" s="217"/>
      <c r="J138" s="218">
        <f>BK138</f>
        <v>0</v>
      </c>
      <c r="K138" s="214"/>
      <c r="L138" s="219"/>
      <c r="M138" s="220"/>
      <c r="N138" s="221"/>
      <c r="O138" s="221"/>
      <c r="P138" s="222">
        <f>P139+P141+P143+P145+P155</f>
        <v>0</v>
      </c>
      <c r="Q138" s="221"/>
      <c r="R138" s="222">
        <f>R139+R141+R143+R145+R155</f>
        <v>0.045847499999999999</v>
      </c>
      <c r="S138" s="221"/>
      <c r="T138" s="223">
        <f>T139+T141+T143+T145+T155</f>
        <v>0.16800000000000001</v>
      </c>
      <c r="U138" s="12"/>
      <c r="V138" s="12"/>
      <c r="W138" s="12"/>
      <c r="X138" s="12"/>
      <c r="Y138" s="12"/>
      <c r="Z138" s="12"/>
      <c r="AA138" s="12"/>
      <c r="AB138" s="12"/>
      <c r="AC138" s="12"/>
      <c r="AD138" s="12"/>
      <c r="AE138" s="12"/>
      <c r="AR138" s="224" t="s">
        <v>87</v>
      </c>
      <c r="AT138" s="225" t="s">
        <v>82</v>
      </c>
      <c r="AU138" s="225" t="s">
        <v>83</v>
      </c>
      <c r="AY138" s="224" t="s">
        <v>227</v>
      </c>
      <c r="BK138" s="226">
        <f>BK139+BK141+BK143+BK145+BK155</f>
        <v>0</v>
      </c>
    </row>
    <row r="139" s="12" customFormat="1" ht="22.8" customHeight="1">
      <c r="A139" s="12"/>
      <c r="B139" s="213"/>
      <c r="C139" s="214"/>
      <c r="D139" s="215" t="s">
        <v>82</v>
      </c>
      <c r="E139" s="227" t="s">
        <v>102</v>
      </c>
      <c r="F139" s="227" t="s">
        <v>463</v>
      </c>
      <c r="G139" s="214"/>
      <c r="H139" s="214"/>
      <c r="I139" s="217"/>
      <c r="J139" s="228">
        <f>BK139</f>
        <v>0</v>
      </c>
      <c r="K139" s="214"/>
      <c r="L139" s="219"/>
      <c r="M139" s="220"/>
      <c r="N139" s="221"/>
      <c r="O139" s="221"/>
      <c r="P139" s="222">
        <f>P140</f>
        <v>0</v>
      </c>
      <c r="Q139" s="221"/>
      <c r="R139" s="222">
        <f>R140</f>
        <v>0.037859999999999998</v>
      </c>
      <c r="S139" s="221"/>
      <c r="T139" s="223">
        <f>T140</f>
        <v>0</v>
      </c>
      <c r="U139" s="12"/>
      <c r="V139" s="12"/>
      <c r="W139" s="12"/>
      <c r="X139" s="12"/>
      <c r="Y139" s="12"/>
      <c r="Z139" s="12"/>
      <c r="AA139" s="12"/>
      <c r="AB139" s="12"/>
      <c r="AC139" s="12"/>
      <c r="AD139" s="12"/>
      <c r="AE139" s="12"/>
      <c r="AR139" s="224" t="s">
        <v>87</v>
      </c>
      <c r="AT139" s="225" t="s">
        <v>82</v>
      </c>
      <c r="AU139" s="225" t="s">
        <v>87</v>
      </c>
      <c r="AY139" s="224" t="s">
        <v>227</v>
      </c>
      <c r="BK139" s="226">
        <f>BK140</f>
        <v>0</v>
      </c>
    </row>
    <row r="140" s="2" customFormat="1" ht="16.5" customHeight="1">
      <c r="A140" s="40"/>
      <c r="B140" s="41"/>
      <c r="C140" s="229" t="s">
        <v>87</v>
      </c>
      <c r="D140" s="229" t="s">
        <v>230</v>
      </c>
      <c r="E140" s="230" t="s">
        <v>3152</v>
      </c>
      <c r="F140" s="231" t="s">
        <v>3153</v>
      </c>
      <c r="G140" s="232" t="s">
        <v>459</v>
      </c>
      <c r="H140" s="233">
        <v>2</v>
      </c>
      <c r="I140" s="234"/>
      <c r="J140" s="235">
        <f>ROUND(I140*H140,2)</f>
        <v>0</v>
      </c>
      <c r="K140" s="231" t="s">
        <v>234</v>
      </c>
      <c r="L140" s="46"/>
      <c r="M140" s="236" t="s">
        <v>1</v>
      </c>
      <c r="N140" s="237" t="s">
        <v>48</v>
      </c>
      <c r="O140" s="93"/>
      <c r="P140" s="238">
        <f>O140*H140</f>
        <v>0</v>
      </c>
      <c r="Q140" s="238">
        <v>0.018929999999999999</v>
      </c>
      <c r="R140" s="238">
        <f>Q140*H140</f>
        <v>0.037859999999999998</v>
      </c>
      <c r="S140" s="238">
        <v>0</v>
      </c>
      <c r="T140" s="239">
        <f>S140*H140</f>
        <v>0</v>
      </c>
      <c r="U140" s="40"/>
      <c r="V140" s="40"/>
      <c r="W140" s="40"/>
      <c r="X140" s="40"/>
      <c r="Y140" s="40"/>
      <c r="Z140" s="40"/>
      <c r="AA140" s="40"/>
      <c r="AB140" s="40"/>
      <c r="AC140" s="40"/>
      <c r="AD140" s="40"/>
      <c r="AE140" s="40"/>
      <c r="AR140" s="240" t="s">
        <v>115</v>
      </c>
      <c r="AT140" s="240" t="s">
        <v>230</v>
      </c>
      <c r="AU140" s="240" t="s">
        <v>91</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6178</v>
      </c>
    </row>
    <row r="141" s="12" customFormat="1" ht="22.8" customHeight="1">
      <c r="A141" s="12"/>
      <c r="B141" s="213"/>
      <c r="C141" s="214"/>
      <c r="D141" s="215" t="s">
        <v>82</v>
      </c>
      <c r="E141" s="227" t="s">
        <v>257</v>
      </c>
      <c r="F141" s="227" t="s">
        <v>627</v>
      </c>
      <c r="G141" s="214"/>
      <c r="H141" s="214"/>
      <c r="I141" s="217"/>
      <c r="J141" s="228">
        <f>BK141</f>
        <v>0</v>
      </c>
      <c r="K141" s="214"/>
      <c r="L141" s="219"/>
      <c r="M141" s="220"/>
      <c r="N141" s="221"/>
      <c r="O141" s="221"/>
      <c r="P141" s="222">
        <f>P142</f>
        <v>0</v>
      </c>
      <c r="Q141" s="221"/>
      <c r="R141" s="222">
        <f>R142</f>
        <v>0.0067999999999999996</v>
      </c>
      <c r="S141" s="221"/>
      <c r="T141" s="223">
        <f>T142</f>
        <v>0</v>
      </c>
      <c r="U141" s="12"/>
      <c r="V141" s="12"/>
      <c r="W141" s="12"/>
      <c r="X141" s="12"/>
      <c r="Y141" s="12"/>
      <c r="Z141" s="12"/>
      <c r="AA141" s="12"/>
      <c r="AB141" s="12"/>
      <c r="AC141" s="12"/>
      <c r="AD141" s="12"/>
      <c r="AE141" s="12"/>
      <c r="AR141" s="224" t="s">
        <v>87</v>
      </c>
      <c r="AT141" s="225" t="s">
        <v>82</v>
      </c>
      <c r="AU141" s="225" t="s">
        <v>87</v>
      </c>
      <c r="AY141" s="224" t="s">
        <v>227</v>
      </c>
      <c r="BK141" s="226">
        <f>BK142</f>
        <v>0</v>
      </c>
    </row>
    <row r="142" s="2" customFormat="1" ht="16.5" customHeight="1">
      <c r="A142" s="40"/>
      <c r="B142" s="41"/>
      <c r="C142" s="229" t="s">
        <v>91</v>
      </c>
      <c r="D142" s="229" t="s">
        <v>230</v>
      </c>
      <c r="E142" s="230" t="s">
        <v>3164</v>
      </c>
      <c r="F142" s="231" t="s">
        <v>3165</v>
      </c>
      <c r="G142" s="232" t="s">
        <v>459</v>
      </c>
      <c r="H142" s="233">
        <v>2</v>
      </c>
      <c r="I142" s="234"/>
      <c r="J142" s="235">
        <f>ROUND(I142*H142,2)</f>
        <v>0</v>
      </c>
      <c r="K142" s="231" t="s">
        <v>234</v>
      </c>
      <c r="L142" s="46"/>
      <c r="M142" s="236" t="s">
        <v>1</v>
      </c>
      <c r="N142" s="237" t="s">
        <v>48</v>
      </c>
      <c r="O142" s="93"/>
      <c r="P142" s="238">
        <f>O142*H142</f>
        <v>0</v>
      </c>
      <c r="Q142" s="238">
        <v>0.0033999999999999998</v>
      </c>
      <c r="R142" s="238">
        <f>Q142*H142</f>
        <v>0.0067999999999999996</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6179</v>
      </c>
    </row>
    <row r="143" s="12" customFormat="1" ht="22.8" customHeight="1">
      <c r="A143" s="12"/>
      <c r="B143" s="213"/>
      <c r="C143" s="214"/>
      <c r="D143" s="215" t="s">
        <v>82</v>
      </c>
      <c r="E143" s="227" t="s">
        <v>270</v>
      </c>
      <c r="F143" s="227" t="s">
        <v>999</v>
      </c>
      <c r="G143" s="214"/>
      <c r="H143" s="214"/>
      <c r="I143" s="217"/>
      <c r="J143" s="228">
        <f>BK143</f>
        <v>0</v>
      </c>
      <c r="K143" s="214"/>
      <c r="L143" s="219"/>
      <c r="M143" s="220"/>
      <c r="N143" s="221"/>
      <c r="O143" s="221"/>
      <c r="P143" s="222">
        <f>P144</f>
        <v>0</v>
      </c>
      <c r="Q143" s="221"/>
      <c r="R143" s="222">
        <f>R144</f>
        <v>0</v>
      </c>
      <c r="S143" s="221"/>
      <c r="T143" s="223">
        <f>T144</f>
        <v>0.024</v>
      </c>
      <c r="U143" s="12"/>
      <c r="V143" s="12"/>
      <c r="W143" s="12"/>
      <c r="X143" s="12"/>
      <c r="Y143" s="12"/>
      <c r="Z143" s="12"/>
      <c r="AA143" s="12"/>
      <c r="AB143" s="12"/>
      <c r="AC143" s="12"/>
      <c r="AD143" s="12"/>
      <c r="AE143" s="12"/>
      <c r="AR143" s="224" t="s">
        <v>87</v>
      </c>
      <c r="AT143" s="225" t="s">
        <v>82</v>
      </c>
      <c r="AU143" s="225" t="s">
        <v>87</v>
      </c>
      <c r="AY143" s="224" t="s">
        <v>227</v>
      </c>
      <c r="BK143" s="226">
        <f>BK144</f>
        <v>0</v>
      </c>
    </row>
    <row r="144" s="2" customFormat="1" ht="16.5" customHeight="1">
      <c r="A144" s="40"/>
      <c r="B144" s="41"/>
      <c r="C144" s="229" t="s">
        <v>102</v>
      </c>
      <c r="D144" s="229" t="s">
        <v>230</v>
      </c>
      <c r="E144" s="230" t="s">
        <v>3167</v>
      </c>
      <c r="F144" s="231" t="s">
        <v>3168</v>
      </c>
      <c r="G144" s="232" t="s">
        <v>459</v>
      </c>
      <c r="H144" s="233">
        <v>2</v>
      </c>
      <c r="I144" s="234"/>
      <c r="J144" s="235">
        <f>ROUND(I144*H144,2)</f>
        <v>0</v>
      </c>
      <c r="K144" s="231" t="s">
        <v>234</v>
      </c>
      <c r="L144" s="46"/>
      <c r="M144" s="236" t="s">
        <v>1</v>
      </c>
      <c r="N144" s="237" t="s">
        <v>48</v>
      </c>
      <c r="O144" s="93"/>
      <c r="P144" s="238">
        <f>O144*H144</f>
        <v>0</v>
      </c>
      <c r="Q144" s="238">
        <v>0</v>
      </c>
      <c r="R144" s="238">
        <f>Q144*H144</f>
        <v>0</v>
      </c>
      <c r="S144" s="238">
        <v>0.012</v>
      </c>
      <c r="T144" s="239">
        <f>S144*H144</f>
        <v>0.024</v>
      </c>
      <c r="U144" s="40"/>
      <c r="V144" s="40"/>
      <c r="W144" s="40"/>
      <c r="X144" s="40"/>
      <c r="Y144" s="40"/>
      <c r="Z144" s="40"/>
      <c r="AA144" s="40"/>
      <c r="AB144" s="40"/>
      <c r="AC144" s="40"/>
      <c r="AD144" s="40"/>
      <c r="AE144" s="40"/>
      <c r="AR144" s="240" t="s">
        <v>115</v>
      </c>
      <c r="AT144" s="240" t="s">
        <v>230</v>
      </c>
      <c r="AU144" s="240" t="s">
        <v>91</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6180</v>
      </c>
    </row>
    <row r="145" s="12" customFormat="1" ht="22.8" customHeight="1">
      <c r="A145" s="12"/>
      <c r="B145" s="213"/>
      <c r="C145" s="214"/>
      <c r="D145" s="215" t="s">
        <v>82</v>
      </c>
      <c r="E145" s="227" t="s">
        <v>869</v>
      </c>
      <c r="F145" s="227" t="s">
        <v>3173</v>
      </c>
      <c r="G145" s="214"/>
      <c r="H145" s="214"/>
      <c r="I145" s="217"/>
      <c r="J145" s="228">
        <f>BK145</f>
        <v>0</v>
      </c>
      <c r="K145" s="214"/>
      <c r="L145" s="219"/>
      <c r="M145" s="220"/>
      <c r="N145" s="221"/>
      <c r="O145" s="221"/>
      <c r="P145" s="222">
        <f>SUM(P146:P154)</f>
        <v>0</v>
      </c>
      <c r="Q145" s="221"/>
      <c r="R145" s="222">
        <f>SUM(R146:R154)</f>
        <v>0.0011875</v>
      </c>
      <c r="S145" s="221"/>
      <c r="T145" s="223">
        <f>SUM(T146:T154)</f>
        <v>0.14400000000000002</v>
      </c>
      <c r="U145" s="12"/>
      <c r="V145" s="12"/>
      <c r="W145" s="12"/>
      <c r="X145" s="12"/>
      <c r="Y145" s="12"/>
      <c r="Z145" s="12"/>
      <c r="AA145" s="12"/>
      <c r="AB145" s="12"/>
      <c r="AC145" s="12"/>
      <c r="AD145" s="12"/>
      <c r="AE145" s="12"/>
      <c r="AR145" s="224" t="s">
        <v>87</v>
      </c>
      <c r="AT145" s="225" t="s">
        <v>82</v>
      </c>
      <c r="AU145" s="225" t="s">
        <v>87</v>
      </c>
      <c r="AY145" s="224" t="s">
        <v>227</v>
      </c>
      <c r="BK145" s="226">
        <f>SUM(BK146:BK154)</f>
        <v>0</v>
      </c>
    </row>
    <row r="146" s="2" customFormat="1" ht="16.5" customHeight="1">
      <c r="A146" s="40"/>
      <c r="B146" s="41"/>
      <c r="C146" s="229" t="s">
        <v>115</v>
      </c>
      <c r="D146" s="229" t="s">
        <v>230</v>
      </c>
      <c r="E146" s="230" t="s">
        <v>3174</v>
      </c>
      <c r="F146" s="231" t="s">
        <v>3175</v>
      </c>
      <c r="G146" s="232" t="s">
        <v>415</v>
      </c>
      <c r="H146" s="233">
        <v>100</v>
      </c>
      <c r="I146" s="234"/>
      <c r="J146" s="235">
        <f>ROUND(I146*H146,2)</f>
        <v>0</v>
      </c>
      <c r="K146" s="231" t="s">
        <v>1</v>
      </c>
      <c r="L146" s="46"/>
      <c r="M146" s="236" t="s">
        <v>1</v>
      </c>
      <c r="N146" s="237" t="s">
        <v>48</v>
      </c>
      <c r="O146" s="93"/>
      <c r="P146" s="238">
        <f>O146*H146</f>
        <v>0</v>
      </c>
      <c r="Q146" s="238">
        <v>1.1875000000000001E-05</v>
      </c>
      <c r="R146" s="238">
        <f>Q146*H146</f>
        <v>0.0011875</v>
      </c>
      <c r="S146" s="238">
        <v>0</v>
      </c>
      <c r="T146" s="239">
        <f>S146*H146</f>
        <v>0</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6181</v>
      </c>
    </row>
    <row r="147" s="2" customFormat="1" ht="16.5" customHeight="1">
      <c r="A147" s="40"/>
      <c r="B147" s="41"/>
      <c r="C147" s="229" t="s">
        <v>121</v>
      </c>
      <c r="D147" s="229" t="s">
        <v>230</v>
      </c>
      <c r="E147" s="230" t="s">
        <v>3177</v>
      </c>
      <c r="F147" s="231" t="s">
        <v>3178</v>
      </c>
      <c r="G147" s="232" t="s">
        <v>459</v>
      </c>
      <c r="H147" s="233">
        <v>18</v>
      </c>
      <c r="I147" s="234"/>
      <c r="J147" s="235">
        <f>ROUND(I147*H147,2)</f>
        <v>0</v>
      </c>
      <c r="K147" s="231" t="s">
        <v>1</v>
      </c>
      <c r="L147" s="46"/>
      <c r="M147" s="236" t="s">
        <v>1</v>
      </c>
      <c r="N147" s="237" t="s">
        <v>48</v>
      </c>
      <c r="O147" s="93"/>
      <c r="P147" s="238">
        <f>O147*H147</f>
        <v>0</v>
      </c>
      <c r="Q147" s="238">
        <v>0</v>
      </c>
      <c r="R147" s="238">
        <f>Q147*H147</f>
        <v>0</v>
      </c>
      <c r="S147" s="238">
        <v>0.0080000000000000002</v>
      </c>
      <c r="T147" s="239">
        <f>S147*H147</f>
        <v>0.14400000000000002</v>
      </c>
      <c r="U147" s="40"/>
      <c r="V147" s="40"/>
      <c r="W147" s="40"/>
      <c r="X147" s="40"/>
      <c r="Y147" s="40"/>
      <c r="Z147" s="40"/>
      <c r="AA147" s="40"/>
      <c r="AB147" s="40"/>
      <c r="AC147" s="40"/>
      <c r="AD147" s="40"/>
      <c r="AE147" s="40"/>
      <c r="AR147" s="240" t="s">
        <v>115</v>
      </c>
      <c r="AT147" s="240" t="s">
        <v>230</v>
      </c>
      <c r="AU147" s="240" t="s">
        <v>91</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6182</v>
      </c>
    </row>
    <row r="148" s="2" customFormat="1" ht="21.75" customHeight="1">
      <c r="A148" s="40"/>
      <c r="B148" s="41"/>
      <c r="C148" s="229" t="s">
        <v>257</v>
      </c>
      <c r="D148" s="229" t="s">
        <v>230</v>
      </c>
      <c r="E148" s="230" t="s">
        <v>1255</v>
      </c>
      <c r="F148" s="231" t="s">
        <v>1256</v>
      </c>
      <c r="G148" s="232" t="s">
        <v>398</v>
      </c>
      <c r="H148" s="233">
        <v>0.56200000000000006</v>
      </c>
      <c r="I148" s="234"/>
      <c r="J148" s="235">
        <f>ROUND(I148*H148,2)</f>
        <v>0</v>
      </c>
      <c r="K148" s="231" t="s">
        <v>234</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6183</v>
      </c>
    </row>
    <row r="149" s="2" customFormat="1" ht="21.75" customHeight="1">
      <c r="A149" s="40"/>
      <c r="B149" s="41"/>
      <c r="C149" s="229" t="s">
        <v>262</v>
      </c>
      <c r="D149" s="229" t="s">
        <v>230</v>
      </c>
      <c r="E149" s="230" t="s">
        <v>3184</v>
      </c>
      <c r="F149" s="231" t="s">
        <v>3185</v>
      </c>
      <c r="G149" s="232" t="s">
        <v>398</v>
      </c>
      <c r="H149" s="233">
        <v>5.6200000000000001</v>
      </c>
      <c r="I149" s="234"/>
      <c r="J149" s="235">
        <f>ROUND(I149*H149,2)</f>
        <v>0</v>
      </c>
      <c r="K149" s="231" t="s">
        <v>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6184</v>
      </c>
    </row>
    <row r="150" s="2" customFormat="1" ht="16.5" customHeight="1">
      <c r="A150" s="40"/>
      <c r="B150" s="41"/>
      <c r="C150" s="229" t="s">
        <v>266</v>
      </c>
      <c r="D150" s="229" t="s">
        <v>230</v>
      </c>
      <c r="E150" s="230" t="s">
        <v>3187</v>
      </c>
      <c r="F150" s="231" t="s">
        <v>6185</v>
      </c>
      <c r="G150" s="232" t="s">
        <v>398</v>
      </c>
      <c r="H150" s="233">
        <v>0.56200000000000006</v>
      </c>
      <c r="I150" s="234"/>
      <c r="J150" s="235">
        <f>ROUND(I150*H150,2)</f>
        <v>0</v>
      </c>
      <c r="K150" s="231" t="s">
        <v>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6186</v>
      </c>
    </row>
    <row r="151" s="2" customFormat="1" ht="16.5" customHeight="1">
      <c r="A151" s="40"/>
      <c r="B151" s="41"/>
      <c r="C151" s="229" t="s">
        <v>270</v>
      </c>
      <c r="D151" s="229" t="s">
        <v>230</v>
      </c>
      <c r="E151" s="230" t="s">
        <v>3190</v>
      </c>
      <c r="F151" s="231" t="s">
        <v>3191</v>
      </c>
      <c r="G151" s="232" t="s">
        <v>398</v>
      </c>
      <c r="H151" s="233">
        <v>0.56200000000000006</v>
      </c>
      <c r="I151" s="234"/>
      <c r="J151" s="235">
        <f>ROUND(I151*H151,2)</f>
        <v>0</v>
      </c>
      <c r="K151" s="231" t="s">
        <v>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91</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6187</v>
      </c>
    </row>
    <row r="152" s="2" customFormat="1" ht="16.5" customHeight="1">
      <c r="A152" s="40"/>
      <c r="B152" s="41"/>
      <c r="C152" s="229" t="s">
        <v>274</v>
      </c>
      <c r="D152" s="229" t="s">
        <v>230</v>
      </c>
      <c r="E152" s="230" t="s">
        <v>3193</v>
      </c>
      <c r="F152" s="231" t="s">
        <v>3194</v>
      </c>
      <c r="G152" s="232" t="s">
        <v>398</v>
      </c>
      <c r="H152" s="233">
        <v>0.56200000000000006</v>
      </c>
      <c r="I152" s="234"/>
      <c r="J152" s="235">
        <f>ROUND(I152*H152,2)</f>
        <v>0</v>
      </c>
      <c r="K152" s="231" t="s">
        <v>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91</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6188</v>
      </c>
    </row>
    <row r="153" s="2" customFormat="1" ht="16.5" customHeight="1">
      <c r="A153" s="40"/>
      <c r="B153" s="41"/>
      <c r="C153" s="229" t="s">
        <v>278</v>
      </c>
      <c r="D153" s="229" t="s">
        <v>230</v>
      </c>
      <c r="E153" s="230" t="s">
        <v>3196</v>
      </c>
      <c r="F153" s="231" t="s">
        <v>3197</v>
      </c>
      <c r="G153" s="232" t="s">
        <v>398</v>
      </c>
      <c r="H153" s="233">
        <v>5.6200000000000001</v>
      </c>
      <c r="I153" s="234"/>
      <c r="J153" s="235">
        <f>ROUND(I153*H153,2)</f>
        <v>0</v>
      </c>
      <c r="K153" s="231" t="s">
        <v>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6189</v>
      </c>
    </row>
    <row r="154" s="2" customFormat="1" ht="16.5" customHeight="1">
      <c r="A154" s="40"/>
      <c r="B154" s="41"/>
      <c r="C154" s="229" t="s">
        <v>282</v>
      </c>
      <c r="D154" s="229" t="s">
        <v>230</v>
      </c>
      <c r="E154" s="230" t="s">
        <v>1273</v>
      </c>
      <c r="F154" s="231" t="s">
        <v>1274</v>
      </c>
      <c r="G154" s="232" t="s">
        <v>398</v>
      </c>
      <c r="H154" s="233">
        <v>0.56200000000000006</v>
      </c>
      <c r="I154" s="234"/>
      <c r="J154" s="235">
        <f>ROUND(I154*H154,2)</f>
        <v>0</v>
      </c>
      <c r="K154" s="231" t="s">
        <v>234</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91</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6190</v>
      </c>
    </row>
    <row r="155" s="12" customFormat="1" ht="22.8" customHeight="1">
      <c r="A155" s="12"/>
      <c r="B155" s="213"/>
      <c r="C155" s="214"/>
      <c r="D155" s="215" t="s">
        <v>82</v>
      </c>
      <c r="E155" s="227" t="s">
        <v>1252</v>
      </c>
      <c r="F155" s="227" t="s">
        <v>1253</v>
      </c>
      <c r="G155" s="214"/>
      <c r="H155" s="214"/>
      <c r="I155" s="217"/>
      <c r="J155" s="228">
        <f>BK155</f>
        <v>0</v>
      </c>
      <c r="K155" s="214"/>
      <c r="L155" s="219"/>
      <c r="M155" s="220"/>
      <c r="N155" s="221"/>
      <c r="O155" s="221"/>
      <c r="P155" s="222">
        <v>0</v>
      </c>
      <c r="Q155" s="221"/>
      <c r="R155" s="222">
        <v>0</v>
      </c>
      <c r="S155" s="221"/>
      <c r="T155" s="223">
        <v>0</v>
      </c>
      <c r="U155" s="12"/>
      <c r="V155" s="12"/>
      <c r="W155" s="12"/>
      <c r="X155" s="12"/>
      <c r="Y155" s="12"/>
      <c r="Z155" s="12"/>
      <c r="AA155" s="12"/>
      <c r="AB155" s="12"/>
      <c r="AC155" s="12"/>
      <c r="AD155" s="12"/>
      <c r="AE155" s="12"/>
      <c r="AR155" s="224" t="s">
        <v>87</v>
      </c>
      <c r="AT155" s="225" t="s">
        <v>82</v>
      </c>
      <c r="AU155" s="225" t="s">
        <v>87</v>
      </c>
      <c r="AY155" s="224" t="s">
        <v>227</v>
      </c>
      <c r="BK155" s="226">
        <v>0</v>
      </c>
    </row>
    <row r="156" s="12" customFormat="1" ht="25.92" customHeight="1">
      <c r="A156" s="12"/>
      <c r="B156" s="213"/>
      <c r="C156" s="214"/>
      <c r="D156" s="215" t="s">
        <v>82</v>
      </c>
      <c r="E156" s="216" t="s">
        <v>1282</v>
      </c>
      <c r="F156" s="216" t="s">
        <v>1283</v>
      </c>
      <c r="G156" s="214"/>
      <c r="H156" s="214"/>
      <c r="I156" s="217"/>
      <c r="J156" s="218">
        <f>BK156</f>
        <v>0</v>
      </c>
      <c r="K156" s="214"/>
      <c r="L156" s="219"/>
      <c r="M156" s="220"/>
      <c r="N156" s="221"/>
      <c r="O156" s="221"/>
      <c r="P156" s="222">
        <f>P157+P164+P166+P176+P188+P198</f>
        <v>0</v>
      </c>
      <c r="Q156" s="221"/>
      <c r="R156" s="222">
        <f>R157+R164+R166+R176+R188+R198</f>
        <v>0.37605000000000005</v>
      </c>
      <c r="S156" s="221"/>
      <c r="T156" s="223">
        <f>T157+T164+T166+T176+T188+T198</f>
        <v>0.39444999999999997</v>
      </c>
      <c r="U156" s="12"/>
      <c r="V156" s="12"/>
      <c r="W156" s="12"/>
      <c r="X156" s="12"/>
      <c r="Y156" s="12"/>
      <c r="Z156" s="12"/>
      <c r="AA156" s="12"/>
      <c r="AB156" s="12"/>
      <c r="AC156" s="12"/>
      <c r="AD156" s="12"/>
      <c r="AE156" s="12"/>
      <c r="AR156" s="224" t="s">
        <v>91</v>
      </c>
      <c r="AT156" s="225" t="s">
        <v>82</v>
      </c>
      <c r="AU156" s="225" t="s">
        <v>83</v>
      </c>
      <c r="AY156" s="224" t="s">
        <v>227</v>
      </c>
      <c r="BK156" s="226">
        <f>BK157+BK164+BK166+BK176+BK188+BK198</f>
        <v>0</v>
      </c>
    </row>
    <row r="157" s="12" customFormat="1" ht="22.8" customHeight="1">
      <c r="A157" s="12"/>
      <c r="B157" s="213"/>
      <c r="C157" s="214"/>
      <c r="D157" s="215" t="s">
        <v>82</v>
      </c>
      <c r="E157" s="227" t="s">
        <v>1518</v>
      </c>
      <c r="F157" s="227" t="s">
        <v>1519</v>
      </c>
      <c r="G157" s="214"/>
      <c r="H157" s="214"/>
      <c r="I157" s="217"/>
      <c r="J157" s="228">
        <f>BK157</f>
        <v>0</v>
      </c>
      <c r="K157" s="214"/>
      <c r="L157" s="219"/>
      <c r="M157" s="220"/>
      <c r="N157" s="221"/>
      <c r="O157" s="221"/>
      <c r="P157" s="222">
        <f>SUM(P158:P163)</f>
        <v>0</v>
      </c>
      <c r="Q157" s="221"/>
      <c r="R157" s="222">
        <f>SUM(R158:R163)</f>
        <v>0.027680000000000003</v>
      </c>
      <c r="S157" s="221"/>
      <c r="T157" s="223">
        <f>SUM(T158:T163)</f>
        <v>0.21199999999999999</v>
      </c>
      <c r="U157" s="12"/>
      <c r="V157" s="12"/>
      <c r="W157" s="12"/>
      <c r="X157" s="12"/>
      <c r="Y157" s="12"/>
      <c r="Z157" s="12"/>
      <c r="AA157" s="12"/>
      <c r="AB157" s="12"/>
      <c r="AC157" s="12"/>
      <c r="AD157" s="12"/>
      <c r="AE157" s="12"/>
      <c r="AR157" s="224" t="s">
        <v>91</v>
      </c>
      <c r="AT157" s="225" t="s">
        <v>82</v>
      </c>
      <c r="AU157" s="225" t="s">
        <v>87</v>
      </c>
      <c r="AY157" s="224" t="s">
        <v>227</v>
      </c>
      <c r="BK157" s="226">
        <f>SUM(BK158:BK163)</f>
        <v>0</v>
      </c>
    </row>
    <row r="158" s="2" customFormat="1" ht="16.5" customHeight="1">
      <c r="A158" s="40"/>
      <c r="B158" s="41"/>
      <c r="C158" s="229" t="s">
        <v>289</v>
      </c>
      <c r="D158" s="229" t="s">
        <v>230</v>
      </c>
      <c r="E158" s="230" t="s">
        <v>3203</v>
      </c>
      <c r="F158" s="231" t="s">
        <v>3204</v>
      </c>
      <c r="G158" s="232" t="s">
        <v>544</v>
      </c>
      <c r="H158" s="233">
        <v>40</v>
      </c>
      <c r="I158" s="234"/>
      <c r="J158" s="235">
        <f>ROUND(I158*H158,2)</f>
        <v>0</v>
      </c>
      <c r="K158" s="231" t="s">
        <v>1</v>
      </c>
      <c r="L158" s="46"/>
      <c r="M158" s="236" t="s">
        <v>1</v>
      </c>
      <c r="N158" s="237" t="s">
        <v>48</v>
      </c>
      <c r="O158" s="93"/>
      <c r="P158" s="238">
        <f>O158*H158</f>
        <v>0</v>
      </c>
      <c r="Q158" s="238">
        <v>0</v>
      </c>
      <c r="R158" s="238">
        <f>Q158*H158</f>
        <v>0</v>
      </c>
      <c r="S158" s="238">
        <v>0.0053</v>
      </c>
      <c r="T158" s="239">
        <f>S158*H158</f>
        <v>0.21199999999999999</v>
      </c>
      <c r="U158" s="40"/>
      <c r="V158" s="40"/>
      <c r="W158" s="40"/>
      <c r="X158" s="40"/>
      <c r="Y158" s="40"/>
      <c r="Z158" s="40"/>
      <c r="AA158" s="40"/>
      <c r="AB158" s="40"/>
      <c r="AC158" s="40"/>
      <c r="AD158" s="40"/>
      <c r="AE158" s="40"/>
      <c r="AR158" s="240" t="s">
        <v>300</v>
      </c>
      <c r="AT158" s="240" t="s">
        <v>230</v>
      </c>
      <c r="AU158" s="240" t="s">
        <v>91</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300</v>
      </c>
      <c r="BM158" s="240" t="s">
        <v>6191</v>
      </c>
    </row>
    <row r="159" s="2" customFormat="1" ht="16.5" customHeight="1">
      <c r="A159" s="40"/>
      <c r="B159" s="41"/>
      <c r="C159" s="229" t="s">
        <v>293</v>
      </c>
      <c r="D159" s="229" t="s">
        <v>230</v>
      </c>
      <c r="E159" s="230" t="s">
        <v>3200</v>
      </c>
      <c r="F159" s="231" t="s">
        <v>3201</v>
      </c>
      <c r="G159" s="232" t="s">
        <v>544</v>
      </c>
      <c r="H159" s="233">
        <v>114</v>
      </c>
      <c r="I159" s="234"/>
      <c r="J159" s="235">
        <f>ROUND(I159*H159,2)</f>
        <v>0</v>
      </c>
      <c r="K159" s="231" t="s">
        <v>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300</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300</v>
      </c>
      <c r="BM159" s="240" t="s">
        <v>6192</v>
      </c>
    </row>
    <row r="160" s="2" customFormat="1" ht="16.5" customHeight="1">
      <c r="A160" s="40"/>
      <c r="B160" s="41"/>
      <c r="C160" s="284" t="s">
        <v>8</v>
      </c>
      <c r="D160" s="284" t="s">
        <v>407</v>
      </c>
      <c r="E160" s="285" t="s">
        <v>3206</v>
      </c>
      <c r="F160" s="286" t="s">
        <v>3207</v>
      </c>
      <c r="G160" s="287" t="s">
        <v>544</v>
      </c>
      <c r="H160" s="288">
        <v>58</v>
      </c>
      <c r="I160" s="289"/>
      <c r="J160" s="290">
        <f>ROUND(I160*H160,2)</f>
        <v>0</v>
      </c>
      <c r="K160" s="286" t="s">
        <v>234</v>
      </c>
      <c r="L160" s="291"/>
      <c r="M160" s="292" t="s">
        <v>1</v>
      </c>
      <c r="N160" s="293" t="s">
        <v>48</v>
      </c>
      <c r="O160" s="93"/>
      <c r="P160" s="238">
        <f>O160*H160</f>
        <v>0</v>
      </c>
      <c r="Q160" s="238">
        <v>0.00020000000000000001</v>
      </c>
      <c r="R160" s="238">
        <f>Q160*H160</f>
        <v>0.011600000000000001</v>
      </c>
      <c r="S160" s="238">
        <v>0</v>
      </c>
      <c r="T160" s="239">
        <f>S160*H160</f>
        <v>0</v>
      </c>
      <c r="U160" s="40"/>
      <c r="V160" s="40"/>
      <c r="W160" s="40"/>
      <c r="X160" s="40"/>
      <c r="Y160" s="40"/>
      <c r="Z160" s="40"/>
      <c r="AA160" s="40"/>
      <c r="AB160" s="40"/>
      <c r="AC160" s="40"/>
      <c r="AD160" s="40"/>
      <c r="AE160" s="40"/>
      <c r="AR160" s="240" t="s">
        <v>525</v>
      </c>
      <c r="AT160" s="240" t="s">
        <v>407</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300</v>
      </c>
      <c r="BM160" s="240" t="s">
        <v>6193</v>
      </c>
    </row>
    <row r="161" s="2" customFormat="1" ht="16.5" customHeight="1">
      <c r="A161" s="40"/>
      <c r="B161" s="41"/>
      <c r="C161" s="284" t="s">
        <v>300</v>
      </c>
      <c r="D161" s="284" t="s">
        <v>407</v>
      </c>
      <c r="E161" s="285" t="s">
        <v>3209</v>
      </c>
      <c r="F161" s="286" t="s">
        <v>3210</v>
      </c>
      <c r="G161" s="287" t="s">
        <v>544</v>
      </c>
      <c r="H161" s="288">
        <v>8</v>
      </c>
      <c r="I161" s="289"/>
      <c r="J161" s="290">
        <f>ROUND(I161*H161,2)</f>
        <v>0</v>
      </c>
      <c r="K161" s="286" t="s">
        <v>234</v>
      </c>
      <c r="L161" s="291"/>
      <c r="M161" s="292" t="s">
        <v>1</v>
      </c>
      <c r="N161" s="293" t="s">
        <v>48</v>
      </c>
      <c r="O161" s="93"/>
      <c r="P161" s="238">
        <f>O161*H161</f>
        <v>0</v>
      </c>
      <c r="Q161" s="238">
        <v>0.00027</v>
      </c>
      <c r="R161" s="238">
        <f>Q161*H161</f>
        <v>0.00216</v>
      </c>
      <c r="S161" s="238">
        <v>0</v>
      </c>
      <c r="T161" s="239">
        <f>S161*H161</f>
        <v>0</v>
      </c>
      <c r="U161" s="40"/>
      <c r="V161" s="40"/>
      <c r="W161" s="40"/>
      <c r="X161" s="40"/>
      <c r="Y161" s="40"/>
      <c r="Z161" s="40"/>
      <c r="AA161" s="40"/>
      <c r="AB161" s="40"/>
      <c r="AC161" s="40"/>
      <c r="AD161" s="40"/>
      <c r="AE161" s="40"/>
      <c r="AR161" s="240" t="s">
        <v>525</v>
      </c>
      <c r="AT161" s="240" t="s">
        <v>407</v>
      </c>
      <c r="AU161" s="240" t="s">
        <v>91</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300</v>
      </c>
      <c r="BM161" s="240" t="s">
        <v>6194</v>
      </c>
    </row>
    <row r="162" s="2" customFormat="1" ht="16.5" customHeight="1">
      <c r="A162" s="40"/>
      <c r="B162" s="41"/>
      <c r="C162" s="284" t="s">
        <v>304</v>
      </c>
      <c r="D162" s="284" t="s">
        <v>407</v>
      </c>
      <c r="E162" s="285" t="s">
        <v>3212</v>
      </c>
      <c r="F162" s="286" t="s">
        <v>3213</v>
      </c>
      <c r="G162" s="287" t="s">
        <v>544</v>
      </c>
      <c r="H162" s="288">
        <v>48</v>
      </c>
      <c r="I162" s="289"/>
      <c r="J162" s="290">
        <f>ROUND(I162*H162,2)</f>
        <v>0</v>
      </c>
      <c r="K162" s="286" t="s">
        <v>234</v>
      </c>
      <c r="L162" s="291"/>
      <c r="M162" s="292" t="s">
        <v>1</v>
      </c>
      <c r="N162" s="293" t="s">
        <v>48</v>
      </c>
      <c r="O162" s="93"/>
      <c r="P162" s="238">
        <f>O162*H162</f>
        <v>0</v>
      </c>
      <c r="Q162" s="238">
        <v>0.00029</v>
      </c>
      <c r="R162" s="238">
        <f>Q162*H162</f>
        <v>0.01392</v>
      </c>
      <c r="S162" s="238">
        <v>0</v>
      </c>
      <c r="T162" s="239">
        <f>S162*H162</f>
        <v>0</v>
      </c>
      <c r="U162" s="40"/>
      <c r="V162" s="40"/>
      <c r="W162" s="40"/>
      <c r="X162" s="40"/>
      <c r="Y162" s="40"/>
      <c r="Z162" s="40"/>
      <c r="AA162" s="40"/>
      <c r="AB162" s="40"/>
      <c r="AC162" s="40"/>
      <c r="AD162" s="40"/>
      <c r="AE162" s="40"/>
      <c r="AR162" s="240" t="s">
        <v>525</v>
      </c>
      <c r="AT162" s="240" t="s">
        <v>407</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300</v>
      </c>
      <c r="BM162" s="240" t="s">
        <v>6195</v>
      </c>
    </row>
    <row r="163" s="2" customFormat="1" ht="16.5" customHeight="1">
      <c r="A163" s="40"/>
      <c r="B163" s="41"/>
      <c r="C163" s="229" t="s">
        <v>309</v>
      </c>
      <c r="D163" s="229" t="s">
        <v>230</v>
      </c>
      <c r="E163" s="230" t="s">
        <v>3227</v>
      </c>
      <c r="F163" s="231" t="s">
        <v>3228</v>
      </c>
      <c r="G163" s="232" t="s">
        <v>1381</v>
      </c>
      <c r="H163" s="305"/>
      <c r="I163" s="234"/>
      <c r="J163" s="235">
        <f>ROUND(I163*H163,2)</f>
        <v>0</v>
      </c>
      <c r="K163" s="231" t="s">
        <v>234</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300</v>
      </c>
      <c r="AT163" s="240" t="s">
        <v>230</v>
      </c>
      <c r="AU163" s="240" t="s">
        <v>91</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300</v>
      </c>
      <c r="BM163" s="240" t="s">
        <v>6196</v>
      </c>
    </row>
    <row r="164" s="12" customFormat="1" ht="22.8" customHeight="1">
      <c r="A164" s="12"/>
      <c r="B164" s="213"/>
      <c r="C164" s="214"/>
      <c r="D164" s="215" t="s">
        <v>82</v>
      </c>
      <c r="E164" s="227" t="s">
        <v>3230</v>
      </c>
      <c r="F164" s="227" t="s">
        <v>3231</v>
      </c>
      <c r="G164" s="214"/>
      <c r="H164" s="214"/>
      <c r="I164" s="217"/>
      <c r="J164" s="228">
        <f>BK164</f>
        <v>0</v>
      </c>
      <c r="K164" s="214"/>
      <c r="L164" s="219"/>
      <c r="M164" s="220"/>
      <c r="N164" s="221"/>
      <c r="O164" s="221"/>
      <c r="P164" s="222">
        <f>P165</f>
        <v>0</v>
      </c>
      <c r="Q164" s="221"/>
      <c r="R164" s="222">
        <f>R165</f>
        <v>0.0010200000000000001</v>
      </c>
      <c r="S164" s="221"/>
      <c r="T164" s="223">
        <f>T165</f>
        <v>0</v>
      </c>
      <c r="U164" s="12"/>
      <c r="V164" s="12"/>
      <c r="W164" s="12"/>
      <c r="X164" s="12"/>
      <c r="Y164" s="12"/>
      <c r="Z164" s="12"/>
      <c r="AA164" s="12"/>
      <c r="AB164" s="12"/>
      <c r="AC164" s="12"/>
      <c r="AD164" s="12"/>
      <c r="AE164" s="12"/>
      <c r="AR164" s="224" t="s">
        <v>91</v>
      </c>
      <c r="AT164" s="225" t="s">
        <v>82</v>
      </c>
      <c r="AU164" s="225" t="s">
        <v>87</v>
      </c>
      <c r="AY164" s="224" t="s">
        <v>227</v>
      </c>
      <c r="BK164" s="226">
        <f>BK165</f>
        <v>0</v>
      </c>
    </row>
    <row r="165" s="2" customFormat="1" ht="16.5" customHeight="1">
      <c r="A165" s="40"/>
      <c r="B165" s="41"/>
      <c r="C165" s="229" t="s">
        <v>316</v>
      </c>
      <c r="D165" s="229" t="s">
        <v>230</v>
      </c>
      <c r="E165" s="230" t="s">
        <v>3232</v>
      </c>
      <c r="F165" s="231" t="s">
        <v>3233</v>
      </c>
      <c r="G165" s="232" t="s">
        <v>459</v>
      </c>
      <c r="H165" s="233">
        <v>2</v>
      </c>
      <c r="I165" s="234"/>
      <c r="J165" s="235">
        <f>ROUND(I165*H165,2)</f>
        <v>0</v>
      </c>
      <c r="K165" s="231" t="s">
        <v>1</v>
      </c>
      <c r="L165" s="46"/>
      <c r="M165" s="236" t="s">
        <v>1</v>
      </c>
      <c r="N165" s="237" t="s">
        <v>48</v>
      </c>
      <c r="O165" s="93"/>
      <c r="P165" s="238">
        <f>O165*H165</f>
        <v>0</v>
      </c>
      <c r="Q165" s="238">
        <v>0.00051000000000000004</v>
      </c>
      <c r="R165" s="238">
        <f>Q165*H165</f>
        <v>0.0010200000000000001</v>
      </c>
      <c r="S165" s="238">
        <v>0</v>
      </c>
      <c r="T165" s="239">
        <f>S165*H165</f>
        <v>0</v>
      </c>
      <c r="U165" s="40"/>
      <c r="V165" s="40"/>
      <c r="W165" s="40"/>
      <c r="X165" s="40"/>
      <c r="Y165" s="40"/>
      <c r="Z165" s="40"/>
      <c r="AA165" s="40"/>
      <c r="AB165" s="40"/>
      <c r="AC165" s="40"/>
      <c r="AD165" s="40"/>
      <c r="AE165" s="40"/>
      <c r="AR165" s="240" t="s">
        <v>300</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300</v>
      </c>
      <c r="BM165" s="240" t="s">
        <v>6197</v>
      </c>
    </row>
    <row r="166" s="12" customFormat="1" ht="22.8" customHeight="1">
      <c r="A166" s="12"/>
      <c r="B166" s="213"/>
      <c r="C166" s="214"/>
      <c r="D166" s="215" t="s">
        <v>82</v>
      </c>
      <c r="E166" s="227" t="s">
        <v>3241</v>
      </c>
      <c r="F166" s="227" t="s">
        <v>3242</v>
      </c>
      <c r="G166" s="214"/>
      <c r="H166" s="214"/>
      <c r="I166" s="217"/>
      <c r="J166" s="228">
        <f>BK166</f>
        <v>0</v>
      </c>
      <c r="K166" s="214"/>
      <c r="L166" s="219"/>
      <c r="M166" s="220"/>
      <c r="N166" s="221"/>
      <c r="O166" s="221"/>
      <c r="P166" s="222">
        <f>SUM(P167:P175)</f>
        <v>0</v>
      </c>
      <c r="Q166" s="221"/>
      <c r="R166" s="222">
        <f>SUM(R167:R175)</f>
        <v>0.13722999999999999</v>
      </c>
      <c r="S166" s="221"/>
      <c r="T166" s="223">
        <f>SUM(T167:T175)</f>
        <v>0.096000000000000002</v>
      </c>
      <c r="U166" s="12"/>
      <c r="V166" s="12"/>
      <c r="W166" s="12"/>
      <c r="X166" s="12"/>
      <c r="Y166" s="12"/>
      <c r="Z166" s="12"/>
      <c r="AA166" s="12"/>
      <c r="AB166" s="12"/>
      <c r="AC166" s="12"/>
      <c r="AD166" s="12"/>
      <c r="AE166" s="12"/>
      <c r="AR166" s="224" t="s">
        <v>91</v>
      </c>
      <c r="AT166" s="225" t="s">
        <v>82</v>
      </c>
      <c r="AU166" s="225" t="s">
        <v>87</v>
      </c>
      <c r="AY166" s="224" t="s">
        <v>227</v>
      </c>
      <c r="BK166" s="226">
        <f>SUM(BK167:BK175)</f>
        <v>0</v>
      </c>
    </row>
    <row r="167" s="2" customFormat="1" ht="16.5" customHeight="1">
      <c r="A167" s="40"/>
      <c r="B167" s="41"/>
      <c r="C167" s="229" t="s">
        <v>323</v>
      </c>
      <c r="D167" s="229" t="s">
        <v>230</v>
      </c>
      <c r="E167" s="230" t="s">
        <v>6198</v>
      </c>
      <c r="F167" s="231" t="s">
        <v>6199</v>
      </c>
      <c r="G167" s="232" t="s">
        <v>544</v>
      </c>
      <c r="H167" s="233">
        <v>30</v>
      </c>
      <c r="I167" s="234"/>
      <c r="J167" s="235">
        <f>ROUND(I167*H167,2)</f>
        <v>0</v>
      </c>
      <c r="K167" s="231" t="s">
        <v>234</v>
      </c>
      <c r="L167" s="46"/>
      <c r="M167" s="236" t="s">
        <v>1</v>
      </c>
      <c r="N167" s="237" t="s">
        <v>48</v>
      </c>
      <c r="O167" s="93"/>
      <c r="P167" s="238">
        <f>O167*H167</f>
        <v>0</v>
      </c>
      <c r="Q167" s="238">
        <v>2.0000000000000002E-05</v>
      </c>
      <c r="R167" s="238">
        <f>Q167*H167</f>
        <v>0.00060000000000000006</v>
      </c>
      <c r="S167" s="238">
        <v>0.0032000000000000002</v>
      </c>
      <c r="T167" s="239">
        <f>S167*H167</f>
        <v>0.096000000000000002</v>
      </c>
      <c r="U167" s="40"/>
      <c r="V167" s="40"/>
      <c r="W167" s="40"/>
      <c r="X167" s="40"/>
      <c r="Y167" s="40"/>
      <c r="Z167" s="40"/>
      <c r="AA167" s="40"/>
      <c r="AB167" s="40"/>
      <c r="AC167" s="40"/>
      <c r="AD167" s="40"/>
      <c r="AE167" s="40"/>
      <c r="AR167" s="240" t="s">
        <v>300</v>
      </c>
      <c r="AT167" s="240" t="s">
        <v>230</v>
      </c>
      <c r="AU167" s="240" t="s">
        <v>91</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300</v>
      </c>
      <c r="BM167" s="240" t="s">
        <v>6200</v>
      </c>
    </row>
    <row r="168" s="2" customFormat="1" ht="16.5" customHeight="1">
      <c r="A168" s="40"/>
      <c r="B168" s="41"/>
      <c r="C168" s="229" t="s">
        <v>7</v>
      </c>
      <c r="D168" s="229" t="s">
        <v>230</v>
      </c>
      <c r="E168" s="230" t="s">
        <v>3249</v>
      </c>
      <c r="F168" s="231" t="s">
        <v>3250</v>
      </c>
      <c r="G168" s="232" t="s">
        <v>367</v>
      </c>
      <c r="H168" s="233">
        <v>24</v>
      </c>
      <c r="I168" s="234"/>
      <c r="J168" s="235">
        <f>ROUND(I168*H168,2)</f>
        <v>0</v>
      </c>
      <c r="K168" s="231" t="s">
        <v>1</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300</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300</v>
      </c>
      <c r="BM168" s="240" t="s">
        <v>6201</v>
      </c>
    </row>
    <row r="169" s="2" customFormat="1" ht="16.5" customHeight="1">
      <c r="A169" s="40"/>
      <c r="B169" s="41"/>
      <c r="C169" s="229" t="s">
        <v>470</v>
      </c>
      <c r="D169" s="229" t="s">
        <v>230</v>
      </c>
      <c r="E169" s="230" t="s">
        <v>3252</v>
      </c>
      <c r="F169" s="231" t="s">
        <v>3253</v>
      </c>
      <c r="G169" s="232" t="s">
        <v>544</v>
      </c>
      <c r="H169" s="233">
        <v>172</v>
      </c>
      <c r="I169" s="234"/>
      <c r="J169" s="235">
        <f>ROUND(I169*H169,2)</f>
        <v>0</v>
      </c>
      <c r="K169" s="231" t="s">
        <v>234</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300</v>
      </c>
      <c r="AT169" s="240" t="s">
        <v>230</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300</v>
      </c>
      <c r="BM169" s="240" t="s">
        <v>6202</v>
      </c>
    </row>
    <row r="170" s="2" customFormat="1" ht="16.5" customHeight="1">
      <c r="A170" s="40"/>
      <c r="B170" s="41"/>
      <c r="C170" s="229" t="s">
        <v>475</v>
      </c>
      <c r="D170" s="229" t="s">
        <v>230</v>
      </c>
      <c r="E170" s="230" t="s">
        <v>3258</v>
      </c>
      <c r="F170" s="231" t="s">
        <v>3259</v>
      </c>
      <c r="G170" s="232" t="s">
        <v>544</v>
      </c>
      <c r="H170" s="233">
        <v>108</v>
      </c>
      <c r="I170" s="234"/>
      <c r="J170" s="235">
        <f>ROUND(I170*H170,2)</f>
        <v>0</v>
      </c>
      <c r="K170" s="231" t="s">
        <v>234</v>
      </c>
      <c r="L170" s="46"/>
      <c r="M170" s="236" t="s">
        <v>1</v>
      </c>
      <c r="N170" s="237" t="s">
        <v>48</v>
      </c>
      <c r="O170" s="93"/>
      <c r="P170" s="238">
        <f>O170*H170</f>
        <v>0</v>
      </c>
      <c r="Q170" s="238">
        <v>0.00044999999999999999</v>
      </c>
      <c r="R170" s="238">
        <f>Q170*H170</f>
        <v>0.048599999999999997</v>
      </c>
      <c r="S170" s="238">
        <v>0</v>
      </c>
      <c r="T170" s="239">
        <f>S170*H170</f>
        <v>0</v>
      </c>
      <c r="U170" s="40"/>
      <c r="V170" s="40"/>
      <c r="W170" s="40"/>
      <c r="X170" s="40"/>
      <c r="Y170" s="40"/>
      <c r="Z170" s="40"/>
      <c r="AA170" s="40"/>
      <c r="AB170" s="40"/>
      <c r="AC170" s="40"/>
      <c r="AD170" s="40"/>
      <c r="AE170" s="40"/>
      <c r="AR170" s="240" t="s">
        <v>300</v>
      </c>
      <c r="AT170" s="240" t="s">
        <v>230</v>
      </c>
      <c r="AU170" s="240" t="s">
        <v>91</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300</v>
      </c>
      <c r="BM170" s="240" t="s">
        <v>6203</v>
      </c>
    </row>
    <row r="171" s="2" customFormat="1" ht="16.5" customHeight="1">
      <c r="A171" s="40"/>
      <c r="B171" s="41"/>
      <c r="C171" s="229" t="s">
        <v>491</v>
      </c>
      <c r="D171" s="229" t="s">
        <v>230</v>
      </c>
      <c r="E171" s="230" t="s">
        <v>3261</v>
      </c>
      <c r="F171" s="231" t="s">
        <v>3262</v>
      </c>
      <c r="G171" s="232" t="s">
        <v>544</v>
      </c>
      <c r="H171" s="233">
        <v>8</v>
      </c>
      <c r="I171" s="234"/>
      <c r="J171" s="235">
        <f>ROUND(I171*H171,2)</f>
        <v>0</v>
      </c>
      <c r="K171" s="231" t="s">
        <v>234</v>
      </c>
      <c r="L171" s="46"/>
      <c r="M171" s="236" t="s">
        <v>1</v>
      </c>
      <c r="N171" s="237" t="s">
        <v>48</v>
      </c>
      <c r="O171" s="93"/>
      <c r="P171" s="238">
        <f>O171*H171</f>
        <v>0</v>
      </c>
      <c r="Q171" s="238">
        <v>0.00068000000000000005</v>
      </c>
      <c r="R171" s="238">
        <f>Q171*H171</f>
        <v>0.0054400000000000004</v>
      </c>
      <c r="S171" s="238">
        <v>0</v>
      </c>
      <c r="T171" s="239">
        <f>S171*H171</f>
        <v>0</v>
      </c>
      <c r="U171" s="40"/>
      <c r="V171" s="40"/>
      <c r="W171" s="40"/>
      <c r="X171" s="40"/>
      <c r="Y171" s="40"/>
      <c r="Z171" s="40"/>
      <c r="AA171" s="40"/>
      <c r="AB171" s="40"/>
      <c r="AC171" s="40"/>
      <c r="AD171" s="40"/>
      <c r="AE171" s="40"/>
      <c r="AR171" s="240" t="s">
        <v>300</v>
      </c>
      <c r="AT171" s="240" t="s">
        <v>230</v>
      </c>
      <c r="AU171" s="240" t="s">
        <v>91</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300</v>
      </c>
      <c r="BM171" s="240" t="s">
        <v>6204</v>
      </c>
    </row>
    <row r="172" s="2" customFormat="1" ht="16.5" customHeight="1">
      <c r="A172" s="40"/>
      <c r="B172" s="41"/>
      <c r="C172" s="229" t="s">
        <v>496</v>
      </c>
      <c r="D172" s="229" t="s">
        <v>230</v>
      </c>
      <c r="E172" s="230" t="s">
        <v>3264</v>
      </c>
      <c r="F172" s="231" t="s">
        <v>3265</v>
      </c>
      <c r="G172" s="232" t="s">
        <v>544</v>
      </c>
      <c r="H172" s="233">
        <v>8</v>
      </c>
      <c r="I172" s="234"/>
      <c r="J172" s="235">
        <f>ROUND(I172*H172,2)</f>
        <v>0</v>
      </c>
      <c r="K172" s="231" t="s">
        <v>234</v>
      </c>
      <c r="L172" s="46"/>
      <c r="M172" s="236" t="s">
        <v>1</v>
      </c>
      <c r="N172" s="237" t="s">
        <v>48</v>
      </c>
      <c r="O172" s="93"/>
      <c r="P172" s="238">
        <f>O172*H172</f>
        <v>0</v>
      </c>
      <c r="Q172" s="238">
        <v>0.00067000000000000002</v>
      </c>
      <c r="R172" s="238">
        <f>Q172*H172</f>
        <v>0.0053600000000000002</v>
      </c>
      <c r="S172" s="238">
        <v>0</v>
      </c>
      <c r="T172" s="239">
        <f>S172*H172</f>
        <v>0</v>
      </c>
      <c r="U172" s="40"/>
      <c r="V172" s="40"/>
      <c r="W172" s="40"/>
      <c r="X172" s="40"/>
      <c r="Y172" s="40"/>
      <c r="Z172" s="40"/>
      <c r="AA172" s="40"/>
      <c r="AB172" s="40"/>
      <c r="AC172" s="40"/>
      <c r="AD172" s="40"/>
      <c r="AE172" s="40"/>
      <c r="AR172" s="240" t="s">
        <v>300</v>
      </c>
      <c r="AT172" s="240" t="s">
        <v>230</v>
      </c>
      <c r="AU172" s="240" t="s">
        <v>91</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300</v>
      </c>
      <c r="BM172" s="240" t="s">
        <v>6205</v>
      </c>
    </row>
    <row r="173" s="2" customFormat="1" ht="16.5" customHeight="1">
      <c r="A173" s="40"/>
      <c r="B173" s="41"/>
      <c r="C173" s="229" t="s">
        <v>500</v>
      </c>
      <c r="D173" s="229" t="s">
        <v>230</v>
      </c>
      <c r="E173" s="230" t="s">
        <v>3267</v>
      </c>
      <c r="F173" s="231" t="s">
        <v>3268</v>
      </c>
      <c r="G173" s="232" t="s">
        <v>544</v>
      </c>
      <c r="H173" s="233">
        <v>48</v>
      </c>
      <c r="I173" s="234"/>
      <c r="J173" s="235">
        <f>ROUND(I173*H173,2)</f>
        <v>0</v>
      </c>
      <c r="K173" s="231" t="s">
        <v>234</v>
      </c>
      <c r="L173" s="46"/>
      <c r="M173" s="236" t="s">
        <v>1</v>
      </c>
      <c r="N173" s="237" t="s">
        <v>48</v>
      </c>
      <c r="O173" s="93"/>
      <c r="P173" s="238">
        <f>O173*H173</f>
        <v>0</v>
      </c>
      <c r="Q173" s="238">
        <v>0.00124</v>
      </c>
      <c r="R173" s="238">
        <f>Q173*H173</f>
        <v>0.059520000000000003</v>
      </c>
      <c r="S173" s="238">
        <v>0</v>
      </c>
      <c r="T173" s="239">
        <f>S173*H173</f>
        <v>0</v>
      </c>
      <c r="U173" s="40"/>
      <c r="V173" s="40"/>
      <c r="W173" s="40"/>
      <c r="X173" s="40"/>
      <c r="Y173" s="40"/>
      <c r="Z173" s="40"/>
      <c r="AA173" s="40"/>
      <c r="AB173" s="40"/>
      <c r="AC173" s="40"/>
      <c r="AD173" s="40"/>
      <c r="AE173" s="40"/>
      <c r="AR173" s="240" t="s">
        <v>300</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300</v>
      </c>
      <c r="BM173" s="240" t="s">
        <v>6206</v>
      </c>
    </row>
    <row r="174" s="2" customFormat="1" ht="16.5" customHeight="1">
      <c r="A174" s="40"/>
      <c r="B174" s="41"/>
      <c r="C174" s="229" t="s">
        <v>505</v>
      </c>
      <c r="D174" s="229" t="s">
        <v>230</v>
      </c>
      <c r="E174" s="230" t="s">
        <v>3279</v>
      </c>
      <c r="F174" s="231" t="s">
        <v>3280</v>
      </c>
      <c r="G174" s="232" t="s">
        <v>544</v>
      </c>
      <c r="H174" s="233">
        <v>11</v>
      </c>
      <c r="I174" s="234"/>
      <c r="J174" s="235">
        <f>ROUND(I174*H174,2)</f>
        <v>0</v>
      </c>
      <c r="K174" s="231" t="s">
        <v>1</v>
      </c>
      <c r="L174" s="46"/>
      <c r="M174" s="236" t="s">
        <v>1</v>
      </c>
      <c r="N174" s="237" t="s">
        <v>48</v>
      </c>
      <c r="O174" s="93"/>
      <c r="P174" s="238">
        <f>O174*H174</f>
        <v>0</v>
      </c>
      <c r="Q174" s="238">
        <v>0.0016100000000000001</v>
      </c>
      <c r="R174" s="238">
        <f>Q174*H174</f>
        <v>0.01771</v>
      </c>
      <c r="S174" s="238">
        <v>0</v>
      </c>
      <c r="T174" s="239">
        <f>S174*H174</f>
        <v>0</v>
      </c>
      <c r="U174" s="40"/>
      <c r="V174" s="40"/>
      <c r="W174" s="40"/>
      <c r="X174" s="40"/>
      <c r="Y174" s="40"/>
      <c r="Z174" s="40"/>
      <c r="AA174" s="40"/>
      <c r="AB174" s="40"/>
      <c r="AC174" s="40"/>
      <c r="AD174" s="40"/>
      <c r="AE174" s="40"/>
      <c r="AR174" s="240" t="s">
        <v>300</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300</v>
      </c>
      <c r="BM174" s="240" t="s">
        <v>6207</v>
      </c>
    </row>
    <row r="175" s="2" customFormat="1" ht="16.5" customHeight="1">
      <c r="A175" s="40"/>
      <c r="B175" s="41"/>
      <c r="C175" s="229" t="s">
        <v>509</v>
      </c>
      <c r="D175" s="229" t="s">
        <v>230</v>
      </c>
      <c r="E175" s="230" t="s">
        <v>3290</v>
      </c>
      <c r="F175" s="231" t="s">
        <v>3291</v>
      </c>
      <c r="G175" s="232" t="s">
        <v>1381</v>
      </c>
      <c r="H175" s="305"/>
      <c r="I175" s="234"/>
      <c r="J175" s="235">
        <f>ROUND(I175*H175,2)</f>
        <v>0</v>
      </c>
      <c r="K175" s="231" t="s">
        <v>234</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300</v>
      </c>
      <c r="AT175" s="240" t="s">
        <v>230</v>
      </c>
      <c r="AU175" s="240" t="s">
        <v>91</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300</v>
      </c>
      <c r="BM175" s="240" t="s">
        <v>6208</v>
      </c>
    </row>
    <row r="176" s="12" customFormat="1" ht="22.8" customHeight="1">
      <c r="A176" s="12"/>
      <c r="B176" s="213"/>
      <c r="C176" s="214"/>
      <c r="D176" s="215" t="s">
        <v>82</v>
      </c>
      <c r="E176" s="227" t="s">
        <v>3293</v>
      </c>
      <c r="F176" s="227" t="s">
        <v>3294</v>
      </c>
      <c r="G176" s="214"/>
      <c r="H176" s="214"/>
      <c r="I176" s="217"/>
      <c r="J176" s="228">
        <f>BK176</f>
        <v>0</v>
      </c>
      <c r="K176" s="214"/>
      <c r="L176" s="219"/>
      <c r="M176" s="220"/>
      <c r="N176" s="221"/>
      <c r="O176" s="221"/>
      <c r="P176" s="222">
        <f>SUM(P177:P187)</f>
        <v>0</v>
      </c>
      <c r="Q176" s="221"/>
      <c r="R176" s="222">
        <f>SUM(R177:R187)</f>
        <v>0.01319</v>
      </c>
      <c r="S176" s="221"/>
      <c r="T176" s="223">
        <f>SUM(T177:T187)</f>
        <v>0</v>
      </c>
      <c r="U176" s="12"/>
      <c r="V176" s="12"/>
      <c r="W176" s="12"/>
      <c r="X176" s="12"/>
      <c r="Y176" s="12"/>
      <c r="Z176" s="12"/>
      <c r="AA176" s="12"/>
      <c r="AB176" s="12"/>
      <c r="AC176" s="12"/>
      <c r="AD176" s="12"/>
      <c r="AE176" s="12"/>
      <c r="AR176" s="224" t="s">
        <v>91</v>
      </c>
      <c r="AT176" s="225" t="s">
        <v>82</v>
      </c>
      <c r="AU176" s="225" t="s">
        <v>87</v>
      </c>
      <c r="AY176" s="224" t="s">
        <v>227</v>
      </c>
      <c r="BK176" s="226">
        <f>SUM(BK177:BK187)</f>
        <v>0</v>
      </c>
    </row>
    <row r="177" s="2" customFormat="1" ht="16.5" customHeight="1">
      <c r="A177" s="40"/>
      <c r="B177" s="41"/>
      <c r="C177" s="229" t="s">
        <v>513</v>
      </c>
      <c r="D177" s="229" t="s">
        <v>230</v>
      </c>
      <c r="E177" s="230" t="s">
        <v>3295</v>
      </c>
      <c r="F177" s="231" t="s">
        <v>3296</v>
      </c>
      <c r="G177" s="232" t="s">
        <v>459</v>
      </c>
      <c r="H177" s="233">
        <v>9</v>
      </c>
      <c r="I177" s="234"/>
      <c r="J177" s="235">
        <f>ROUND(I177*H177,2)</f>
        <v>0</v>
      </c>
      <c r="K177" s="231" t="s">
        <v>3297</v>
      </c>
      <c r="L177" s="46"/>
      <c r="M177" s="236" t="s">
        <v>1</v>
      </c>
      <c r="N177" s="237" t="s">
        <v>48</v>
      </c>
      <c r="O177" s="93"/>
      <c r="P177" s="238">
        <f>O177*H177</f>
        <v>0</v>
      </c>
      <c r="Q177" s="238">
        <v>0.00022000000000000001</v>
      </c>
      <c r="R177" s="238">
        <f>Q177*H177</f>
        <v>0.00198</v>
      </c>
      <c r="S177" s="238">
        <v>0</v>
      </c>
      <c r="T177" s="239">
        <f>S177*H177</f>
        <v>0</v>
      </c>
      <c r="U177" s="40"/>
      <c r="V177" s="40"/>
      <c r="W177" s="40"/>
      <c r="X177" s="40"/>
      <c r="Y177" s="40"/>
      <c r="Z177" s="40"/>
      <c r="AA177" s="40"/>
      <c r="AB177" s="40"/>
      <c r="AC177" s="40"/>
      <c r="AD177" s="40"/>
      <c r="AE177" s="40"/>
      <c r="AR177" s="240" t="s">
        <v>300</v>
      </c>
      <c r="AT177" s="240" t="s">
        <v>230</v>
      </c>
      <c r="AU177" s="240" t="s">
        <v>91</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300</v>
      </c>
      <c r="BM177" s="240" t="s">
        <v>6209</v>
      </c>
    </row>
    <row r="178" s="2" customFormat="1" ht="16.5" customHeight="1">
      <c r="A178" s="40"/>
      <c r="B178" s="41"/>
      <c r="C178" s="229" t="s">
        <v>517</v>
      </c>
      <c r="D178" s="229" t="s">
        <v>230</v>
      </c>
      <c r="E178" s="230" t="s">
        <v>3299</v>
      </c>
      <c r="F178" s="231" t="s">
        <v>3300</v>
      </c>
      <c r="G178" s="232" t="s">
        <v>459</v>
      </c>
      <c r="H178" s="233">
        <v>18</v>
      </c>
      <c r="I178" s="234"/>
      <c r="J178" s="235">
        <f>ROUND(I178*H178,2)</f>
        <v>0</v>
      </c>
      <c r="K178" s="231" t="s">
        <v>3297</v>
      </c>
      <c r="L178" s="46"/>
      <c r="M178" s="236" t="s">
        <v>1</v>
      </c>
      <c r="N178" s="237" t="s">
        <v>48</v>
      </c>
      <c r="O178" s="93"/>
      <c r="P178" s="238">
        <f>O178*H178</f>
        <v>0</v>
      </c>
      <c r="Q178" s="238">
        <v>8.0000000000000007E-05</v>
      </c>
      <c r="R178" s="238">
        <f>Q178*H178</f>
        <v>0.0014400000000000001</v>
      </c>
      <c r="S178" s="238">
        <v>0</v>
      </c>
      <c r="T178" s="239">
        <f>S178*H178</f>
        <v>0</v>
      </c>
      <c r="U178" s="40"/>
      <c r="V178" s="40"/>
      <c r="W178" s="40"/>
      <c r="X178" s="40"/>
      <c r="Y178" s="40"/>
      <c r="Z178" s="40"/>
      <c r="AA178" s="40"/>
      <c r="AB178" s="40"/>
      <c r="AC178" s="40"/>
      <c r="AD178" s="40"/>
      <c r="AE178" s="40"/>
      <c r="AR178" s="240" t="s">
        <v>300</v>
      </c>
      <c r="AT178" s="240" t="s">
        <v>230</v>
      </c>
      <c r="AU178" s="240" t="s">
        <v>91</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300</v>
      </c>
      <c r="BM178" s="240" t="s">
        <v>6210</v>
      </c>
    </row>
    <row r="179" s="2" customFormat="1" ht="16.5" customHeight="1">
      <c r="A179" s="40"/>
      <c r="B179" s="41"/>
      <c r="C179" s="284" t="s">
        <v>521</v>
      </c>
      <c r="D179" s="284" t="s">
        <v>407</v>
      </c>
      <c r="E179" s="285" t="s">
        <v>3302</v>
      </c>
      <c r="F179" s="286" t="s">
        <v>3303</v>
      </c>
      <c r="G179" s="287" t="s">
        <v>459</v>
      </c>
      <c r="H179" s="288">
        <v>9</v>
      </c>
      <c r="I179" s="289"/>
      <c r="J179" s="290">
        <f>ROUND(I179*H179,2)</f>
        <v>0</v>
      </c>
      <c r="K179" s="286" t="s">
        <v>1</v>
      </c>
      <c r="L179" s="291"/>
      <c r="M179" s="292" t="s">
        <v>1</v>
      </c>
      <c r="N179" s="293" t="s">
        <v>48</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525</v>
      </c>
      <c r="AT179" s="240" t="s">
        <v>407</v>
      </c>
      <c r="AU179" s="240" t="s">
        <v>91</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300</v>
      </c>
      <c r="BM179" s="240" t="s">
        <v>6211</v>
      </c>
    </row>
    <row r="180" s="2" customFormat="1" ht="16.5" customHeight="1">
      <c r="A180" s="40"/>
      <c r="B180" s="41"/>
      <c r="C180" s="284" t="s">
        <v>525</v>
      </c>
      <c r="D180" s="284" t="s">
        <v>407</v>
      </c>
      <c r="E180" s="285" t="s">
        <v>3305</v>
      </c>
      <c r="F180" s="286" t="s">
        <v>3306</v>
      </c>
      <c r="G180" s="287" t="s">
        <v>459</v>
      </c>
      <c r="H180" s="288">
        <v>9</v>
      </c>
      <c r="I180" s="289"/>
      <c r="J180" s="290">
        <f>ROUND(I180*H180,2)</f>
        <v>0</v>
      </c>
      <c r="K180" s="286" t="s">
        <v>1</v>
      </c>
      <c r="L180" s="291"/>
      <c r="M180" s="292" t="s">
        <v>1</v>
      </c>
      <c r="N180" s="293" t="s">
        <v>48</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525</v>
      </c>
      <c r="AT180" s="240" t="s">
        <v>407</v>
      </c>
      <c r="AU180" s="240" t="s">
        <v>91</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300</v>
      </c>
      <c r="BM180" s="240" t="s">
        <v>6212</v>
      </c>
    </row>
    <row r="181" s="2" customFormat="1" ht="16.5" customHeight="1">
      <c r="A181" s="40"/>
      <c r="B181" s="41"/>
      <c r="C181" s="229" t="s">
        <v>529</v>
      </c>
      <c r="D181" s="229" t="s">
        <v>230</v>
      </c>
      <c r="E181" s="230" t="s">
        <v>3317</v>
      </c>
      <c r="F181" s="231" t="s">
        <v>3318</v>
      </c>
      <c r="G181" s="232" t="s">
        <v>459</v>
      </c>
      <c r="H181" s="233">
        <v>3</v>
      </c>
      <c r="I181" s="234"/>
      <c r="J181" s="235">
        <f>ROUND(I181*H181,2)</f>
        <v>0</v>
      </c>
      <c r="K181" s="231" t="s">
        <v>3297</v>
      </c>
      <c r="L181" s="46"/>
      <c r="M181" s="236" t="s">
        <v>1</v>
      </c>
      <c r="N181" s="237" t="s">
        <v>48</v>
      </c>
      <c r="O181" s="93"/>
      <c r="P181" s="238">
        <f>O181*H181</f>
        <v>0</v>
      </c>
      <c r="Q181" s="238">
        <v>0.00014999999999999999</v>
      </c>
      <c r="R181" s="238">
        <f>Q181*H181</f>
        <v>0.00044999999999999999</v>
      </c>
      <c r="S181" s="238">
        <v>0</v>
      </c>
      <c r="T181" s="239">
        <f>S181*H181</f>
        <v>0</v>
      </c>
      <c r="U181" s="40"/>
      <c r="V181" s="40"/>
      <c r="W181" s="40"/>
      <c r="X181" s="40"/>
      <c r="Y181" s="40"/>
      <c r="Z181" s="40"/>
      <c r="AA181" s="40"/>
      <c r="AB181" s="40"/>
      <c r="AC181" s="40"/>
      <c r="AD181" s="40"/>
      <c r="AE181" s="40"/>
      <c r="AR181" s="240" t="s">
        <v>300</v>
      </c>
      <c r="AT181" s="240" t="s">
        <v>230</v>
      </c>
      <c r="AU181" s="240" t="s">
        <v>91</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300</v>
      </c>
      <c r="BM181" s="240" t="s">
        <v>6213</v>
      </c>
    </row>
    <row r="182" s="2" customFormat="1" ht="16.5" customHeight="1">
      <c r="A182" s="40"/>
      <c r="B182" s="41"/>
      <c r="C182" s="284" t="s">
        <v>533</v>
      </c>
      <c r="D182" s="284" t="s">
        <v>407</v>
      </c>
      <c r="E182" s="285" t="s">
        <v>3320</v>
      </c>
      <c r="F182" s="286" t="s">
        <v>3321</v>
      </c>
      <c r="G182" s="287" t="s">
        <v>459</v>
      </c>
      <c r="H182" s="288">
        <v>3</v>
      </c>
      <c r="I182" s="289"/>
      <c r="J182" s="290">
        <f>ROUND(I182*H182,2)</f>
        <v>0</v>
      </c>
      <c r="K182" s="286" t="s">
        <v>3297</v>
      </c>
      <c r="L182" s="291"/>
      <c r="M182" s="292" t="s">
        <v>1</v>
      </c>
      <c r="N182" s="293" t="s">
        <v>48</v>
      </c>
      <c r="O182" s="93"/>
      <c r="P182" s="238">
        <f>O182*H182</f>
        <v>0</v>
      </c>
      <c r="Q182" s="238">
        <v>0.00048000000000000001</v>
      </c>
      <c r="R182" s="238">
        <f>Q182*H182</f>
        <v>0.0014400000000000001</v>
      </c>
      <c r="S182" s="238">
        <v>0</v>
      </c>
      <c r="T182" s="239">
        <f>S182*H182</f>
        <v>0</v>
      </c>
      <c r="U182" s="40"/>
      <c r="V182" s="40"/>
      <c r="W182" s="40"/>
      <c r="X182" s="40"/>
      <c r="Y182" s="40"/>
      <c r="Z182" s="40"/>
      <c r="AA182" s="40"/>
      <c r="AB182" s="40"/>
      <c r="AC182" s="40"/>
      <c r="AD182" s="40"/>
      <c r="AE182" s="40"/>
      <c r="AR182" s="240" t="s">
        <v>525</v>
      </c>
      <c r="AT182" s="240" t="s">
        <v>407</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300</v>
      </c>
      <c r="BM182" s="240" t="s">
        <v>6214</v>
      </c>
    </row>
    <row r="183" s="2" customFormat="1" ht="16.5" customHeight="1">
      <c r="A183" s="40"/>
      <c r="B183" s="41"/>
      <c r="C183" s="229" t="s">
        <v>537</v>
      </c>
      <c r="D183" s="229" t="s">
        <v>230</v>
      </c>
      <c r="E183" s="230" t="s">
        <v>3329</v>
      </c>
      <c r="F183" s="231" t="s">
        <v>3330</v>
      </c>
      <c r="G183" s="232" t="s">
        <v>459</v>
      </c>
      <c r="H183" s="233">
        <v>15</v>
      </c>
      <c r="I183" s="234"/>
      <c r="J183" s="235">
        <f>ROUND(I183*H183,2)</f>
        <v>0</v>
      </c>
      <c r="K183" s="231" t="s">
        <v>3331</v>
      </c>
      <c r="L183" s="46"/>
      <c r="M183" s="236" t="s">
        <v>1</v>
      </c>
      <c r="N183" s="237" t="s">
        <v>48</v>
      </c>
      <c r="O183" s="93"/>
      <c r="P183" s="238">
        <f>O183*H183</f>
        <v>0</v>
      </c>
      <c r="Q183" s="238">
        <v>0.00023000000000000001</v>
      </c>
      <c r="R183" s="238">
        <f>Q183*H183</f>
        <v>0.0034499999999999999</v>
      </c>
      <c r="S183" s="238">
        <v>0</v>
      </c>
      <c r="T183" s="239">
        <f>S183*H183</f>
        <v>0</v>
      </c>
      <c r="U183" s="40"/>
      <c r="V183" s="40"/>
      <c r="W183" s="40"/>
      <c r="X183" s="40"/>
      <c r="Y183" s="40"/>
      <c r="Z183" s="40"/>
      <c r="AA183" s="40"/>
      <c r="AB183" s="40"/>
      <c r="AC183" s="40"/>
      <c r="AD183" s="40"/>
      <c r="AE183" s="40"/>
      <c r="AR183" s="240" t="s">
        <v>300</v>
      </c>
      <c r="AT183" s="240" t="s">
        <v>230</v>
      </c>
      <c r="AU183" s="240" t="s">
        <v>91</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300</v>
      </c>
      <c r="BM183" s="240" t="s">
        <v>6215</v>
      </c>
    </row>
    <row r="184" s="2" customFormat="1" ht="16.5" customHeight="1">
      <c r="A184" s="40"/>
      <c r="B184" s="41"/>
      <c r="C184" s="229" t="s">
        <v>541</v>
      </c>
      <c r="D184" s="229" t="s">
        <v>230</v>
      </c>
      <c r="E184" s="230" t="s">
        <v>3333</v>
      </c>
      <c r="F184" s="231" t="s">
        <v>3334</v>
      </c>
      <c r="G184" s="232" t="s">
        <v>2792</v>
      </c>
      <c r="H184" s="233">
        <v>9</v>
      </c>
      <c r="I184" s="234"/>
      <c r="J184" s="235">
        <f>ROUND(I184*H184,2)</f>
        <v>0</v>
      </c>
      <c r="K184" s="231" t="s">
        <v>1</v>
      </c>
      <c r="L184" s="46"/>
      <c r="M184" s="236" t="s">
        <v>1</v>
      </c>
      <c r="N184" s="237" t="s">
        <v>48</v>
      </c>
      <c r="O184" s="93"/>
      <c r="P184" s="238">
        <f>O184*H184</f>
        <v>0</v>
      </c>
      <c r="Q184" s="238">
        <v>0.00027</v>
      </c>
      <c r="R184" s="238">
        <f>Q184*H184</f>
        <v>0.0024299999999999999</v>
      </c>
      <c r="S184" s="238">
        <v>0</v>
      </c>
      <c r="T184" s="239">
        <f>S184*H184</f>
        <v>0</v>
      </c>
      <c r="U184" s="40"/>
      <c r="V184" s="40"/>
      <c r="W184" s="40"/>
      <c r="X184" s="40"/>
      <c r="Y184" s="40"/>
      <c r="Z184" s="40"/>
      <c r="AA184" s="40"/>
      <c r="AB184" s="40"/>
      <c r="AC184" s="40"/>
      <c r="AD184" s="40"/>
      <c r="AE184" s="40"/>
      <c r="AR184" s="240" t="s">
        <v>300</v>
      </c>
      <c r="AT184" s="240" t="s">
        <v>230</v>
      </c>
      <c r="AU184" s="240" t="s">
        <v>91</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300</v>
      </c>
      <c r="BM184" s="240" t="s">
        <v>6216</v>
      </c>
    </row>
    <row r="185" s="2" customFormat="1" ht="16.5" customHeight="1">
      <c r="A185" s="40"/>
      <c r="B185" s="41"/>
      <c r="C185" s="229" t="s">
        <v>547</v>
      </c>
      <c r="D185" s="229" t="s">
        <v>230</v>
      </c>
      <c r="E185" s="230" t="s">
        <v>6217</v>
      </c>
      <c r="F185" s="231" t="s">
        <v>6218</v>
      </c>
      <c r="G185" s="232" t="s">
        <v>2437</v>
      </c>
      <c r="H185" s="233">
        <v>1</v>
      </c>
      <c r="I185" s="234"/>
      <c r="J185" s="235">
        <f>ROUND(I185*H185,2)</f>
        <v>0</v>
      </c>
      <c r="K185" s="231" t="s">
        <v>1</v>
      </c>
      <c r="L185" s="46"/>
      <c r="M185" s="236" t="s">
        <v>1</v>
      </c>
      <c r="N185" s="237" t="s">
        <v>48</v>
      </c>
      <c r="O185" s="93"/>
      <c r="P185" s="238">
        <f>O185*H185</f>
        <v>0</v>
      </c>
      <c r="Q185" s="238">
        <v>0.002</v>
      </c>
      <c r="R185" s="238">
        <f>Q185*H185</f>
        <v>0.002</v>
      </c>
      <c r="S185" s="238">
        <v>0</v>
      </c>
      <c r="T185" s="239">
        <f>S185*H185</f>
        <v>0</v>
      </c>
      <c r="U185" s="40"/>
      <c r="V185" s="40"/>
      <c r="W185" s="40"/>
      <c r="X185" s="40"/>
      <c r="Y185" s="40"/>
      <c r="Z185" s="40"/>
      <c r="AA185" s="40"/>
      <c r="AB185" s="40"/>
      <c r="AC185" s="40"/>
      <c r="AD185" s="40"/>
      <c r="AE185" s="40"/>
      <c r="AR185" s="240" t="s">
        <v>300</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300</v>
      </c>
      <c r="BM185" s="240" t="s">
        <v>6219</v>
      </c>
    </row>
    <row r="186" s="2" customFormat="1" ht="16.5" customHeight="1">
      <c r="A186" s="40"/>
      <c r="B186" s="41"/>
      <c r="C186" s="229" t="s">
        <v>552</v>
      </c>
      <c r="D186" s="229" t="s">
        <v>230</v>
      </c>
      <c r="E186" s="230" t="s">
        <v>768</v>
      </c>
      <c r="F186" s="231" t="s">
        <v>3336</v>
      </c>
      <c r="G186" s="232" t="s">
        <v>367</v>
      </c>
      <c r="H186" s="233">
        <v>30</v>
      </c>
      <c r="I186" s="234"/>
      <c r="J186" s="235">
        <f>ROUND(I186*H186,2)</f>
        <v>0</v>
      </c>
      <c r="K186" s="231" t="s">
        <v>1</v>
      </c>
      <c r="L186" s="46"/>
      <c r="M186" s="236" t="s">
        <v>1</v>
      </c>
      <c r="N186" s="237" t="s">
        <v>48</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300</v>
      </c>
      <c r="AT186" s="240" t="s">
        <v>230</v>
      </c>
      <c r="AU186" s="240" t="s">
        <v>91</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300</v>
      </c>
      <c r="BM186" s="240" t="s">
        <v>6220</v>
      </c>
    </row>
    <row r="187" s="2" customFormat="1" ht="16.5" customHeight="1">
      <c r="A187" s="40"/>
      <c r="B187" s="41"/>
      <c r="C187" s="229" t="s">
        <v>559</v>
      </c>
      <c r="D187" s="229" t="s">
        <v>230</v>
      </c>
      <c r="E187" s="230" t="s">
        <v>3338</v>
      </c>
      <c r="F187" s="231" t="s">
        <v>3339</v>
      </c>
      <c r="G187" s="232" t="s">
        <v>1381</v>
      </c>
      <c r="H187" s="305"/>
      <c r="I187" s="234"/>
      <c r="J187" s="235">
        <f>ROUND(I187*H187,2)</f>
        <v>0</v>
      </c>
      <c r="K187" s="231" t="s">
        <v>234</v>
      </c>
      <c r="L187" s="46"/>
      <c r="M187" s="236" t="s">
        <v>1</v>
      </c>
      <c r="N187" s="237" t="s">
        <v>48</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300</v>
      </c>
      <c r="AT187" s="240" t="s">
        <v>230</v>
      </c>
      <c r="AU187" s="240" t="s">
        <v>91</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300</v>
      </c>
      <c r="BM187" s="240" t="s">
        <v>6221</v>
      </c>
    </row>
    <row r="188" s="12" customFormat="1" ht="22.8" customHeight="1">
      <c r="A188" s="12"/>
      <c r="B188" s="213"/>
      <c r="C188" s="214"/>
      <c r="D188" s="215" t="s">
        <v>82</v>
      </c>
      <c r="E188" s="227" t="s">
        <v>3341</v>
      </c>
      <c r="F188" s="227" t="s">
        <v>3342</v>
      </c>
      <c r="G188" s="214"/>
      <c r="H188" s="214"/>
      <c r="I188" s="217"/>
      <c r="J188" s="228">
        <f>BK188</f>
        <v>0</v>
      </c>
      <c r="K188" s="214"/>
      <c r="L188" s="219"/>
      <c r="M188" s="220"/>
      <c r="N188" s="221"/>
      <c r="O188" s="221"/>
      <c r="P188" s="222">
        <f>SUM(P189:P197)</f>
        <v>0</v>
      </c>
      <c r="Q188" s="221"/>
      <c r="R188" s="222">
        <f>SUM(R189:R197)</f>
        <v>0.19175</v>
      </c>
      <c r="S188" s="221"/>
      <c r="T188" s="223">
        <f>SUM(T189:T197)</f>
        <v>0.086449999999999999</v>
      </c>
      <c r="U188" s="12"/>
      <c r="V188" s="12"/>
      <c r="W188" s="12"/>
      <c r="X188" s="12"/>
      <c r="Y188" s="12"/>
      <c r="Z188" s="12"/>
      <c r="AA188" s="12"/>
      <c r="AB188" s="12"/>
      <c r="AC188" s="12"/>
      <c r="AD188" s="12"/>
      <c r="AE188" s="12"/>
      <c r="AR188" s="224" t="s">
        <v>91</v>
      </c>
      <c r="AT188" s="225" t="s">
        <v>82</v>
      </c>
      <c r="AU188" s="225" t="s">
        <v>87</v>
      </c>
      <c r="AY188" s="224" t="s">
        <v>227</v>
      </c>
      <c r="BK188" s="226">
        <f>SUM(BK189:BK197)</f>
        <v>0</v>
      </c>
    </row>
    <row r="189" s="2" customFormat="1" ht="16.5" customHeight="1">
      <c r="A189" s="40"/>
      <c r="B189" s="41"/>
      <c r="C189" s="229" t="s">
        <v>566</v>
      </c>
      <c r="D189" s="229" t="s">
        <v>230</v>
      </c>
      <c r="E189" s="230" t="s">
        <v>3343</v>
      </c>
      <c r="F189" s="231" t="s">
        <v>3344</v>
      </c>
      <c r="G189" s="232" t="s">
        <v>459</v>
      </c>
      <c r="H189" s="233">
        <v>18</v>
      </c>
      <c r="I189" s="234"/>
      <c r="J189" s="235">
        <f>ROUND(I189*H189,2)</f>
        <v>0</v>
      </c>
      <c r="K189" s="231" t="s">
        <v>3297</v>
      </c>
      <c r="L189" s="46"/>
      <c r="M189" s="236" t="s">
        <v>1</v>
      </c>
      <c r="N189" s="237" t="s">
        <v>48</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300</v>
      </c>
      <c r="AT189" s="240" t="s">
        <v>230</v>
      </c>
      <c r="AU189" s="240" t="s">
        <v>91</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300</v>
      </c>
      <c r="BM189" s="240" t="s">
        <v>6222</v>
      </c>
    </row>
    <row r="190" s="2" customFormat="1" ht="16.5" customHeight="1">
      <c r="A190" s="40"/>
      <c r="B190" s="41"/>
      <c r="C190" s="229" t="s">
        <v>570</v>
      </c>
      <c r="D190" s="229" t="s">
        <v>230</v>
      </c>
      <c r="E190" s="230" t="s">
        <v>3346</v>
      </c>
      <c r="F190" s="231" t="s">
        <v>3347</v>
      </c>
      <c r="G190" s="232" t="s">
        <v>459</v>
      </c>
      <c r="H190" s="233">
        <v>7</v>
      </c>
      <c r="I190" s="234"/>
      <c r="J190" s="235">
        <f>ROUND(I190*H190,2)</f>
        <v>0</v>
      </c>
      <c r="K190" s="231" t="s">
        <v>1</v>
      </c>
      <c r="L190" s="46"/>
      <c r="M190" s="236" t="s">
        <v>1</v>
      </c>
      <c r="N190" s="237" t="s">
        <v>48</v>
      </c>
      <c r="O190" s="93"/>
      <c r="P190" s="238">
        <f>O190*H190</f>
        <v>0</v>
      </c>
      <c r="Q190" s="238">
        <v>5.0000000000000002E-05</v>
      </c>
      <c r="R190" s="238">
        <f>Q190*H190</f>
        <v>0.00035</v>
      </c>
      <c r="S190" s="238">
        <v>0.01235</v>
      </c>
      <c r="T190" s="239">
        <f>S190*H190</f>
        <v>0.086449999999999999</v>
      </c>
      <c r="U190" s="40"/>
      <c r="V190" s="40"/>
      <c r="W190" s="40"/>
      <c r="X190" s="40"/>
      <c r="Y190" s="40"/>
      <c r="Z190" s="40"/>
      <c r="AA190" s="40"/>
      <c r="AB190" s="40"/>
      <c r="AC190" s="40"/>
      <c r="AD190" s="40"/>
      <c r="AE190" s="40"/>
      <c r="AR190" s="240" t="s">
        <v>300</v>
      </c>
      <c r="AT190" s="240" t="s">
        <v>230</v>
      </c>
      <c r="AU190" s="240" t="s">
        <v>91</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300</v>
      </c>
      <c r="BM190" s="240" t="s">
        <v>6223</v>
      </c>
    </row>
    <row r="191" s="2" customFormat="1" ht="16.5" customHeight="1">
      <c r="A191" s="40"/>
      <c r="B191" s="41"/>
      <c r="C191" s="229" t="s">
        <v>574</v>
      </c>
      <c r="D191" s="229" t="s">
        <v>230</v>
      </c>
      <c r="E191" s="230" t="s">
        <v>3349</v>
      </c>
      <c r="F191" s="231" t="s">
        <v>3350</v>
      </c>
      <c r="G191" s="232" t="s">
        <v>459</v>
      </c>
      <c r="H191" s="233">
        <v>9</v>
      </c>
      <c r="I191" s="234"/>
      <c r="J191" s="235">
        <f>ROUND(I191*H191,2)</f>
        <v>0</v>
      </c>
      <c r="K191" s="231" t="s">
        <v>1</v>
      </c>
      <c r="L191" s="46"/>
      <c r="M191" s="236" t="s">
        <v>1</v>
      </c>
      <c r="N191" s="237" t="s">
        <v>48</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300</v>
      </c>
      <c r="AT191" s="240" t="s">
        <v>230</v>
      </c>
      <c r="AU191" s="240" t="s">
        <v>91</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300</v>
      </c>
      <c r="BM191" s="240" t="s">
        <v>6224</v>
      </c>
    </row>
    <row r="192" s="2" customFormat="1" ht="24.15" customHeight="1">
      <c r="A192" s="40"/>
      <c r="B192" s="41"/>
      <c r="C192" s="284" t="s">
        <v>580</v>
      </c>
      <c r="D192" s="284" t="s">
        <v>407</v>
      </c>
      <c r="E192" s="285" t="s">
        <v>6225</v>
      </c>
      <c r="F192" s="286" t="s">
        <v>6226</v>
      </c>
      <c r="G192" s="287" t="s">
        <v>459</v>
      </c>
      <c r="H192" s="288">
        <v>7</v>
      </c>
      <c r="I192" s="289"/>
      <c r="J192" s="290">
        <f>ROUND(I192*H192,2)</f>
        <v>0</v>
      </c>
      <c r="K192" s="286" t="s">
        <v>234</v>
      </c>
      <c r="L192" s="291"/>
      <c r="M192" s="292" t="s">
        <v>1</v>
      </c>
      <c r="N192" s="293" t="s">
        <v>48</v>
      </c>
      <c r="O192" s="93"/>
      <c r="P192" s="238">
        <f>O192*H192</f>
        <v>0</v>
      </c>
      <c r="Q192" s="238">
        <v>0.017100000000000001</v>
      </c>
      <c r="R192" s="238">
        <f>Q192*H192</f>
        <v>0.1197</v>
      </c>
      <c r="S192" s="238">
        <v>0</v>
      </c>
      <c r="T192" s="239">
        <f>S192*H192</f>
        <v>0</v>
      </c>
      <c r="U192" s="40"/>
      <c r="V192" s="40"/>
      <c r="W192" s="40"/>
      <c r="X192" s="40"/>
      <c r="Y192" s="40"/>
      <c r="Z192" s="40"/>
      <c r="AA192" s="40"/>
      <c r="AB192" s="40"/>
      <c r="AC192" s="40"/>
      <c r="AD192" s="40"/>
      <c r="AE192" s="40"/>
      <c r="AR192" s="240" t="s">
        <v>525</v>
      </c>
      <c r="AT192" s="240" t="s">
        <v>407</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300</v>
      </c>
      <c r="BM192" s="240" t="s">
        <v>6227</v>
      </c>
    </row>
    <row r="193" s="2" customFormat="1" ht="24.15" customHeight="1">
      <c r="A193" s="40"/>
      <c r="B193" s="41"/>
      <c r="C193" s="284" t="s">
        <v>585</v>
      </c>
      <c r="D193" s="284" t="s">
        <v>407</v>
      </c>
      <c r="E193" s="285" t="s">
        <v>3412</v>
      </c>
      <c r="F193" s="286" t="s">
        <v>3413</v>
      </c>
      <c r="G193" s="287" t="s">
        <v>459</v>
      </c>
      <c r="H193" s="288">
        <v>1</v>
      </c>
      <c r="I193" s="289"/>
      <c r="J193" s="290">
        <f>ROUND(I193*H193,2)</f>
        <v>0</v>
      </c>
      <c r="K193" s="286" t="s">
        <v>234</v>
      </c>
      <c r="L193" s="291"/>
      <c r="M193" s="292" t="s">
        <v>1</v>
      </c>
      <c r="N193" s="293" t="s">
        <v>48</v>
      </c>
      <c r="O193" s="93"/>
      <c r="P193" s="238">
        <f>O193*H193</f>
        <v>0</v>
      </c>
      <c r="Q193" s="238">
        <v>0.032599999999999997</v>
      </c>
      <c r="R193" s="238">
        <f>Q193*H193</f>
        <v>0.032599999999999997</v>
      </c>
      <c r="S193" s="238">
        <v>0</v>
      </c>
      <c r="T193" s="239">
        <f>S193*H193</f>
        <v>0</v>
      </c>
      <c r="U193" s="40"/>
      <c r="V193" s="40"/>
      <c r="W193" s="40"/>
      <c r="X193" s="40"/>
      <c r="Y193" s="40"/>
      <c r="Z193" s="40"/>
      <c r="AA193" s="40"/>
      <c r="AB193" s="40"/>
      <c r="AC193" s="40"/>
      <c r="AD193" s="40"/>
      <c r="AE193" s="40"/>
      <c r="AR193" s="240" t="s">
        <v>525</v>
      </c>
      <c r="AT193" s="240" t="s">
        <v>407</v>
      </c>
      <c r="AU193" s="240" t="s">
        <v>91</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300</v>
      </c>
      <c r="BM193" s="240" t="s">
        <v>6228</v>
      </c>
    </row>
    <row r="194" s="2" customFormat="1" ht="16.5" customHeight="1">
      <c r="A194" s="40"/>
      <c r="B194" s="41"/>
      <c r="C194" s="229" t="s">
        <v>590</v>
      </c>
      <c r="D194" s="229" t="s">
        <v>230</v>
      </c>
      <c r="E194" s="230" t="s">
        <v>6229</v>
      </c>
      <c r="F194" s="231" t="s">
        <v>6230</v>
      </c>
      <c r="G194" s="232" t="s">
        <v>459</v>
      </c>
      <c r="H194" s="233">
        <v>1</v>
      </c>
      <c r="I194" s="234"/>
      <c r="J194" s="235">
        <f>ROUND(I194*H194,2)</f>
        <v>0</v>
      </c>
      <c r="K194" s="231" t="s">
        <v>1</v>
      </c>
      <c r="L194" s="46"/>
      <c r="M194" s="236" t="s">
        <v>1</v>
      </c>
      <c r="N194" s="237" t="s">
        <v>48</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300</v>
      </c>
      <c r="AT194" s="240" t="s">
        <v>230</v>
      </c>
      <c r="AU194" s="240" t="s">
        <v>91</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300</v>
      </c>
      <c r="BM194" s="240" t="s">
        <v>6231</v>
      </c>
    </row>
    <row r="195" s="2" customFormat="1" ht="16.5" customHeight="1">
      <c r="A195" s="40"/>
      <c r="B195" s="41"/>
      <c r="C195" s="284" t="s">
        <v>598</v>
      </c>
      <c r="D195" s="284" t="s">
        <v>407</v>
      </c>
      <c r="E195" s="285" t="s">
        <v>6232</v>
      </c>
      <c r="F195" s="286" t="s">
        <v>6233</v>
      </c>
      <c r="G195" s="287" t="s">
        <v>459</v>
      </c>
      <c r="H195" s="288">
        <v>1</v>
      </c>
      <c r="I195" s="289"/>
      <c r="J195" s="290">
        <f>ROUND(I195*H195,2)</f>
        <v>0</v>
      </c>
      <c r="K195" s="286" t="s">
        <v>1</v>
      </c>
      <c r="L195" s="291"/>
      <c r="M195" s="292" t="s">
        <v>1</v>
      </c>
      <c r="N195" s="293" t="s">
        <v>48</v>
      </c>
      <c r="O195" s="93"/>
      <c r="P195" s="238">
        <f>O195*H195</f>
        <v>0</v>
      </c>
      <c r="Q195" s="238">
        <v>0.039100000000000003</v>
      </c>
      <c r="R195" s="238">
        <f>Q195*H195</f>
        <v>0.039100000000000003</v>
      </c>
      <c r="S195" s="238">
        <v>0</v>
      </c>
      <c r="T195" s="239">
        <f>S195*H195</f>
        <v>0</v>
      </c>
      <c r="U195" s="40"/>
      <c r="V195" s="40"/>
      <c r="W195" s="40"/>
      <c r="X195" s="40"/>
      <c r="Y195" s="40"/>
      <c r="Z195" s="40"/>
      <c r="AA195" s="40"/>
      <c r="AB195" s="40"/>
      <c r="AC195" s="40"/>
      <c r="AD195" s="40"/>
      <c r="AE195" s="40"/>
      <c r="AR195" s="240" t="s">
        <v>525</v>
      </c>
      <c r="AT195" s="240" t="s">
        <v>407</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300</v>
      </c>
      <c r="BM195" s="240" t="s">
        <v>6234</v>
      </c>
    </row>
    <row r="196" s="2" customFormat="1" ht="16.5" customHeight="1">
      <c r="A196" s="40"/>
      <c r="B196" s="41"/>
      <c r="C196" s="229" t="s">
        <v>607</v>
      </c>
      <c r="D196" s="229" t="s">
        <v>230</v>
      </c>
      <c r="E196" s="230" t="s">
        <v>3439</v>
      </c>
      <c r="F196" s="231" t="s">
        <v>3440</v>
      </c>
      <c r="G196" s="232" t="s">
        <v>459</v>
      </c>
      <c r="H196" s="233">
        <v>9</v>
      </c>
      <c r="I196" s="234"/>
      <c r="J196" s="235">
        <f>ROUND(I196*H196,2)</f>
        <v>0</v>
      </c>
      <c r="K196" s="231" t="s">
        <v>3297</v>
      </c>
      <c r="L196" s="46"/>
      <c r="M196" s="236" t="s">
        <v>1</v>
      </c>
      <c r="N196" s="237" t="s">
        <v>48</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300</v>
      </c>
      <c r="AT196" s="240" t="s">
        <v>230</v>
      </c>
      <c r="AU196" s="240" t="s">
        <v>91</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300</v>
      </c>
      <c r="BM196" s="240" t="s">
        <v>6235</v>
      </c>
    </row>
    <row r="197" s="2" customFormat="1" ht="16.5" customHeight="1">
      <c r="A197" s="40"/>
      <c r="B197" s="41"/>
      <c r="C197" s="229" t="s">
        <v>612</v>
      </c>
      <c r="D197" s="229" t="s">
        <v>230</v>
      </c>
      <c r="E197" s="230" t="s">
        <v>3442</v>
      </c>
      <c r="F197" s="231" t="s">
        <v>3443</v>
      </c>
      <c r="G197" s="232" t="s">
        <v>1381</v>
      </c>
      <c r="H197" s="305"/>
      <c r="I197" s="234"/>
      <c r="J197" s="235">
        <f>ROUND(I197*H197,2)</f>
        <v>0</v>
      </c>
      <c r="K197" s="231" t="s">
        <v>234</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300</v>
      </c>
      <c r="AT197" s="240" t="s">
        <v>230</v>
      </c>
      <c r="AU197" s="240" t="s">
        <v>91</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300</v>
      </c>
      <c r="BM197" s="240" t="s">
        <v>6236</v>
      </c>
    </row>
    <row r="198" s="12" customFormat="1" ht="22.8" customHeight="1">
      <c r="A198" s="12"/>
      <c r="B198" s="213"/>
      <c r="C198" s="214"/>
      <c r="D198" s="215" t="s">
        <v>82</v>
      </c>
      <c r="E198" s="227" t="s">
        <v>2736</v>
      </c>
      <c r="F198" s="227" t="s">
        <v>2737</v>
      </c>
      <c r="G198" s="214"/>
      <c r="H198" s="214"/>
      <c r="I198" s="217"/>
      <c r="J198" s="228">
        <f>BK198</f>
        <v>0</v>
      </c>
      <c r="K198" s="214"/>
      <c r="L198" s="219"/>
      <c r="M198" s="220"/>
      <c r="N198" s="221"/>
      <c r="O198" s="221"/>
      <c r="P198" s="222">
        <f>SUM(P199:P200)</f>
        <v>0</v>
      </c>
      <c r="Q198" s="221"/>
      <c r="R198" s="222">
        <f>SUM(R199:R200)</f>
        <v>0.0051800000000000006</v>
      </c>
      <c r="S198" s="221"/>
      <c r="T198" s="223">
        <f>SUM(T199:T200)</f>
        <v>0</v>
      </c>
      <c r="U198" s="12"/>
      <c r="V198" s="12"/>
      <c r="W198" s="12"/>
      <c r="X198" s="12"/>
      <c r="Y198" s="12"/>
      <c r="Z198" s="12"/>
      <c r="AA198" s="12"/>
      <c r="AB198" s="12"/>
      <c r="AC198" s="12"/>
      <c r="AD198" s="12"/>
      <c r="AE198" s="12"/>
      <c r="AR198" s="224" t="s">
        <v>91</v>
      </c>
      <c r="AT198" s="225" t="s">
        <v>82</v>
      </c>
      <c r="AU198" s="225" t="s">
        <v>87</v>
      </c>
      <c r="AY198" s="224" t="s">
        <v>227</v>
      </c>
      <c r="BK198" s="226">
        <f>SUM(BK199:BK200)</f>
        <v>0</v>
      </c>
    </row>
    <row r="199" s="2" customFormat="1" ht="16.5" customHeight="1">
      <c r="A199" s="40"/>
      <c r="B199" s="41"/>
      <c r="C199" s="229" t="s">
        <v>617</v>
      </c>
      <c r="D199" s="229" t="s">
        <v>230</v>
      </c>
      <c r="E199" s="230" t="s">
        <v>3445</v>
      </c>
      <c r="F199" s="231" t="s">
        <v>3446</v>
      </c>
      <c r="G199" s="232" t="s">
        <v>544</v>
      </c>
      <c r="H199" s="233">
        <v>114</v>
      </c>
      <c r="I199" s="234"/>
      <c r="J199" s="235">
        <f>ROUND(I199*H199,2)</f>
        <v>0</v>
      </c>
      <c r="K199" s="231" t="s">
        <v>1</v>
      </c>
      <c r="L199" s="46"/>
      <c r="M199" s="236" t="s">
        <v>1</v>
      </c>
      <c r="N199" s="237" t="s">
        <v>48</v>
      </c>
      <c r="O199" s="93"/>
      <c r="P199" s="238">
        <f>O199*H199</f>
        <v>0</v>
      </c>
      <c r="Q199" s="238">
        <v>2.0000000000000002E-05</v>
      </c>
      <c r="R199" s="238">
        <f>Q199*H199</f>
        <v>0.0022800000000000003</v>
      </c>
      <c r="S199" s="238">
        <v>0</v>
      </c>
      <c r="T199" s="239">
        <f>S199*H199</f>
        <v>0</v>
      </c>
      <c r="U199" s="40"/>
      <c r="V199" s="40"/>
      <c r="W199" s="40"/>
      <c r="X199" s="40"/>
      <c r="Y199" s="40"/>
      <c r="Z199" s="40"/>
      <c r="AA199" s="40"/>
      <c r="AB199" s="40"/>
      <c r="AC199" s="40"/>
      <c r="AD199" s="40"/>
      <c r="AE199" s="40"/>
      <c r="AR199" s="240" t="s">
        <v>300</v>
      </c>
      <c r="AT199" s="240" t="s">
        <v>230</v>
      </c>
      <c r="AU199" s="240" t="s">
        <v>91</v>
      </c>
      <c r="AY199" s="18" t="s">
        <v>227</v>
      </c>
      <c r="BE199" s="241">
        <f>IF(N199="základní",J199,0)</f>
        <v>0</v>
      </c>
      <c r="BF199" s="241">
        <f>IF(N199="snížená",J199,0)</f>
        <v>0</v>
      </c>
      <c r="BG199" s="241">
        <f>IF(N199="zákl. přenesená",J199,0)</f>
        <v>0</v>
      </c>
      <c r="BH199" s="241">
        <f>IF(N199="sníž. přenesená",J199,0)</f>
        <v>0</v>
      </c>
      <c r="BI199" s="241">
        <f>IF(N199="nulová",J199,0)</f>
        <v>0</v>
      </c>
      <c r="BJ199" s="18" t="s">
        <v>87</v>
      </c>
      <c r="BK199" s="241">
        <f>ROUND(I199*H199,2)</f>
        <v>0</v>
      </c>
      <c r="BL199" s="18" t="s">
        <v>300</v>
      </c>
      <c r="BM199" s="240" t="s">
        <v>6237</v>
      </c>
    </row>
    <row r="200" s="2" customFormat="1" ht="16.5" customHeight="1">
      <c r="A200" s="40"/>
      <c r="B200" s="41"/>
      <c r="C200" s="229" t="s">
        <v>623</v>
      </c>
      <c r="D200" s="229" t="s">
        <v>230</v>
      </c>
      <c r="E200" s="230" t="s">
        <v>3451</v>
      </c>
      <c r="F200" s="231" t="s">
        <v>3452</v>
      </c>
      <c r="G200" s="232" t="s">
        <v>544</v>
      </c>
      <c r="H200" s="233">
        <v>58</v>
      </c>
      <c r="I200" s="234"/>
      <c r="J200" s="235">
        <f>ROUND(I200*H200,2)</f>
        <v>0</v>
      </c>
      <c r="K200" s="231" t="s">
        <v>1</v>
      </c>
      <c r="L200" s="46"/>
      <c r="M200" s="306" t="s">
        <v>1</v>
      </c>
      <c r="N200" s="307" t="s">
        <v>48</v>
      </c>
      <c r="O200" s="249"/>
      <c r="P200" s="308">
        <f>O200*H200</f>
        <v>0</v>
      </c>
      <c r="Q200" s="308">
        <v>5.0000000000000002E-05</v>
      </c>
      <c r="R200" s="308">
        <f>Q200*H200</f>
        <v>0.0029000000000000002</v>
      </c>
      <c r="S200" s="308">
        <v>0</v>
      </c>
      <c r="T200" s="309">
        <f>S200*H200</f>
        <v>0</v>
      </c>
      <c r="U200" s="40"/>
      <c r="V200" s="40"/>
      <c r="W200" s="40"/>
      <c r="X200" s="40"/>
      <c r="Y200" s="40"/>
      <c r="Z200" s="40"/>
      <c r="AA200" s="40"/>
      <c r="AB200" s="40"/>
      <c r="AC200" s="40"/>
      <c r="AD200" s="40"/>
      <c r="AE200" s="40"/>
      <c r="AR200" s="240" t="s">
        <v>300</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300</v>
      </c>
      <c r="BM200" s="240" t="s">
        <v>6238</v>
      </c>
    </row>
    <row r="201" s="2" customFormat="1" ht="6.96" customHeight="1">
      <c r="A201" s="40"/>
      <c r="B201" s="68"/>
      <c r="C201" s="69"/>
      <c r="D201" s="69"/>
      <c r="E201" s="69"/>
      <c r="F201" s="69"/>
      <c r="G201" s="69"/>
      <c r="H201" s="69"/>
      <c r="I201" s="69"/>
      <c r="J201" s="69"/>
      <c r="K201" s="69"/>
      <c r="L201" s="46"/>
      <c r="M201" s="40"/>
      <c r="O201" s="40"/>
      <c r="P201" s="40"/>
      <c r="Q201" s="40"/>
      <c r="R201" s="40"/>
      <c r="S201" s="40"/>
      <c r="T201" s="40"/>
      <c r="U201" s="40"/>
      <c r="V201" s="40"/>
      <c r="W201" s="40"/>
      <c r="X201" s="40"/>
      <c r="Y201" s="40"/>
      <c r="Z201" s="40"/>
      <c r="AA201" s="40"/>
      <c r="AB201" s="40"/>
      <c r="AC201" s="40"/>
      <c r="AD201" s="40"/>
      <c r="AE201" s="40"/>
    </row>
  </sheetData>
  <sheetProtection sheet="1" autoFilter="0" formatColumns="0" formatRows="0" objects="1" scenarios="1" spinCount="100000" saltValue="IGH4PRB+SfT1w7MDMI1YgQMZHwbaDUbC5W03xh+0GMZovjKCj9UMBy3CWzPVi+jfgDNWygY7Ky+B01i/1EdZFQ==" hashValue="9Qb9CxIxNH4Gyi0dlgA9T85zJT6EIoHPqPeWistvaM3MQeQJl507kaLTLDDpn1lDCYhmHe1vtvPQB7YG5Ue2NQ==" algorithmName="SHA-512" password="E785"/>
  <autoFilter ref="C136:K200"/>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103</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328</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329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19</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23</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32</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37</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ROUND(J158,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ROUND((SUM(BE158:BE1937)),  2)</f>
        <v>0</v>
      </c>
      <c r="G37" s="40"/>
      <c r="H37" s="40"/>
      <c r="I37" s="167">
        <v>0.20999999999999999</v>
      </c>
      <c r="J37" s="166">
        <f>ROUND(((SUM(BE158:BE1937))*I37),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ROUND((SUM(BF158:BF1937)),  2)</f>
        <v>0</v>
      </c>
      <c r="G38" s="40"/>
      <c r="H38" s="40"/>
      <c r="I38" s="167">
        <v>0.14999999999999999</v>
      </c>
      <c r="J38" s="166">
        <f>ROUND(((SUM(BF158:BF1937))*I38),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ROUND((SUM(BG158:BG1937)),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ROUND((SUM(BH158:BH1937)),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ROUND((SUM(BI158:BI1937)),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328</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 xml:space="preserve">D.1.1 - Architektonicko-stavební řešení </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Frýdek Místek</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J158</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J159</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331</v>
      </c>
      <c r="E102" s="199"/>
      <c r="F102" s="199"/>
      <c r="G102" s="199"/>
      <c r="H102" s="199"/>
      <c r="I102" s="199"/>
      <c r="J102" s="200">
        <f>J160</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332</v>
      </c>
      <c r="E103" s="199"/>
      <c r="F103" s="199"/>
      <c r="G103" s="199"/>
      <c r="H103" s="199"/>
      <c r="I103" s="199"/>
      <c r="J103" s="200">
        <f>J205</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333</v>
      </c>
      <c r="E104" s="199"/>
      <c r="F104" s="199"/>
      <c r="G104" s="199"/>
      <c r="H104" s="199"/>
      <c r="I104" s="199"/>
      <c r="J104" s="200">
        <f>J239</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334</v>
      </c>
      <c r="E105" s="199"/>
      <c r="F105" s="199"/>
      <c r="G105" s="199"/>
      <c r="H105" s="199"/>
      <c r="I105" s="199"/>
      <c r="J105" s="200">
        <f>J349</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335</v>
      </c>
      <c r="E106" s="199"/>
      <c r="F106" s="199"/>
      <c r="G106" s="199"/>
      <c r="H106" s="199"/>
      <c r="I106" s="199"/>
      <c r="J106" s="200">
        <f>J357</f>
        <v>0</v>
      </c>
      <c r="K106" s="135"/>
      <c r="L106" s="201"/>
      <c r="S106" s="10"/>
      <c r="T106" s="10"/>
      <c r="U106" s="10"/>
      <c r="V106" s="10"/>
      <c r="W106" s="10"/>
      <c r="X106" s="10"/>
      <c r="Y106" s="10"/>
      <c r="Z106" s="10"/>
      <c r="AA106" s="10"/>
      <c r="AB106" s="10"/>
      <c r="AC106" s="10"/>
      <c r="AD106" s="10"/>
      <c r="AE106" s="10"/>
    </row>
    <row r="107" s="10" customFormat="1" ht="19.92" customHeight="1">
      <c r="A107" s="10"/>
      <c r="B107" s="197"/>
      <c r="C107" s="135"/>
      <c r="D107" s="198" t="s">
        <v>336</v>
      </c>
      <c r="E107" s="199"/>
      <c r="F107" s="199"/>
      <c r="G107" s="199"/>
      <c r="H107" s="199"/>
      <c r="I107" s="199"/>
      <c r="J107" s="200">
        <f>J361</f>
        <v>0</v>
      </c>
      <c r="K107" s="135"/>
      <c r="L107" s="201"/>
      <c r="S107" s="10"/>
      <c r="T107" s="10"/>
      <c r="U107" s="10"/>
      <c r="V107" s="10"/>
      <c r="W107" s="10"/>
      <c r="X107" s="10"/>
      <c r="Y107" s="10"/>
      <c r="Z107" s="10"/>
      <c r="AA107" s="10"/>
      <c r="AB107" s="10"/>
      <c r="AC107" s="10"/>
      <c r="AD107" s="10"/>
      <c r="AE107" s="10"/>
    </row>
    <row r="108" s="10" customFormat="1" ht="19.92" customHeight="1">
      <c r="A108" s="10"/>
      <c r="B108" s="197"/>
      <c r="C108" s="135"/>
      <c r="D108" s="198" t="s">
        <v>337</v>
      </c>
      <c r="E108" s="199"/>
      <c r="F108" s="199"/>
      <c r="G108" s="199"/>
      <c r="H108" s="199"/>
      <c r="I108" s="199"/>
      <c r="J108" s="200">
        <f>J642</f>
        <v>0</v>
      </c>
      <c r="K108" s="135"/>
      <c r="L108" s="201"/>
      <c r="S108" s="10"/>
      <c r="T108" s="10"/>
      <c r="U108" s="10"/>
      <c r="V108" s="10"/>
      <c r="W108" s="10"/>
      <c r="X108" s="10"/>
      <c r="Y108" s="10"/>
      <c r="Z108" s="10"/>
      <c r="AA108" s="10"/>
      <c r="AB108" s="10"/>
      <c r="AC108" s="10"/>
      <c r="AD108" s="10"/>
      <c r="AE108" s="10"/>
    </row>
    <row r="109" s="10" customFormat="1" ht="19.92" customHeight="1">
      <c r="A109" s="10"/>
      <c r="B109" s="197"/>
      <c r="C109" s="135"/>
      <c r="D109" s="198" t="s">
        <v>338</v>
      </c>
      <c r="E109" s="199"/>
      <c r="F109" s="199"/>
      <c r="G109" s="199"/>
      <c r="H109" s="199"/>
      <c r="I109" s="199"/>
      <c r="J109" s="200">
        <f>J855</f>
        <v>0</v>
      </c>
      <c r="K109" s="135"/>
      <c r="L109" s="201"/>
      <c r="S109" s="10"/>
      <c r="T109" s="10"/>
      <c r="U109" s="10"/>
      <c r="V109" s="10"/>
      <c r="W109" s="10"/>
      <c r="X109" s="10"/>
      <c r="Y109" s="10"/>
      <c r="Z109" s="10"/>
      <c r="AA109" s="10"/>
      <c r="AB109" s="10"/>
      <c r="AC109" s="10"/>
      <c r="AD109" s="10"/>
      <c r="AE109" s="10"/>
    </row>
    <row r="110" s="10" customFormat="1" ht="19.92" customHeight="1">
      <c r="A110" s="10"/>
      <c r="B110" s="197"/>
      <c r="C110" s="135"/>
      <c r="D110" s="198" t="s">
        <v>339</v>
      </c>
      <c r="E110" s="199"/>
      <c r="F110" s="199"/>
      <c r="G110" s="199"/>
      <c r="H110" s="199"/>
      <c r="I110" s="199"/>
      <c r="J110" s="200">
        <f>J863</f>
        <v>0</v>
      </c>
      <c r="K110" s="135"/>
      <c r="L110" s="201"/>
      <c r="S110" s="10"/>
      <c r="T110" s="10"/>
      <c r="U110" s="10"/>
      <c r="V110" s="10"/>
      <c r="W110" s="10"/>
      <c r="X110" s="10"/>
      <c r="Y110" s="10"/>
      <c r="Z110" s="10"/>
      <c r="AA110" s="10"/>
      <c r="AB110" s="10"/>
      <c r="AC110" s="10"/>
      <c r="AD110" s="10"/>
      <c r="AE110" s="10"/>
    </row>
    <row r="111" s="9" customFormat="1" ht="24.96" customHeight="1">
      <c r="A111" s="9"/>
      <c r="B111" s="191"/>
      <c r="C111" s="192"/>
      <c r="D111" s="193" t="s">
        <v>340</v>
      </c>
      <c r="E111" s="194"/>
      <c r="F111" s="194"/>
      <c r="G111" s="194"/>
      <c r="H111" s="194"/>
      <c r="I111" s="194"/>
      <c r="J111" s="195">
        <f>J865</f>
        <v>0</v>
      </c>
      <c r="K111" s="192"/>
      <c r="L111" s="196"/>
      <c r="S111" s="9"/>
      <c r="T111" s="9"/>
      <c r="U111" s="9"/>
      <c r="V111" s="9"/>
      <c r="W111" s="9"/>
      <c r="X111" s="9"/>
      <c r="Y111" s="9"/>
      <c r="Z111" s="9"/>
      <c r="AA111" s="9"/>
      <c r="AB111" s="9"/>
      <c r="AC111" s="9"/>
      <c r="AD111" s="9"/>
      <c r="AE111" s="9"/>
    </row>
    <row r="112" s="10" customFormat="1" ht="19.92" customHeight="1">
      <c r="A112" s="10"/>
      <c r="B112" s="197"/>
      <c r="C112" s="135"/>
      <c r="D112" s="198" t="s">
        <v>341</v>
      </c>
      <c r="E112" s="199"/>
      <c r="F112" s="199"/>
      <c r="G112" s="199"/>
      <c r="H112" s="199"/>
      <c r="I112" s="199"/>
      <c r="J112" s="200">
        <f>J866</f>
        <v>0</v>
      </c>
      <c r="K112" s="135"/>
      <c r="L112" s="201"/>
      <c r="S112" s="10"/>
      <c r="T112" s="10"/>
      <c r="U112" s="10"/>
      <c r="V112" s="10"/>
      <c r="W112" s="10"/>
      <c r="X112" s="10"/>
      <c r="Y112" s="10"/>
      <c r="Z112" s="10"/>
      <c r="AA112" s="10"/>
      <c r="AB112" s="10"/>
      <c r="AC112" s="10"/>
      <c r="AD112" s="10"/>
      <c r="AE112" s="10"/>
    </row>
    <row r="113" s="10" customFormat="1" ht="19.92" customHeight="1">
      <c r="A113" s="10"/>
      <c r="B113" s="197"/>
      <c r="C113" s="135"/>
      <c r="D113" s="198" t="s">
        <v>342</v>
      </c>
      <c r="E113" s="199"/>
      <c r="F113" s="199"/>
      <c r="G113" s="199"/>
      <c r="H113" s="199"/>
      <c r="I113" s="199"/>
      <c r="J113" s="200">
        <f>J935</f>
        <v>0</v>
      </c>
      <c r="K113" s="135"/>
      <c r="L113" s="201"/>
      <c r="S113" s="10"/>
      <c r="T113" s="10"/>
      <c r="U113" s="10"/>
      <c r="V113" s="10"/>
      <c r="W113" s="10"/>
      <c r="X113" s="10"/>
      <c r="Y113" s="10"/>
      <c r="Z113" s="10"/>
      <c r="AA113" s="10"/>
      <c r="AB113" s="10"/>
      <c r="AC113" s="10"/>
      <c r="AD113" s="10"/>
      <c r="AE113" s="10"/>
    </row>
    <row r="114" s="10" customFormat="1" ht="19.92" customHeight="1">
      <c r="A114" s="10"/>
      <c r="B114" s="197"/>
      <c r="C114" s="135"/>
      <c r="D114" s="198" t="s">
        <v>343</v>
      </c>
      <c r="E114" s="199"/>
      <c r="F114" s="199"/>
      <c r="G114" s="199"/>
      <c r="H114" s="199"/>
      <c r="I114" s="199"/>
      <c r="J114" s="200">
        <f>J1066</f>
        <v>0</v>
      </c>
      <c r="K114" s="135"/>
      <c r="L114" s="201"/>
      <c r="S114" s="10"/>
      <c r="T114" s="10"/>
      <c r="U114" s="10"/>
      <c r="V114" s="10"/>
      <c r="W114" s="10"/>
      <c r="X114" s="10"/>
      <c r="Y114" s="10"/>
      <c r="Z114" s="10"/>
      <c r="AA114" s="10"/>
      <c r="AB114" s="10"/>
      <c r="AC114" s="10"/>
      <c r="AD114" s="10"/>
      <c r="AE114" s="10"/>
    </row>
    <row r="115" s="10" customFormat="1" ht="19.92" customHeight="1">
      <c r="A115" s="10"/>
      <c r="B115" s="197"/>
      <c r="C115" s="135"/>
      <c r="D115" s="198" t="s">
        <v>344</v>
      </c>
      <c r="E115" s="199"/>
      <c r="F115" s="199"/>
      <c r="G115" s="199"/>
      <c r="H115" s="199"/>
      <c r="I115" s="199"/>
      <c r="J115" s="200">
        <f>J1211</f>
        <v>0</v>
      </c>
      <c r="K115" s="135"/>
      <c r="L115" s="201"/>
      <c r="S115" s="10"/>
      <c r="T115" s="10"/>
      <c r="U115" s="10"/>
      <c r="V115" s="10"/>
      <c r="W115" s="10"/>
      <c r="X115" s="10"/>
      <c r="Y115" s="10"/>
      <c r="Z115" s="10"/>
      <c r="AA115" s="10"/>
      <c r="AB115" s="10"/>
      <c r="AC115" s="10"/>
      <c r="AD115" s="10"/>
      <c r="AE115" s="10"/>
    </row>
    <row r="116" s="10" customFormat="1" ht="19.92" customHeight="1">
      <c r="A116" s="10"/>
      <c r="B116" s="197"/>
      <c r="C116" s="135"/>
      <c r="D116" s="198" t="s">
        <v>345</v>
      </c>
      <c r="E116" s="199"/>
      <c r="F116" s="199"/>
      <c r="G116" s="199"/>
      <c r="H116" s="199"/>
      <c r="I116" s="199"/>
      <c r="J116" s="200">
        <f>J1213</f>
        <v>0</v>
      </c>
      <c r="K116" s="135"/>
      <c r="L116" s="201"/>
      <c r="S116" s="10"/>
      <c r="T116" s="10"/>
      <c r="U116" s="10"/>
      <c r="V116" s="10"/>
      <c r="W116" s="10"/>
      <c r="X116" s="10"/>
      <c r="Y116" s="10"/>
      <c r="Z116" s="10"/>
      <c r="AA116" s="10"/>
      <c r="AB116" s="10"/>
      <c r="AC116" s="10"/>
      <c r="AD116" s="10"/>
      <c r="AE116" s="10"/>
    </row>
    <row r="117" s="10" customFormat="1" ht="19.92" customHeight="1">
      <c r="A117" s="10"/>
      <c r="B117" s="197"/>
      <c r="C117" s="135"/>
      <c r="D117" s="198" t="s">
        <v>346</v>
      </c>
      <c r="E117" s="199"/>
      <c r="F117" s="199"/>
      <c r="G117" s="199"/>
      <c r="H117" s="199"/>
      <c r="I117" s="199"/>
      <c r="J117" s="200">
        <f>J1220</f>
        <v>0</v>
      </c>
      <c r="K117" s="135"/>
      <c r="L117" s="201"/>
      <c r="S117" s="10"/>
      <c r="T117" s="10"/>
      <c r="U117" s="10"/>
      <c r="V117" s="10"/>
      <c r="W117" s="10"/>
      <c r="X117" s="10"/>
      <c r="Y117" s="10"/>
      <c r="Z117" s="10"/>
      <c r="AA117" s="10"/>
      <c r="AB117" s="10"/>
      <c r="AC117" s="10"/>
      <c r="AD117" s="10"/>
      <c r="AE117" s="10"/>
    </row>
    <row r="118" s="10" customFormat="1" ht="19.92" customHeight="1">
      <c r="A118" s="10"/>
      <c r="B118" s="197"/>
      <c r="C118" s="135"/>
      <c r="D118" s="198" t="s">
        <v>347</v>
      </c>
      <c r="E118" s="199"/>
      <c r="F118" s="199"/>
      <c r="G118" s="199"/>
      <c r="H118" s="199"/>
      <c r="I118" s="199"/>
      <c r="J118" s="200">
        <f>J1318</f>
        <v>0</v>
      </c>
      <c r="K118" s="135"/>
      <c r="L118" s="201"/>
      <c r="S118" s="10"/>
      <c r="T118" s="10"/>
      <c r="U118" s="10"/>
      <c r="V118" s="10"/>
      <c r="W118" s="10"/>
      <c r="X118" s="10"/>
      <c r="Y118" s="10"/>
      <c r="Z118" s="10"/>
      <c r="AA118" s="10"/>
      <c r="AB118" s="10"/>
      <c r="AC118" s="10"/>
      <c r="AD118" s="10"/>
      <c r="AE118" s="10"/>
    </row>
    <row r="119" s="10" customFormat="1" ht="19.92" customHeight="1">
      <c r="A119" s="10"/>
      <c r="B119" s="197"/>
      <c r="C119" s="135"/>
      <c r="D119" s="198" t="s">
        <v>348</v>
      </c>
      <c r="E119" s="199"/>
      <c r="F119" s="199"/>
      <c r="G119" s="199"/>
      <c r="H119" s="199"/>
      <c r="I119" s="199"/>
      <c r="J119" s="200">
        <f>J1352</f>
        <v>0</v>
      </c>
      <c r="K119" s="135"/>
      <c r="L119" s="201"/>
      <c r="S119" s="10"/>
      <c r="T119" s="10"/>
      <c r="U119" s="10"/>
      <c r="V119" s="10"/>
      <c r="W119" s="10"/>
      <c r="X119" s="10"/>
      <c r="Y119" s="10"/>
      <c r="Z119" s="10"/>
      <c r="AA119" s="10"/>
      <c r="AB119" s="10"/>
      <c r="AC119" s="10"/>
      <c r="AD119" s="10"/>
      <c r="AE119" s="10"/>
    </row>
    <row r="120" s="10" customFormat="1" ht="19.92" customHeight="1">
      <c r="A120" s="10"/>
      <c r="B120" s="197"/>
      <c r="C120" s="135"/>
      <c r="D120" s="198" t="s">
        <v>349</v>
      </c>
      <c r="E120" s="199"/>
      <c r="F120" s="199"/>
      <c r="G120" s="199"/>
      <c r="H120" s="199"/>
      <c r="I120" s="199"/>
      <c r="J120" s="200">
        <f>J1473</f>
        <v>0</v>
      </c>
      <c r="K120" s="135"/>
      <c r="L120" s="201"/>
      <c r="S120" s="10"/>
      <c r="T120" s="10"/>
      <c r="U120" s="10"/>
      <c r="V120" s="10"/>
      <c r="W120" s="10"/>
      <c r="X120" s="10"/>
      <c r="Y120" s="10"/>
      <c r="Z120" s="10"/>
      <c r="AA120" s="10"/>
      <c r="AB120" s="10"/>
      <c r="AC120" s="10"/>
      <c r="AD120" s="10"/>
      <c r="AE120" s="10"/>
    </row>
    <row r="121" s="10" customFormat="1" ht="19.92" customHeight="1">
      <c r="A121" s="10"/>
      <c r="B121" s="197"/>
      <c r="C121" s="135"/>
      <c r="D121" s="198" t="s">
        <v>350</v>
      </c>
      <c r="E121" s="199"/>
      <c r="F121" s="199"/>
      <c r="G121" s="199"/>
      <c r="H121" s="199"/>
      <c r="I121" s="199"/>
      <c r="J121" s="200">
        <f>J1688</f>
        <v>0</v>
      </c>
      <c r="K121" s="135"/>
      <c r="L121" s="201"/>
      <c r="S121" s="10"/>
      <c r="T121" s="10"/>
      <c r="U121" s="10"/>
      <c r="V121" s="10"/>
      <c r="W121" s="10"/>
      <c r="X121" s="10"/>
      <c r="Y121" s="10"/>
      <c r="Z121" s="10"/>
      <c r="AA121" s="10"/>
      <c r="AB121" s="10"/>
      <c r="AC121" s="10"/>
      <c r="AD121" s="10"/>
      <c r="AE121" s="10"/>
    </row>
    <row r="122" s="10" customFormat="1" ht="19.92" customHeight="1">
      <c r="A122" s="10"/>
      <c r="B122" s="197"/>
      <c r="C122" s="135"/>
      <c r="D122" s="198" t="s">
        <v>351</v>
      </c>
      <c r="E122" s="199"/>
      <c r="F122" s="199"/>
      <c r="G122" s="199"/>
      <c r="H122" s="199"/>
      <c r="I122" s="199"/>
      <c r="J122" s="200">
        <f>J1741</f>
        <v>0</v>
      </c>
      <c r="K122" s="135"/>
      <c r="L122" s="201"/>
      <c r="S122" s="10"/>
      <c r="T122" s="10"/>
      <c r="U122" s="10"/>
      <c r="V122" s="10"/>
      <c r="W122" s="10"/>
      <c r="X122" s="10"/>
      <c r="Y122" s="10"/>
      <c r="Z122" s="10"/>
      <c r="AA122" s="10"/>
      <c r="AB122" s="10"/>
      <c r="AC122" s="10"/>
      <c r="AD122" s="10"/>
      <c r="AE122" s="10"/>
    </row>
    <row r="123" s="10" customFormat="1" ht="19.92" customHeight="1">
      <c r="A123" s="10"/>
      <c r="B123" s="197"/>
      <c r="C123" s="135"/>
      <c r="D123" s="198" t="s">
        <v>352</v>
      </c>
      <c r="E123" s="199"/>
      <c r="F123" s="199"/>
      <c r="G123" s="199"/>
      <c r="H123" s="199"/>
      <c r="I123" s="199"/>
      <c r="J123" s="200">
        <f>J1784</f>
        <v>0</v>
      </c>
      <c r="K123" s="135"/>
      <c r="L123" s="201"/>
      <c r="S123" s="10"/>
      <c r="T123" s="10"/>
      <c r="U123" s="10"/>
      <c r="V123" s="10"/>
      <c r="W123" s="10"/>
      <c r="X123" s="10"/>
      <c r="Y123" s="10"/>
      <c r="Z123" s="10"/>
      <c r="AA123" s="10"/>
      <c r="AB123" s="10"/>
      <c r="AC123" s="10"/>
      <c r="AD123" s="10"/>
      <c r="AE123" s="10"/>
    </row>
    <row r="124" s="10" customFormat="1" ht="19.92" customHeight="1">
      <c r="A124" s="10"/>
      <c r="B124" s="197"/>
      <c r="C124" s="135"/>
      <c r="D124" s="198" t="s">
        <v>353</v>
      </c>
      <c r="E124" s="199"/>
      <c r="F124" s="199"/>
      <c r="G124" s="199"/>
      <c r="H124" s="199"/>
      <c r="I124" s="199"/>
      <c r="J124" s="200">
        <f>J1820</f>
        <v>0</v>
      </c>
      <c r="K124" s="135"/>
      <c r="L124" s="201"/>
      <c r="S124" s="10"/>
      <c r="T124" s="10"/>
      <c r="U124" s="10"/>
      <c r="V124" s="10"/>
      <c r="W124" s="10"/>
      <c r="X124" s="10"/>
      <c r="Y124" s="10"/>
      <c r="Z124" s="10"/>
      <c r="AA124" s="10"/>
      <c r="AB124" s="10"/>
      <c r="AC124" s="10"/>
      <c r="AD124" s="10"/>
      <c r="AE124" s="10"/>
    </row>
    <row r="125" s="10" customFormat="1" ht="19.92" customHeight="1">
      <c r="A125" s="10"/>
      <c r="B125" s="197"/>
      <c r="C125" s="135"/>
      <c r="D125" s="198" t="s">
        <v>354</v>
      </c>
      <c r="E125" s="199"/>
      <c r="F125" s="199"/>
      <c r="G125" s="199"/>
      <c r="H125" s="199"/>
      <c r="I125" s="199"/>
      <c r="J125" s="200">
        <f>J1847</f>
        <v>0</v>
      </c>
      <c r="K125" s="135"/>
      <c r="L125" s="201"/>
      <c r="S125" s="10"/>
      <c r="T125" s="10"/>
      <c r="U125" s="10"/>
      <c r="V125" s="10"/>
      <c r="W125" s="10"/>
      <c r="X125" s="10"/>
      <c r="Y125" s="10"/>
      <c r="Z125" s="10"/>
      <c r="AA125" s="10"/>
      <c r="AB125" s="10"/>
      <c r="AC125" s="10"/>
      <c r="AD125" s="10"/>
      <c r="AE125" s="10"/>
    </row>
    <row r="126" s="10" customFormat="1" ht="19.92" customHeight="1">
      <c r="A126" s="10"/>
      <c r="B126" s="197"/>
      <c r="C126" s="135"/>
      <c r="D126" s="198" t="s">
        <v>355</v>
      </c>
      <c r="E126" s="199"/>
      <c r="F126" s="199"/>
      <c r="G126" s="199"/>
      <c r="H126" s="199"/>
      <c r="I126" s="199"/>
      <c r="J126" s="200">
        <f>J1874</f>
        <v>0</v>
      </c>
      <c r="K126" s="135"/>
      <c r="L126" s="201"/>
      <c r="S126" s="10"/>
      <c r="T126" s="10"/>
      <c r="U126" s="10"/>
      <c r="V126" s="10"/>
      <c r="W126" s="10"/>
      <c r="X126" s="10"/>
      <c r="Y126" s="10"/>
      <c r="Z126" s="10"/>
      <c r="AA126" s="10"/>
      <c r="AB126" s="10"/>
      <c r="AC126" s="10"/>
      <c r="AD126" s="10"/>
      <c r="AE126" s="10"/>
    </row>
    <row r="127" s="9" customFormat="1" ht="24.96" customHeight="1">
      <c r="A127" s="9"/>
      <c r="B127" s="191"/>
      <c r="C127" s="192"/>
      <c r="D127" s="193" t="s">
        <v>356</v>
      </c>
      <c r="E127" s="194"/>
      <c r="F127" s="194"/>
      <c r="G127" s="194"/>
      <c r="H127" s="194"/>
      <c r="I127" s="194"/>
      <c r="J127" s="195">
        <f>J1878</f>
        <v>0</v>
      </c>
      <c r="K127" s="192"/>
      <c r="L127" s="196"/>
      <c r="S127" s="9"/>
      <c r="T127" s="9"/>
      <c r="U127" s="9"/>
      <c r="V127" s="9"/>
      <c r="W127" s="9"/>
      <c r="X127" s="9"/>
      <c r="Y127" s="9"/>
      <c r="Z127" s="9"/>
      <c r="AA127" s="9"/>
      <c r="AB127" s="9"/>
      <c r="AC127" s="9"/>
      <c r="AD127" s="9"/>
      <c r="AE127" s="9"/>
    </row>
    <row r="128" s="9" customFormat="1" ht="24.96" customHeight="1">
      <c r="A128" s="9"/>
      <c r="B128" s="191"/>
      <c r="C128" s="192"/>
      <c r="D128" s="193" t="s">
        <v>357</v>
      </c>
      <c r="E128" s="194"/>
      <c r="F128" s="194"/>
      <c r="G128" s="194"/>
      <c r="H128" s="194"/>
      <c r="I128" s="194"/>
      <c r="J128" s="195">
        <f>J1891</f>
        <v>0</v>
      </c>
      <c r="K128" s="192"/>
      <c r="L128" s="196"/>
      <c r="S128" s="9"/>
      <c r="T128" s="9"/>
      <c r="U128" s="9"/>
      <c r="V128" s="9"/>
      <c r="W128" s="9"/>
      <c r="X128" s="9"/>
      <c r="Y128" s="9"/>
      <c r="Z128" s="9"/>
      <c r="AA128" s="9"/>
      <c r="AB128" s="9"/>
      <c r="AC128" s="9"/>
      <c r="AD128" s="9"/>
      <c r="AE128" s="9"/>
    </row>
    <row r="129" s="10" customFormat="1" ht="19.92" customHeight="1">
      <c r="A129" s="10"/>
      <c r="B129" s="197"/>
      <c r="C129" s="135"/>
      <c r="D129" s="198" t="s">
        <v>358</v>
      </c>
      <c r="E129" s="199"/>
      <c r="F129" s="199"/>
      <c r="G129" s="199"/>
      <c r="H129" s="199"/>
      <c r="I129" s="199"/>
      <c r="J129" s="200">
        <f>J1892</f>
        <v>0</v>
      </c>
      <c r="K129" s="135"/>
      <c r="L129" s="201"/>
      <c r="S129" s="10"/>
      <c r="T129" s="10"/>
      <c r="U129" s="10"/>
      <c r="V129" s="10"/>
      <c r="W129" s="10"/>
      <c r="X129" s="10"/>
      <c r="Y129" s="10"/>
      <c r="Z129" s="10"/>
      <c r="AA129" s="10"/>
      <c r="AB129" s="10"/>
      <c r="AC129" s="10"/>
      <c r="AD129" s="10"/>
      <c r="AE129" s="10"/>
    </row>
    <row r="130" s="10" customFormat="1" ht="19.92" customHeight="1">
      <c r="A130" s="10"/>
      <c r="B130" s="197"/>
      <c r="C130" s="135"/>
      <c r="D130" s="198" t="s">
        <v>359</v>
      </c>
      <c r="E130" s="199"/>
      <c r="F130" s="199"/>
      <c r="G130" s="199"/>
      <c r="H130" s="199"/>
      <c r="I130" s="199"/>
      <c r="J130" s="200">
        <f>J1909</f>
        <v>0</v>
      </c>
      <c r="K130" s="135"/>
      <c r="L130" s="201"/>
      <c r="S130" s="10"/>
      <c r="T130" s="10"/>
      <c r="U130" s="10"/>
      <c r="V130" s="10"/>
      <c r="W130" s="10"/>
      <c r="X130" s="10"/>
      <c r="Y130" s="10"/>
      <c r="Z130" s="10"/>
      <c r="AA130" s="10"/>
      <c r="AB130" s="10"/>
      <c r="AC130" s="10"/>
      <c r="AD130" s="10"/>
      <c r="AE130" s="10"/>
    </row>
    <row r="131" s="9" customFormat="1" ht="24.96" customHeight="1">
      <c r="A131" s="9"/>
      <c r="B131" s="191"/>
      <c r="C131" s="192"/>
      <c r="D131" s="193" t="s">
        <v>207</v>
      </c>
      <c r="E131" s="194"/>
      <c r="F131" s="194"/>
      <c r="G131" s="194"/>
      <c r="H131" s="194"/>
      <c r="I131" s="194"/>
      <c r="J131" s="195">
        <f>J1918</f>
        <v>0</v>
      </c>
      <c r="K131" s="192"/>
      <c r="L131" s="196"/>
      <c r="S131" s="9"/>
      <c r="T131" s="9"/>
      <c r="U131" s="9"/>
      <c r="V131" s="9"/>
      <c r="W131" s="9"/>
      <c r="X131" s="9"/>
      <c r="Y131" s="9"/>
      <c r="Z131" s="9"/>
      <c r="AA131" s="9"/>
      <c r="AB131" s="9"/>
      <c r="AC131" s="9"/>
      <c r="AD131" s="9"/>
      <c r="AE131" s="9"/>
    </row>
    <row r="132" s="10" customFormat="1" ht="19.92" customHeight="1">
      <c r="A132" s="10"/>
      <c r="B132" s="197"/>
      <c r="C132" s="135"/>
      <c r="D132" s="198" t="s">
        <v>211</v>
      </c>
      <c r="E132" s="199"/>
      <c r="F132" s="199"/>
      <c r="G132" s="199"/>
      <c r="H132" s="199"/>
      <c r="I132" s="199"/>
      <c r="J132" s="200">
        <f>J1919</f>
        <v>0</v>
      </c>
      <c r="K132" s="135"/>
      <c r="L132" s="201"/>
      <c r="S132" s="10"/>
      <c r="T132" s="10"/>
      <c r="U132" s="10"/>
      <c r="V132" s="10"/>
      <c r="W132" s="10"/>
      <c r="X132" s="10"/>
      <c r="Y132" s="10"/>
      <c r="Z132" s="10"/>
      <c r="AA132" s="10"/>
      <c r="AB132" s="10"/>
      <c r="AC132" s="10"/>
      <c r="AD132" s="10"/>
      <c r="AE132" s="10"/>
    </row>
    <row r="133" s="10" customFormat="1" ht="19.92" customHeight="1">
      <c r="A133" s="10"/>
      <c r="B133" s="197"/>
      <c r="C133" s="135"/>
      <c r="D133" s="198" t="s">
        <v>360</v>
      </c>
      <c r="E133" s="199"/>
      <c r="F133" s="199"/>
      <c r="G133" s="199"/>
      <c r="H133" s="199"/>
      <c r="I133" s="199"/>
      <c r="J133" s="200">
        <f>J1921</f>
        <v>0</v>
      </c>
      <c r="K133" s="135"/>
      <c r="L133" s="201"/>
      <c r="S133" s="10"/>
      <c r="T133" s="10"/>
      <c r="U133" s="10"/>
      <c r="V133" s="10"/>
      <c r="W133" s="10"/>
      <c r="X133" s="10"/>
      <c r="Y133" s="10"/>
      <c r="Z133" s="10"/>
      <c r="AA133" s="10"/>
      <c r="AB133" s="10"/>
      <c r="AC133" s="10"/>
      <c r="AD133" s="10"/>
      <c r="AE133" s="10"/>
    </row>
    <row r="134" s="10" customFormat="1" ht="19.92" customHeight="1">
      <c r="A134" s="10"/>
      <c r="B134" s="197"/>
      <c r="C134" s="135"/>
      <c r="D134" s="198" t="s">
        <v>361</v>
      </c>
      <c r="E134" s="199"/>
      <c r="F134" s="199"/>
      <c r="G134" s="199"/>
      <c r="H134" s="199"/>
      <c r="I134" s="199"/>
      <c r="J134" s="200">
        <f>J1936</f>
        <v>0</v>
      </c>
      <c r="K134" s="135"/>
      <c r="L134" s="201"/>
      <c r="S134" s="10"/>
      <c r="T134" s="10"/>
      <c r="U134" s="10"/>
      <c r="V134" s="10"/>
      <c r="W134" s="10"/>
      <c r="X134" s="10"/>
      <c r="Y134" s="10"/>
      <c r="Z134" s="10"/>
      <c r="AA134" s="10"/>
      <c r="AB134" s="10"/>
      <c r="AC134" s="10"/>
      <c r="AD134" s="10"/>
      <c r="AE134" s="10"/>
    </row>
    <row r="135" s="2" customFormat="1" ht="21.84" customHeight="1">
      <c r="A135" s="40"/>
      <c r="B135" s="41"/>
      <c r="C135" s="42"/>
      <c r="D135" s="42"/>
      <c r="E135" s="42"/>
      <c r="F135" s="42"/>
      <c r="G135" s="42"/>
      <c r="H135" s="42"/>
      <c r="I135" s="42"/>
      <c r="J135" s="42"/>
      <c r="K135" s="42"/>
      <c r="L135" s="65"/>
      <c r="S135" s="40"/>
      <c r="T135" s="40"/>
      <c r="U135" s="40"/>
      <c r="V135" s="40"/>
      <c r="W135" s="40"/>
      <c r="X135" s="40"/>
      <c r="Y135" s="40"/>
      <c r="Z135" s="40"/>
      <c r="AA135" s="40"/>
      <c r="AB135" s="40"/>
      <c r="AC135" s="40"/>
      <c r="AD135" s="40"/>
      <c r="AE135" s="40"/>
    </row>
    <row r="136" s="2" customFormat="1" ht="6.96" customHeight="1">
      <c r="A136" s="40"/>
      <c r="B136" s="68"/>
      <c r="C136" s="69"/>
      <c r="D136" s="69"/>
      <c r="E136" s="69"/>
      <c r="F136" s="69"/>
      <c r="G136" s="69"/>
      <c r="H136" s="69"/>
      <c r="I136" s="69"/>
      <c r="J136" s="69"/>
      <c r="K136" s="69"/>
      <c r="L136" s="65"/>
      <c r="S136" s="40"/>
      <c r="T136" s="40"/>
      <c r="U136" s="40"/>
      <c r="V136" s="40"/>
      <c r="W136" s="40"/>
      <c r="X136" s="40"/>
      <c r="Y136" s="40"/>
      <c r="Z136" s="40"/>
      <c r="AA136" s="40"/>
      <c r="AB136" s="40"/>
      <c r="AC136" s="40"/>
      <c r="AD136" s="40"/>
      <c r="AE136" s="40"/>
    </row>
    <row r="140" s="2" customFormat="1" ht="6.96" customHeight="1">
      <c r="A140" s="40"/>
      <c r="B140" s="70"/>
      <c r="C140" s="71"/>
      <c r="D140" s="71"/>
      <c r="E140" s="71"/>
      <c r="F140" s="71"/>
      <c r="G140" s="71"/>
      <c r="H140" s="71"/>
      <c r="I140" s="71"/>
      <c r="J140" s="71"/>
      <c r="K140" s="71"/>
      <c r="L140" s="65"/>
      <c r="S140" s="40"/>
      <c r="T140" s="40"/>
      <c r="U140" s="40"/>
      <c r="V140" s="40"/>
      <c r="W140" s="40"/>
      <c r="X140" s="40"/>
      <c r="Y140" s="40"/>
      <c r="Z140" s="40"/>
      <c r="AA140" s="40"/>
      <c r="AB140" s="40"/>
      <c r="AC140" s="40"/>
      <c r="AD140" s="40"/>
      <c r="AE140" s="40"/>
    </row>
    <row r="141" s="2" customFormat="1" ht="24.96" customHeight="1">
      <c r="A141" s="40"/>
      <c r="B141" s="41"/>
      <c r="C141" s="24" t="s">
        <v>213</v>
      </c>
      <c r="D141" s="42"/>
      <c r="E141" s="42"/>
      <c r="F141" s="42"/>
      <c r="G141" s="42"/>
      <c r="H141" s="42"/>
      <c r="I141" s="42"/>
      <c r="J141" s="42"/>
      <c r="K141" s="42"/>
      <c r="L141" s="65"/>
      <c r="S141" s="40"/>
      <c r="T141" s="40"/>
      <c r="U141" s="40"/>
      <c r="V141" s="40"/>
      <c r="W141" s="40"/>
      <c r="X141" s="40"/>
      <c r="Y141" s="40"/>
      <c r="Z141" s="40"/>
      <c r="AA141" s="40"/>
      <c r="AB141" s="40"/>
      <c r="AC141" s="40"/>
      <c r="AD141" s="40"/>
      <c r="AE141" s="40"/>
    </row>
    <row r="142" s="2" customFormat="1" ht="6.96" customHeight="1">
      <c r="A142" s="40"/>
      <c r="B142" s="41"/>
      <c r="C142" s="42"/>
      <c r="D142" s="42"/>
      <c r="E142" s="42"/>
      <c r="F142" s="42"/>
      <c r="G142" s="42"/>
      <c r="H142" s="42"/>
      <c r="I142" s="42"/>
      <c r="J142" s="42"/>
      <c r="K142" s="42"/>
      <c r="L142" s="65"/>
      <c r="S142" s="40"/>
      <c r="T142" s="40"/>
      <c r="U142" s="40"/>
      <c r="V142" s="40"/>
      <c r="W142" s="40"/>
      <c r="X142" s="40"/>
      <c r="Y142" s="40"/>
      <c r="Z142" s="40"/>
      <c r="AA142" s="40"/>
      <c r="AB142" s="40"/>
      <c r="AC142" s="40"/>
      <c r="AD142" s="40"/>
      <c r="AE142" s="40"/>
    </row>
    <row r="143" s="2" customFormat="1" ht="12" customHeight="1">
      <c r="A143" s="40"/>
      <c r="B143" s="41"/>
      <c r="C143" s="33" t="s">
        <v>16</v>
      </c>
      <c r="D143" s="42"/>
      <c r="E143" s="42"/>
      <c r="F143" s="42"/>
      <c r="G143" s="42"/>
      <c r="H143" s="42"/>
      <c r="I143" s="42"/>
      <c r="J143" s="42"/>
      <c r="K143" s="42"/>
      <c r="L143" s="65"/>
      <c r="S143" s="40"/>
      <c r="T143" s="40"/>
      <c r="U143" s="40"/>
      <c r="V143" s="40"/>
      <c r="W143" s="40"/>
      <c r="X143" s="40"/>
      <c r="Y143" s="40"/>
      <c r="Z143" s="40"/>
      <c r="AA143" s="40"/>
      <c r="AB143" s="40"/>
      <c r="AC143" s="40"/>
      <c r="AD143" s="40"/>
      <c r="AE143" s="40"/>
    </row>
    <row r="144" s="2" customFormat="1" ht="16.5" customHeight="1">
      <c r="A144" s="40"/>
      <c r="B144" s="41"/>
      <c r="C144" s="42"/>
      <c r="D144" s="42"/>
      <c r="E144" s="186" t="str">
        <f>E7</f>
        <v>PD pro Hasičskou zbrojnici Frýdek</v>
      </c>
      <c r="F144" s="33"/>
      <c r="G144" s="33"/>
      <c r="H144" s="33"/>
      <c r="I144" s="42"/>
      <c r="J144" s="42"/>
      <c r="K144" s="42"/>
      <c r="L144" s="65"/>
      <c r="S144" s="40"/>
      <c r="T144" s="40"/>
      <c r="U144" s="40"/>
      <c r="V144" s="40"/>
      <c r="W144" s="40"/>
      <c r="X144" s="40"/>
      <c r="Y144" s="40"/>
      <c r="Z144" s="40"/>
      <c r="AA144" s="40"/>
      <c r="AB144" s="40"/>
      <c r="AC144" s="40"/>
      <c r="AD144" s="40"/>
      <c r="AE144" s="40"/>
    </row>
    <row r="145" s="1" customFormat="1" ht="12" customHeight="1">
      <c r="B145" s="22"/>
      <c r="C145" s="33" t="s">
        <v>198</v>
      </c>
      <c r="D145" s="23"/>
      <c r="E145" s="23"/>
      <c r="F145" s="23"/>
      <c r="G145" s="23"/>
      <c r="H145" s="23"/>
      <c r="I145" s="23"/>
      <c r="J145" s="23"/>
      <c r="K145" s="23"/>
      <c r="L145" s="21"/>
    </row>
    <row r="146" s="1" customFormat="1" ht="16.5" customHeight="1">
      <c r="B146" s="22"/>
      <c r="C146" s="23"/>
      <c r="D146" s="23"/>
      <c r="E146" s="186" t="s">
        <v>199</v>
      </c>
      <c r="F146" s="23"/>
      <c r="G146" s="23"/>
      <c r="H146" s="23"/>
      <c r="I146" s="23"/>
      <c r="J146" s="23"/>
      <c r="K146" s="23"/>
      <c r="L146" s="21"/>
    </row>
    <row r="147" s="1" customFormat="1" ht="12" customHeight="1">
      <c r="B147" s="22"/>
      <c r="C147" s="33" t="s">
        <v>200</v>
      </c>
      <c r="D147" s="23"/>
      <c r="E147" s="23"/>
      <c r="F147" s="23"/>
      <c r="G147" s="23"/>
      <c r="H147" s="23"/>
      <c r="I147" s="23"/>
      <c r="J147" s="23"/>
      <c r="K147" s="23"/>
      <c r="L147" s="21"/>
    </row>
    <row r="148" s="2" customFormat="1" ht="16.5" customHeight="1">
      <c r="A148" s="40"/>
      <c r="B148" s="41"/>
      <c r="C148" s="42"/>
      <c r="D148" s="42"/>
      <c r="E148" s="251" t="s">
        <v>327</v>
      </c>
      <c r="F148" s="42"/>
      <c r="G148" s="42"/>
      <c r="H148" s="42"/>
      <c r="I148" s="42"/>
      <c r="J148" s="42"/>
      <c r="K148" s="42"/>
      <c r="L148" s="65"/>
      <c r="S148" s="40"/>
      <c r="T148" s="40"/>
      <c r="U148" s="40"/>
      <c r="V148" s="40"/>
      <c r="W148" s="40"/>
      <c r="X148" s="40"/>
      <c r="Y148" s="40"/>
      <c r="Z148" s="40"/>
      <c r="AA148" s="40"/>
      <c r="AB148" s="40"/>
      <c r="AC148" s="40"/>
      <c r="AD148" s="40"/>
      <c r="AE148" s="40"/>
    </row>
    <row r="149" s="2" customFormat="1" ht="12" customHeight="1">
      <c r="A149" s="40"/>
      <c r="B149" s="41"/>
      <c r="C149" s="33" t="s">
        <v>328</v>
      </c>
      <c r="D149" s="42"/>
      <c r="E149" s="42"/>
      <c r="F149" s="42"/>
      <c r="G149" s="42"/>
      <c r="H149" s="42"/>
      <c r="I149" s="42"/>
      <c r="J149" s="42"/>
      <c r="K149" s="42"/>
      <c r="L149" s="65"/>
      <c r="S149" s="40"/>
      <c r="T149" s="40"/>
      <c r="U149" s="40"/>
      <c r="V149" s="40"/>
      <c r="W149" s="40"/>
      <c r="X149" s="40"/>
      <c r="Y149" s="40"/>
      <c r="Z149" s="40"/>
      <c r="AA149" s="40"/>
      <c r="AB149" s="40"/>
      <c r="AC149" s="40"/>
      <c r="AD149" s="40"/>
      <c r="AE149" s="40"/>
    </row>
    <row r="150" s="2" customFormat="1" ht="16.5" customHeight="1">
      <c r="A150" s="40"/>
      <c r="B150" s="41"/>
      <c r="C150" s="42"/>
      <c r="D150" s="42"/>
      <c r="E150" s="78" t="str">
        <f>E13</f>
        <v xml:space="preserve">D.1.1 - Architektonicko-stavební řešení </v>
      </c>
      <c r="F150" s="42"/>
      <c r="G150" s="42"/>
      <c r="H150" s="42"/>
      <c r="I150" s="42"/>
      <c r="J150" s="42"/>
      <c r="K150" s="42"/>
      <c r="L150" s="65"/>
      <c r="S150" s="40"/>
      <c r="T150" s="40"/>
      <c r="U150" s="40"/>
      <c r="V150" s="40"/>
      <c r="W150" s="40"/>
      <c r="X150" s="40"/>
      <c r="Y150" s="40"/>
      <c r="Z150" s="40"/>
      <c r="AA150" s="40"/>
      <c r="AB150" s="40"/>
      <c r="AC150" s="40"/>
      <c r="AD150" s="40"/>
      <c r="AE150" s="40"/>
    </row>
    <row r="151" s="2" customFormat="1" ht="6.96" customHeight="1">
      <c r="A151" s="40"/>
      <c r="B151" s="41"/>
      <c r="C151" s="42"/>
      <c r="D151" s="42"/>
      <c r="E151" s="42"/>
      <c r="F151" s="42"/>
      <c r="G151" s="42"/>
      <c r="H151" s="42"/>
      <c r="I151" s="42"/>
      <c r="J151" s="42"/>
      <c r="K151" s="42"/>
      <c r="L151" s="65"/>
      <c r="S151" s="40"/>
      <c r="T151" s="40"/>
      <c r="U151" s="40"/>
      <c r="V151" s="40"/>
      <c r="W151" s="40"/>
      <c r="X151" s="40"/>
      <c r="Y151" s="40"/>
      <c r="Z151" s="40"/>
      <c r="AA151" s="40"/>
      <c r="AB151" s="40"/>
      <c r="AC151" s="40"/>
      <c r="AD151" s="40"/>
      <c r="AE151" s="40"/>
    </row>
    <row r="152" s="2" customFormat="1" ht="12" customHeight="1">
      <c r="A152" s="40"/>
      <c r="B152" s="41"/>
      <c r="C152" s="33" t="s">
        <v>22</v>
      </c>
      <c r="D152" s="42"/>
      <c r="E152" s="42"/>
      <c r="F152" s="28" t="str">
        <f>F16</f>
        <v>Frýdek Místek</v>
      </c>
      <c r="G152" s="42"/>
      <c r="H152" s="42"/>
      <c r="I152" s="33" t="s">
        <v>24</v>
      </c>
      <c r="J152" s="81" t="str">
        <f>IF(J16="","",J16)</f>
        <v>26. 7. 2019</v>
      </c>
      <c r="K152" s="42"/>
      <c r="L152" s="65"/>
      <c r="S152" s="40"/>
      <c r="T152" s="40"/>
      <c r="U152" s="40"/>
      <c r="V152" s="40"/>
      <c r="W152" s="40"/>
      <c r="X152" s="40"/>
      <c r="Y152" s="40"/>
      <c r="Z152" s="40"/>
      <c r="AA152" s="40"/>
      <c r="AB152" s="40"/>
      <c r="AC152" s="40"/>
      <c r="AD152" s="40"/>
      <c r="AE152" s="40"/>
    </row>
    <row r="153" s="2" customFormat="1" ht="6.96" customHeight="1">
      <c r="A153" s="40"/>
      <c r="B153" s="41"/>
      <c r="C153" s="42"/>
      <c r="D153" s="42"/>
      <c r="E153" s="42"/>
      <c r="F153" s="42"/>
      <c r="G153" s="42"/>
      <c r="H153" s="42"/>
      <c r="I153" s="42"/>
      <c r="J153" s="42"/>
      <c r="K153" s="42"/>
      <c r="L153" s="65"/>
      <c r="S153" s="40"/>
      <c r="T153" s="40"/>
      <c r="U153" s="40"/>
      <c r="V153" s="40"/>
      <c r="W153" s="40"/>
      <c r="X153" s="40"/>
      <c r="Y153" s="40"/>
      <c r="Z153" s="40"/>
      <c r="AA153" s="40"/>
      <c r="AB153" s="40"/>
      <c r="AC153" s="40"/>
      <c r="AD153" s="40"/>
      <c r="AE153" s="40"/>
    </row>
    <row r="154" s="2" customFormat="1" ht="15.15" customHeight="1">
      <c r="A154" s="40"/>
      <c r="B154" s="41"/>
      <c r="C154" s="33" t="s">
        <v>30</v>
      </c>
      <c r="D154" s="42"/>
      <c r="E154" s="42"/>
      <c r="F154" s="28" t="str">
        <f>E19</f>
        <v>Statutární město Frýdek - Místek</v>
      </c>
      <c r="G154" s="42"/>
      <c r="H154" s="42"/>
      <c r="I154" s="33" t="s">
        <v>36</v>
      </c>
      <c r="J154" s="38" t="str">
        <f>E25</f>
        <v>PPS Kania s.r.o.</v>
      </c>
      <c r="K154" s="42"/>
      <c r="L154" s="65"/>
      <c r="S154" s="40"/>
      <c r="T154" s="40"/>
      <c r="U154" s="40"/>
      <c r="V154" s="40"/>
      <c r="W154" s="40"/>
      <c r="X154" s="40"/>
      <c r="Y154" s="40"/>
      <c r="Z154" s="40"/>
      <c r="AA154" s="40"/>
      <c r="AB154" s="40"/>
      <c r="AC154" s="40"/>
      <c r="AD154" s="40"/>
      <c r="AE154" s="40"/>
    </row>
    <row r="155" s="2" customFormat="1" ht="15.15" customHeight="1">
      <c r="A155" s="40"/>
      <c r="B155" s="41"/>
      <c r="C155" s="33" t="s">
        <v>34</v>
      </c>
      <c r="D155" s="42"/>
      <c r="E155" s="42"/>
      <c r="F155" s="28" t="str">
        <f>IF(E22="","",E22)</f>
        <v>Vyplň údaj</v>
      </c>
      <c r="G155" s="42"/>
      <c r="H155" s="42"/>
      <c r="I155" s="33" t="s">
        <v>39</v>
      </c>
      <c r="J155" s="38" t="str">
        <f>E28</f>
        <v xml:space="preserve"> </v>
      </c>
      <c r="K155" s="42"/>
      <c r="L155" s="65"/>
      <c r="S155" s="40"/>
      <c r="T155" s="40"/>
      <c r="U155" s="40"/>
      <c r="V155" s="40"/>
      <c r="W155" s="40"/>
      <c r="X155" s="40"/>
      <c r="Y155" s="40"/>
      <c r="Z155" s="40"/>
      <c r="AA155" s="40"/>
      <c r="AB155" s="40"/>
      <c r="AC155" s="40"/>
      <c r="AD155" s="40"/>
      <c r="AE155" s="40"/>
    </row>
    <row r="156" s="2" customFormat="1" ht="10.32" customHeight="1">
      <c r="A156" s="40"/>
      <c r="B156" s="41"/>
      <c r="C156" s="42"/>
      <c r="D156" s="42"/>
      <c r="E156" s="42"/>
      <c r="F156" s="42"/>
      <c r="G156" s="42"/>
      <c r="H156" s="42"/>
      <c r="I156" s="42"/>
      <c r="J156" s="42"/>
      <c r="K156" s="42"/>
      <c r="L156" s="65"/>
      <c r="S156" s="40"/>
      <c r="T156" s="40"/>
      <c r="U156" s="40"/>
      <c r="V156" s="40"/>
      <c r="W156" s="40"/>
      <c r="X156" s="40"/>
      <c r="Y156" s="40"/>
      <c r="Z156" s="40"/>
      <c r="AA156" s="40"/>
      <c r="AB156" s="40"/>
      <c r="AC156" s="40"/>
      <c r="AD156" s="40"/>
      <c r="AE156" s="40"/>
    </row>
    <row r="157" s="11" customFormat="1" ht="29.28" customHeight="1">
      <c r="A157" s="202"/>
      <c r="B157" s="203"/>
      <c r="C157" s="204" t="s">
        <v>214</v>
      </c>
      <c r="D157" s="205" t="s">
        <v>68</v>
      </c>
      <c r="E157" s="205" t="s">
        <v>64</v>
      </c>
      <c r="F157" s="205" t="s">
        <v>65</v>
      </c>
      <c r="G157" s="205" t="s">
        <v>215</v>
      </c>
      <c r="H157" s="205" t="s">
        <v>216</v>
      </c>
      <c r="I157" s="205" t="s">
        <v>217</v>
      </c>
      <c r="J157" s="205" t="s">
        <v>204</v>
      </c>
      <c r="K157" s="206" t="s">
        <v>218</v>
      </c>
      <c r="L157" s="207"/>
      <c r="M157" s="102" t="s">
        <v>1</v>
      </c>
      <c r="N157" s="103" t="s">
        <v>47</v>
      </c>
      <c r="O157" s="103" t="s">
        <v>219</v>
      </c>
      <c r="P157" s="103" t="s">
        <v>220</v>
      </c>
      <c r="Q157" s="103" t="s">
        <v>221</v>
      </c>
      <c r="R157" s="103" t="s">
        <v>222</v>
      </c>
      <c r="S157" s="103" t="s">
        <v>223</v>
      </c>
      <c r="T157" s="104" t="s">
        <v>224</v>
      </c>
      <c r="U157" s="202"/>
      <c r="V157" s="202"/>
      <c r="W157" s="202"/>
      <c r="X157" s="202"/>
      <c r="Y157" s="202"/>
      <c r="Z157" s="202"/>
      <c r="AA157" s="202"/>
      <c r="AB157" s="202"/>
      <c r="AC157" s="202"/>
      <c r="AD157" s="202"/>
      <c r="AE157" s="202"/>
    </row>
    <row r="158" s="2" customFormat="1" ht="22.8" customHeight="1">
      <c r="A158" s="40"/>
      <c r="B158" s="41"/>
      <c r="C158" s="109" t="s">
        <v>225</v>
      </c>
      <c r="D158" s="42"/>
      <c r="E158" s="42"/>
      <c r="F158" s="42"/>
      <c r="G158" s="42"/>
      <c r="H158" s="42"/>
      <c r="I158" s="42"/>
      <c r="J158" s="208">
        <f>BK158</f>
        <v>0</v>
      </c>
      <c r="K158" s="42"/>
      <c r="L158" s="46"/>
      <c r="M158" s="105"/>
      <c r="N158" s="209"/>
      <c r="O158" s="106"/>
      <c r="P158" s="210">
        <f>P159+P865+P1878+P1891+P1918</f>
        <v>0</v>
      </c>
      <c r="Q158" s="106"/>
      <c r="R158" s="210">
        <f>R159+R865+R1878+R1891+R1918</f>
        <v>2776.1698312899998</v>
      </c>
      <c r="S158" s="106"/>
      <c r="T158" s="211">
        <f>T159+T865+T1878+T1891+T1918</f>
        <v>1936.2260252000001</v>
      </c>
      <c r="U158" s="40"/>
      <c r="V158" s="40"/>
      <c r="W158" s="40"/>
      <c r="X158" s="40"/>
      <c r="Y158" s="40"/>
      <c r="Z158" s="40"/>
      <c r="AA158" s="40"/>
      <c r="AB158" s="40"/>
      <c r="AC158" s="40"/>
      <c r="AD158" s="40"/>
      <c r="AE158" s="40"/>
      <c r="AT158" s="18" t="s">
        <v>82</v>
      </c>
      <c r="AU158" s="18" t="s">
        <v>206</v>
      </c>
      <c r="BK158" s="212">
        <f>BK159+BK865+BK1878+BK1891+BK1918</f>
        <v>0</v>
      </c>
    </row>
    <row r="159" s="12" customFormat="1" ht="25.92" customHeight="1">
      <c r="A159" s="12"/>
      <c r="B159" s="213"/>
      <c r="C159" s="214"/>
      <c r="D159" s="215" t="s">
        <v>82</v>
      </c>
      <c r="E159" s="216" t="s">
        <v>362</v>
      </c>
      <c r="F159" s="216" t="s">
        <v>363</v>
      </c>
      <c r="G159" s="214"/>
      <c r="H159" s="214"/>
      <c r="I159" s="217"/>
      <c r="J159" s="218">
        <f>BK159</f>
        <v>0</v>
      </c>
      <c r="K159" s="214"/>
      <c r="L159" s="219"/>
      <c r="M159" s="220"/>
      <c r="N159" s="221"/>
      <c r="O159" s="221"/>
      <c r="P159" s="222">
        <f>P160+P205+P239+P349+P357+P361+P642+P855+P863</f>
        <v>0</v>
      </c>
      <c r="Q159" s="221"/>
      <c r="R159" s="222">
        <f>R160+R205+R239+R349+R357+R361+R642+R855+R863</f>
        <v>2649.1676110799999</v>
      </c>
      <c r="S159" s="221"/>
      <c r="T159" s="223">
        <f>T160+T205+T239+T349+T357+T361+T642+T855+T863</f>
        <v>1885.0898410000002</v>
      </c>
      <c r="U159" s="12"/>
      <c r="V159" s="12"/>
      <c r="W159" s="12"/>
      <c r="X159" s="12"/>
      <c r="Y159" s="12"/>
      <c r="Z159" s="12"/>
      <c r="AA159" s="12"/>
      <c r="AB159" s="12"/>
      <c r="AC159" s="12"/>
      <c r="AD159" s="12"/>
      <c r="AE159" s="12"/>
      <c r="AR159" s="224" t="s">
        <v>87</v>
      </c>
      <c r="AT159" s="225" t="s">
        <v>82</v>
      </c>
      <c r="AU159" s="225" t="s">
        <v>83</v>
      </c>
      <c r="AY159" s="224" t="s">
        <v>227</v>
      </c>
      <c r="BK159" s="226">
        <f>BK160+BK205+BK239+BK349+BK357+BK361+BK642+BK855+BK863</f>
        <v>0</v>
      </c>
    </row>
    <row r="160" s="12" customFormat="1" ht="22.8" customHeight="1">
      <c r="A160" s="12"/>
      <c r="B160" s="213"/>
      <c r="C160" s="214"/>
      <c r="D160" s="215" t="s">
        <v>82</v>
      </c>
      <c r="E160" s="227" t="s">
        <v>87</v>
      </c>
      <c r="F160" s="227" t="s">
        <v>364</v>
      </c>
      <c r="G160" s="214"/>
      <c r="H160" s="214"/>
      <c r="I160" s="217"/>
      <c r="J160" s="228">
        <f>BK160</f>
        <v>0</v>
      </c>
      <c r="K160" s="214"/>
      <c r="L160" s="219"/>
      <c r="M160" s="220"/>
      <c r="N160" s="221"/>
      <c r="O160" s="221"/>
      <c r="P160" s="222">
        <f>SUM(P161:P204)</f>
        <v>0</v>
      </c>
      <c r="Q160" s="221"/>
      <c r="R160" s="222">
        <f>SUM(R161:R204)</f>
        <v>806.75999999999999</v>
      </c>
      <c r="S160" s="221"/>
      <c r="T160" s="223">
        <f>SUM(T161:T204)</f>
        <v>0</v>
      </c>
      <c r="U160" s="12"/>
      <c r="V160" s="12"/>
      <c r="W160" s="12"/>
      <c r="X160" s="12"/>
      <c r="Y160" s="12"/>
      <c r="Z160" s="12"/>
      <c r="AA160" s="12"/>
      <c r="AB160" s="12"/>
      <c r="AC160" s="12"/>
      <c r="AD160" s="12"/>
      <c r="AE160" s="12"/>
      <c r="AR160" s="224" t="s">
        <v>87</v>
      </c>
      <c r="AT160" s="225" t="s">
        <v>82</v>
      </c>
      <c r="AU160" s="225" t="s">
        <v>87</v>
      </c>
      <c r="AY160" s="224" t="s">
        <v>227</v>
      </c>
      <c r="BK160" s="226">
        <f>SUM(BK161:BK204)</f>
        <v>0</v>
      </c>
    </row>
    <row r="161" s="2" customFormat="1" ht="16.5" customHeight="1">
      <c r="A161" s="40"/>
      <c r="B161" s="41"/>
      <c r="C161" s="229" t="s">
        <v>87</v>
      </c>
      <c r="D161" s="229" t="s">
        <v>230</v>
      </c>
      <c r="E161" s="230" t="s">
        <v>365</v>
      </c>
      <c r="F161" s="231" t="s">
        <v>366</v>
      </c>
      <c r="G161" s="232" t="s">
        <v>367</v>
      </c>
      <c r="H161" s="233">
        <v>120</v>
      </c>
      <c r="I161" s="234"/>
      <c r="J161" s="235">
        <f>ROUND(I161*H161,2)</f>
        <v>0</v>
      </c>
      <c r="K161" s="231" t="s">
        <v>234</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91</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368</v>
      </c>
    </row>
    <row r="162" s="13" customFormat="1">
      <c r="A162" s="13"/>
      <c r="B162" s="252"/>
      <c r="C162" s="253"/>
      <c r="D162" s="242" t="s">
        <v>369</v>
      </c>
      <c r="E162" s="254" t="s">
        <v>1</v>
      </c>
      <c r="F162" s="255" t="s">
        <v>370</v>
      </c>
      <c r="G162" s="253"/>
      <c r="H162" s="256">
        <v>120</v>
      </c>
      <c r="I162" s="257"/>
      <c r="J162" s="253"/>
      <c r="K162" s="253"/>
      <c r="L162" s="258"/>
      <c r="M162" s="259"/>
      <c r="N162" s="260"/>
      <c r="O162" s="260"/>
      <c r="P162" s="260"/>
      <c r="Q162" s="260"/>
      <c r="R162" s="260"/>
      <c r="S162" s="260"/>
      <c r="T162" s="261"/>
      <c r="U162" s="13"/>
      <c r="V162" s="13"/>
      <c r="W162" s="13"/>
      <c r="X162" s="13"/>
      <c r="Y162" s="13"/>
      <c r="Z162" s="13"/>
      <c r="AA162" s="13"/>
      <c r="AB162" s="13"/>
      <c r="AC162" s="13"/>
      <c r="AD162" s="13"/>
      <c r="AE162" s="13"/>
      <c r="AT162" s="262" t="s">
        <v>369</v>
      </c>
      <c r="AU162" s="262" t="s">
        <v>91</v>
      </c>
      <c r="AV162" s="13" t="s">
        <v>91</v>
      </c>
      <c r="AW162" s="13" t="s">
        <v>38</v>
      </c>
      <c r="AX162" s="13" t="s">
        <v>83</v>
      </c>
      <c r="AY162" s="262" t="s">
        <v>227</v>
      </c>
    </row>
    <row r="163" s="14" customFormat="1">
      <c r="A163" s="14"/>
      <c r="B163" s="263"/>
      <c r="C163" s="264"/>
      <c r="D163" s="242" t="s">
        <v>369</v>
      </c>
      <c r="E163" s="265" t="s">
        <v>1</v>
      </c>
      <c r="F163" s="266" t="s">
        <v>371</v>
      </c>
      <c r="G163" s="264"/>
      <c r="H163" s="267">
        <v>120</v>
      </c>
      <c r="I163" s="268"/>
      <c r="J163" s="264"/>
      <c r="K163" s="264"/>
      <c r="L163" s="269"/>
      <c r="M163" s="270"/>
      <c r="N163" s="271"/>
      <c r="O163" s="271"/>
      <c r="P163" s="271"/>
      <c r="Q163" s="271"/>
      <c r="R163" s="271"/>
      <c r="S163" s="271"/>
      <c r="T163" s="272"/>
      <c r="U163" s="14"/>
      <c r="V163" s="14"/>
      <c r="W163" s="14"/>
      <c r="X163" s="14"/>
      <c r="Y163" s="14"/>
      <c r="Z163" s="14"/>
      <c r="AA163" s="14"/>
      <c r="AB163" s="14"/>
      <c r="AC163" s="14"/>
      <c r="AD163" s="14"/>
      <c r="AE163" s="14"/>
      <c r="AT163" s="273" t="s">
        <v>369</v>
      </c>
      <c r="AU163" s="273" t="s">
        <v>91</v>
      </c>
      <c r="AV163" s="14" t="s">
        <v>115</v>
      </c>
      <c r="AW163" s="14" t="s">
        <v>38</v>
      </c>
      <c r="AX163" s="14" t="s">
        <v>87</v>
      </c>
      <c r="AY163" s="273" t="s">
        <v>227</v>
      </c>
    </row>
    <row r="164" s="2" customFormat="1" ht="16.5" customHeight="1">
      <c r="A164" s="40"/>
      <c r="B164" s="41"/>
      <c r="C164" s="229" t="s">
        <v>91</v>
      </c>
      <c r="D164" s="229" t="s">
        <v>230</v>
      </c>
      <c r="E164" s="230" t="s">
        <v>372</v>
      </c>
      <c r="F164" s="231" t="s">
        <v>373</v>
      </c>
      <c r="G164" s="232" t="s">
        <v>374</v>
      </c>
      <c r="H164" s="233">
        <v>1170.5</v>
      </c>
      <c r="I164" s="234"/>
      <c r="J164" s="235">
        <f>ROUND(I164*H164,2)</f>
        <v>0</v>
      </c>
      <c r="K164" s="231" t="s">
        <v>234</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91</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375</v>
      </c>
    </row>
    <row r="165" s="13" customFormat="1">
      <c r="A165" s="13"/>
      <c r="B165" s="252"/>
      <c r="C165" s="253"/>
      <c r="D165" s="242" t="s">
        <v>369</v>
      </c>
      <c r="E165" s="254" t="s">
        <v>1</v>
      </c>
      <c r="F165" s="255" t="s">
        <v>376</v>
      </c>
      <c r="G165" s="253"/>
      <c r="H165" s="256">
        <v>1170.5</v>
      </c>
      <c r="I165" s="257"/>
      <c r="J165" s="253"/>
      <c r="K165" s="253"/>
      <c r="L165" s="258"/>
      <c r="M165" s="259"/>
      <c r="N165" s="260"/>
      <c r="O165" s="260"/>
      <c r="P165" s="260"/>
      <c r="Q165" s="260"/>
      <c r="R165" s="260"/>
      <c r="S165" s="260"/>
      <c r="T165" s="261"/>
      <c r="U165" s="13"/>
      <c r="V165" s="13"/>
      <c r="W165" s="13"/>
      <c r="X165" s="13"/>
      <c r="Y165" s="13"/>
      <c r="Z165" s="13"/>
      <c r="AA165" s="13"/>
      <c r="AB165" s="13"/>
      <c r="AC165" s="13"/>
      <c r="AD165" s="13"/>
      <c r="AE165" s="13"/>
      <c r="AT165" s="262" t="s">
        <v>369</v>
      </c>
      <c r="AU165" s="262" t="s">
        <v>91</v>
      </c>
      <c r="AV165" s="13" t="s">
        <v>91</v>
      </c>
      <c r="AW165" s="13" t="s">
        <v>38</v>
      </c>
      <c r="AX165" s="13" t="s">
        <v>83</v>
      </c>
      <c r="AY165" s="262" t="s">
        <v>227</v>
      </c>
    </row>
    <row r="166" s="15" customFormat="1">
      <c r="A166" s="15"/>
      <c r="B166" s="274"/>
      <c r="C166" s="275"/>
      <c r="D166" s="242" t="s">
        <v>369</v>
      </c>
      <c r="E166" s="276" t="s">
        <v>1</v>
      </c>
      <c r="F166" s="277" t="s">
        <v>377</v>
      </c>
      <c r="G166" s="275"/>
      <c r="H166" s="276" t="s">
        <v>1</v>
      </c>
      <c r="I166" s="278"/>
      <c r="J166" s="275"/>
      <c r="K166" s="275"/>
      <c r="L166" s="279"/>
      <c r="M166" s="280"/>
      <c r="N166" s="281"/>
      <c r="O166" s="281"/>
      <c r="P166" s="281"/>
      <c r="Q166" s="281"/>
      <c r="R166" s="281"/>
      <c r="S166" s="281"/>
      <c r="T166" s="282"/>
      <c r="U166" s="15"/>
      <c r="V166" s="15"/>
      <c r="W166" s="15"/>
      <c r="X166" s="15"/>
      <c r="Y166" s="15"/>
      <c r="Z166" s="15"/>
      <c r="AA166" s="15"/>
      <c r="AB166" s="15"/>
      <c r="AC166" s="15"/>
      <c r="AD166" s="15"/>
      <c r="AE166" s="15"/>
      <c r="AT166" s="283" t="s">
        <v>369</v>
      </c>
      <c r="AU166" s="283" t="s">
        <v>91</v>
      </c>
      <c r="AV166" s="15" t="s">
        <v>87</v>
      </c>
      <c r="AW166" s="15" t="s">
        <v>38</v>
      </c>
      <c r="AX166" s="15" t="s">
        <v>83</v>
      </c>
      <c r="AY166" s="283" t="s">
        <v>227</v>
      </c>
    </row>
    <row r="167" s="14" customFormat="1">
      <c r="A167" s="14"/>
      <c r="B167" s="263"/>
      <c r="C167" s="264"/>
      <c r="D167" s="242" t="s">
        <v>369</v>
      </c>
      <c r="E167" s="265" t="s">
        <v>1</v>
      </c>
      <c r="F167" s="266" t="s">
        <v>371</v>
      </c>
      <c r="G167" s="264"/>
      <c r="H167" s="267">
        <v>1170.5</v>
      </c>
      <c r="I167" s="268"/>
      <c r="J167" s="264"/>
      <c r="K167" s="264"/>
      <c r="L167" s="269"/>
      <c r="M167" s="270"/>
      <c r="N167" s="271"/>
      <c r="O167" s="271"/>
      <c r="P167" s="271"/>
      <c r="Q167" s="271"/>
      <c r="R167" s="271"/>
      <c r="S167" s="271"/>
      <c r="T167" s="272"/>
      <c r="U167" s="14"/>
      <c r="V167" s="14"/>
      <c r="W167" s="14"/>
      <c r="X167" s="14"/>
      <c r="Y167" s="14"/>
      <c r="Z167" s="14"/>
      <c r="AA167" s="14"/>
      <c r="AB167" s="14"/>
      <c r="AC167" s="14"/>
      <c r="AD167" s="14"/>
      <c r="AE167" s="14"/>
      <c r="AT167" s="273" t="s">
        <v>369</v>
      </c>
      <c r="AU167" s="273" t="s">
        <v>91</v>
      </c>
      <c r="AV167" s="14" t="s">
        <v>115</v>
      </c>
      <c r="AW167" s="14" t="s">
        <v>38</v>
      </c>
      <c r="AX167" s="14" t="s">
        <v>87</v>
      </c>
      <c r="AY167" s="273" t="s">
        <v>227</v>
      </c>
    </row>
    <row r="168" s="2" customFormat="1" ht="16.5" customHeight="1">
      <c r="A168" s="40"/>
      <c r="B168" s="41"/>
      <c r="C168" s="229" t="s">
        <v>102</v>
      </c>
      <c r="D168" s="229" t="s">
        <v>230</v>
      </c>
      <c r="E168" s="230" t="s">
        <v>378</v>
      </c>
      <c r="F168" s="231" t="s">
        <v>379</v>
      </c>
      <c r="G168" s="232" t="s">
        <v>374</v>
      </c>
      <c r="H168" s="233">
        <v>135.035</v>
      </c>
      <c r="I168" s="234"/>
      <c r="J168" s="235">
        <f>ROUND(I168*H168,2)</f>
        <v>0</v>
      </c>
      <c r="K168" s="231" t="s">
        <v>234</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380</v>
      </c>
    </row>
    <row r="169" s="2" customFormat="1">
      <c r="A169" s="40"/>
      <c r="B169" s="41"/>
      <c r="C169" s="42"/>
      <c r="D169" s="242" t="s">
        <v>237</v>
      </c>
      <c r="E169" s="42"/>
      <c r="F169" s="243" t="s">
        <v>381</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8" t="s">
        <v>237</v>
      </c>
      <c r="AU169" s="18" t="s">
        <v>91</v>
      </c>
    </row>
    <row r="170" s="15" customFormat="1">
      <c r="A170" s="15"/>
      <c r="B170" s="274"/>
      <c r="C170" s="275"/>
      <c r="D170" s="242" t="s">
        <v>369</v>
      </c>
      <c r="E170" s="276" t="s">
        <v>1</v>
      </c>
      <c r="F170" s="277" t="s">
        <v>382</v>
      </c>
      <c r="G170" s="275"/>
      <c r="H170" s="276" t="s">
        <v>1</v>
      </c>
      <c r="I170" s="278"/>
      <c r="J170" s="275"/>
      <c r="K170" s="275"/>
      <c r="L170" s="279"/>
      <c r="M170" s="280"/>
      <c r="N170" s="281"/>
      <c r="O170" s="281"/>
      <c r="P170" s="281"/>
      <c r="Q170" s="281"/>
      <c r="R170" s="281"/>
      <c r="S170" s="281"/>
      <c r="T170" s="282"/>
      <c r="U170" s="15"/>
      <c r="V170" s="15"/>
      <c r="W170" s="15"/>
      <c r="X170" s="15"/>
      <c r="Y170" s="15"/>
      <c r="Z170" s="15"/>
      <c r="AA170" s="15"/>
      <c r="AB170" s="15"/>
      <c r="AC170" s="15"/>
      <c r="AD170" s="15"/>
      <c r="AE170" s="15"/>
      <c r="AT170" s="283" t="s">
        <v>369</v>
      </c>
      <c r="AU170" s="283" t="s">
        <v>91</v>
      </c>
      <c r="AV170" s="15" t="s">
        <v>87</v>
      </c>
      <c r="AW170" s="15" t="s">
        <v>38</v>
      </c>
      <c r="AX170" s="15" t="s">
        <v>83</v>
      </c>
      <c r="AY170" s="283" t="s">
        <v>227</v>
      </c>
    </row>
    <row r="171" s="13" customFormat="1">
      <c r="A171" s="13"/>
      <c r="B171" s="252"/>
      <c r="C171" s="253"/>
      <c r="D171" s="242" t="s">
        <v>369</v>
      </c>
      <c r="E171" s="254" t="s">
        <v>1</v>
      </c>
      <c r="F171" s="255" t="s">
        <v>383</v>
      </c>
      <c r="G171" s="253"/>
      <c r="H171" s="256">
        <v>135.035</v>
      </c>
      <c r="I171" s="257"/>
      <c r="J171" s="253"/>
      <c r="K171" s="253"/>
      <c r="L171" s="258"/>
      <c r="M171" s="259"/>
      <c r="N171" s="260"/>
      <c r="O171" s="260"/>
      <c r="P171" s="260"/>
      <c r="Q171" s="260"/>
      <c r="R171" s="260"/>
      <c r="S171" s="260"/>
      <c r="T171" s="261"/>
      <c r="U171" s="13"/>
      <c r="V171" s="13"/>
      <c r="W171" s="13"/>
      <c r="X171" s="13"/>
      <c r="Y171" s="13"/>
      <c r="Z171" s="13"/>
      <c r="AA171" s="13"/>
      <c r="AB171" s="13"/>
      <c r="AC171" s="13"/>
      <c r="AD171" s="13"/>
      <c r="AE171" s="13"/>
      <c r="AT171" s="262" t="s">
        <v>369</v>
      </c>
      <c r="AU171" s="262" t="s">
        <v>91</v>
      </c>
      <c r="AV171" s="13" t="s">
        <v>91</v>
      </c>
      <c r="AW171" s="13" t="s">
        <v>38</v>
      </c>
      <c r="AX171" s="13" t="s">
        <v>83</v>
      </c>
      <c r="AY171" s="262" t="s">
        <v>227</v>
      </c>
    </row>
    <row r="172" s="14" customFormat="1">
      <c r="A172" s="14"/>
      <c r="B172" s="263"/>
      <c r="C172" s="264"/>
      <c r="D172" s="242" t="s">
        <v>369</v>
      </c>
      <c r="E172" s="265" t="s">
        <v>1</v>
      </c>
      <c r="F172" s="266" t="s">
        <v>371</v>
      </c>
      <c r="G172" s="264"/>
      <c r="H172" s="267">
        <v>135.035</v>
      </c>
      <c r="I172" s="268"/>
      <c r="J172" s="264"/>
      <c r="K172" s="264"/>
      <c r="L172" s="269"/>
      <c r="M172" s="270"/>
      <c r="N172" s="271"/>
      <c r="O172" s="271"/>
      <c r="P172" s="271"/>
      <c r="Q172" s="271"/>
      <c r="R172" s="271"/>
      <c r="S172" s="271"/>
      <c r="T172" s="272"/>
      <c r="U172" s="14"/>
      <c r="V172" s="14"/>
      <c r="W172" s="14"/>
      <c r="X172" s="14"/>
      <c r="Y172" s="14"/>
      <c r="Z172" s="14"/>
      <c r="AA172" s="14"/>
      <c r="AB172" s="14"/>
      <c r="AC172" s="14"/>
      <c r="AD172" s="14"/>
      <c r="AE172" s="14"/>
      <c r="AT172" s="273" t="s">
        <v>369</v>
      </c>
      <c r="AU172" s="273" t="s">
        <v>91</v>
      </c>
      <c r="AV172" s="14" t="s">
        <v>115</v>
      </c>
      <c r="AW172" s="14" t="s">
        <v>38</v>
      </c>
      <c r="AX172" s="14" t="s">
        <v>87</v>
      </c>
      <c r="AY172" s="273" t="s">
        <v>227</v>
      </c>
    </row>
    <row r="173" s="2" customFormat="1" ht="16.5" customHeight="1">
      <c r="A173" s="40"/>
      <c r="B173" s="41"/>
      <c r="C173" s="229" t="s">
        <v>115</v>
      </c>
      <c r="D173" s="229" t="s">
        <v>230</v>
      </c>
      <c r="E173" s="230" t="s">
        <v>384</v>
      </c>
      <c r="F173" s="231" t="s">
        <v>385</v>
      </c>
      <c r="G173" s="232" t="s">
        <v>374</v>
      </c>
      <c r="H173" s="233">
        <v>1404.5999999999999</v>
      </c>
      <c r="I173" s="234"/>
      <c r="J173" s="235">
        <f>ROUND(I173*H173,2)</f>
        <v>0</v>
      </c>
      <c r="K173" s="231" t="s">
        <v>234</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115</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386</v>
      </c>
    </row>
    <row r="174" s="2" customFormat="1">
      <c r="A174" s="40"/>
      <c r="B174" s="41"/>
      <c r="C174" s="42"/>
      <c r="D174" s="242" t="s">
        <v>237</v>
      </c>
      <c r="E174" s="42"/>
      <c r="F174" s="243" t="s">
        <v>387</v>
      </c>
      <c r="G174" s="42"/>
      <c r="H174" s="42"/>
      <c r="I174" s="244"/>
      <c r="J174" s="42"/>
      <c r="K174" s="42"/>
      <c r="L174" s="46"/>
      <c r="M174" s="245"/>
      <c r="N174" s="246"/>
      <c r="O174" s="93"/>
      <c r="P174" s="93"/>
      <c r="Q174" s="93"/>
      <c r="R174" s="93"/>
      <c r="S174" s="93"/>
      <c r="T174" s="94"/>
      <c r="U174" s="40"/>
      <c r="V174" s="40"/>
      <c r="W174" s="40"/>
      <c r="X174" s="40"/>
      <c r="Y174" s="40"/>
      <c r="Z174" s="40"/>
      <c r="AA174" s="40"/>
      <c r="AB174" s="40"/>
      <c r="AC174" s="40"/>
      <c r="AD174" s="40"/>
      <c r="AE174" s="40"/>
      <c r="AT174" s="18" t="s">
        <v>237</v>
      </c>
      <c r="AU174" s="18" t="s">
        <v>91</v>
      </c>
    </row>
    <row r="175" s="13" customFormat="1">
      <c r="A175" s="13"/>
      <c r="B175" s="252"/>
      <c r="C175" s="253"/>
      <c r="D175" s="242" t="s">
        <v>369</v>
      </c>
      <c r="E175" s="253"/>
      <c r="F175" s="255" t="s">
        <v>388</v>
      </c>
      <c r="G175" s="253"/>
      <c r="H175" s="256">
        <v>1404.5999999999999</v>
      </c>
      <c r="I175" s="257"/>
      <c r="J175" s="253"/>
      <c r="K175" s="253"/>
      <c r="L175" s="258"/>
      <c r="M175" s="259"/>
      <c r="N175" s="260"/>
      <c r="O175" s="260"/>
      <c r="P175" s="260"/>
      <c r="Q175" s="260"/>
      <c r="R175" s="260"/>
      <c r="S175" s="260"/>
      <c r="T175" s="261"/>
      <c r="U175" s="13"/>
      <c r="V175" s="13"/>
      <c r="W175" s="13"/>
      <c r="X175" s="13"/>
      <c r="Y175" s="13"/>
      <c r="Z175" s="13"/>
      <c r="AA175" s="13"/>
      <c r="AB175" s="13"/>
      <c r="AC175" s="13"/>
      <c r="AD175" s="13"/>
      <c r="AE175" s="13"/>
      <c r="AT175" s="262" t="s">
        <v>369</v>
      </c>
      <c r="AU175" s="262" t="s">
        <v>91</v>
      </c>
      <c r="AV175" s="13" t="s">
        <v>91</v>
      </c>
      <c r="AW175" s="13" t="s">
        <v>4</v>
      </c>
      <c r="AX175" s="13" t="s">
        <v>87</v>
      </c>
      <c r="AY175" s="262" t="s">
        <v>227</v>
      </c>
    </row>
    <row r="176" s="2" customFormat="1" ht="16.5" customHeight="1">
      <c r="A176" s="40"/>
      <c r="B176" s="41"/>
      <c r="C176" s="229" t="s">
        <v>121</v>
      </c>
      <c r="D176" s="229" t="s">
        <v>230</v>
      </c>
      <c r="E176" s="230" t="s">
        <v>389</v>
      </c>
      <c r="F176" s="231" t="s">
        <v>390</v>
      </c>
      <c r="G176" s="232" t="s">
        <v>374</v>
      </c>
      <c r="H176" s="233">
        <v>603.23500000000001</v>
      </c>
      <c r="I176" s="234"/>
      <c r="J176" s="235">
        <f>ROUND(I176*H176,2)</f>
        <v>0</v>
      </c>
      <c r="K176" s="231" t="s">
        <v>234</v>
      </c>
      <c r="L176" s="46"/>
      <c r="M176" s="236" t="s">
        <v>1</v>
      </c>
      <c r="N176" s="237" t="s">
        <v>48</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115</v>
      </c>
      <c r="AT176" s="240" t="s">
        <v>230</v>
      </c>
      <c r="AU176" s="240" t="s">
        <v>91</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115</v>
      </c>
      <c r="BM176" s="240" t="s">
        <v>391</v>
      </c>
    </row>
    <row r="177" s="13" customFormat="1">
      <c r="A177" s="13"/>
      <c r="B177" s="252"/>
      <c r="C177" s="253"/>
      <c r="D177" s="242" t="s">
        <v>369</v>
      </c>
      <c r="E177" s="254" t="s">
        <v>1</v>
      </c>
      <c r="F177" s="255" t="s">
        <v>392</v>
      </c>
      <c r="G177" s="253"/>
      <c r="H177" s="256">
        <v>468.19999999999999</v>
      </c>
      <c r="I177" s="257"/>
      <c r="J177" s="253"/>
      <c r="K177" s="253"/>
      <c r="L177" s="258"/>
      <c r="M177" s="259"/>
      <c r="N177" s="260"/>
      <c r="O177" s="260"/>
      <c r="P177" s="260"/>
      <c r="Q177" s="260"/>
      <c r="R177" s="260"/>
      <c r="S177" s="260"/>
      <c r="T177" s="261"/>
      <c r="U177" s="13"/>
      <c r="V177" s="13"/>
      <c r="W177" s="13"/>
      <c r="X177" s="13"/>
      <c r="Y177" s="13"/>
      <c r="Z177" s="13"/>
      <c r="AA177" s="13"/>
      <c r="AB177" s="13"/>
      <c r="AC177" s="13"/>
      <c r="AD177" s="13"/>
      <c r="AE177" s="13"/>
      <c r="AT177" s="262" t="s">
        <v>369</v>
      </c>
      <c r="AU177" s="262" t="s">
        <v>91</v>
      </c>
      <c r="AV177" s="13" t="s">
        <v>91</v>
      </c>
      <c r="AW177" s="13" t="s">
        <v>38</v>
      </c>
      <c r="AX177" s="13" t="s">
        <v>83</v>
      </c>
      <c r="AY177" s="262" t="s">
        <v>227</v>
      </c>
    </row>
    <row r="178" s="15" customFormat="1">
      <c r="A178" s="15"/>
      <c r="B178" s="274"/>
      <c r="C178" s="275"/>
      <c r="D178" s="242" t="s">
        <v>369</v>
      </c>
      <c r="E178" s="276" t="s">
        <v>1</v>
      </c>
      <c r="F178" s="277" t="s">
        <v>377</v>
      </c>
      <c r="G178" s="275"/>
      <c r="H178" s="276" t="s">
        <v>1</v>
      </c>
      <c r="I178" s="278"/>
      <c r="J178" s="275"/>
      <c r="K178" s="275"/>
      <c r="L178" s="279"/>
      <c r="M178" s="280"/>
      <c r="N178" s="281"/>
      <c r="O178" s="281"/>
      <c r="P178" s="281"/>
      <c r="Q178" s="281"/>
      <c r="R178" s="281"/>
      <c r="S178" s="281"/>
      <c r="T178" s="282"/>
      <c r="U178" s="15"/>
      <c r="V178" s="15"/>
      <c r="W178" s="15"/>
      <c r="X178" s="15"/>
      <c r="Y178" s="15"/>
      <c r="Z178" s="15"/>
      <c r="AA178" s="15"/>
      <c r="AB178" s="15"/>
      <c r="AC178" s="15"/>
      <c r="AD178" s="15"/>
      <c r="AE178" s="15"/>
      <c r="AT178" s="283" t="s">
        <v>369</v>
      </c>
      <c r="AU178" s="283" t="s">
        <v>91</v>
      </c>
      <c r="AV178" s="15" t="s">
        <v>87</v>
      </c>
      <c r="AW178" s="15" t="s">
        <v>38</v>
      </c>
      <c r="AX178" s="15" t="s">
        <v>83</v>
      </c>
      <c r="AY178" s="283" t="s">
        <v>227</v>
      </c>
    </row>
    <row r="179" s="15" customFormat="1">
      <c r="A179" s="15"/>
      <c r="B179" s="274"/>
      <c r="C179" s="275"/>
      <c r="D179" s="242" t="s">
        <v>369</v>
      </c>
      <c r="E179" s="276" t="s">
        <v>1</v>
      </c>
      <c r="F179" s="277" t="s">
        <v>382</v>
      </c>
      <c r="G179" s="275"/>
      <c r="H179" s="276" t="s">
        <v>1</v>
      </c>
      <c r="I179" s="278"/>
      <c r="J179" s="275"/>
      <c r="K179" s="275"/>
      <c r="L179" s="279"/>
      <c r="M179" s="280"/>
      <c r="N179" s="281"/>
      <c r="O179" s="281"/>
      <c r="P179" s="281"/>
      <c r="Q179" s="281"/>
      <c r="R179" s="281"/>
      <c r="S179" s="281"/>
      <c r="T179" s="282"/>
      <c r="U179" s="15"/>
      <c r="V179" s="15"/>
      <c r="W179" s="15"/>
      <c r="X179" s="15"/>
      <c r="Y179" s="15"/>
      <c r="Z179" s="15"/>
      <c r="AA179" s="15"/>
      <c r="AB179" s="15"/>
      <c r="AC179" s="15"/>
      <c r="AD179" s="15"/>
      <c r="AE179" s="15"/>
      <c r="AT179" s="283" t="s">
        <v>369</v>
      </c>
      <c r="AU179" s="283" t="s">
        <v>91</v>
      </c>
      <c r="AV179" s="15" t="s">
        <v>87</v>
      </c>
      <c r="AW179" s="15" t="s">
        <v>38</v>
      </c>
      <c r="AX179" s="15" t="s">
        <v>83</v>
      </c>
      <c r="AY179" s="283" t="s">
        <v>227</v>
      </c>
    </row>
    <row r="180" s="13" customFormat="1">
      <c r="A180" s="13"/>
      <c r="B180" s="252"/>
      <c r="C180" s="253"/>
      <c r="D180" s="242" t="s">
        <v>369</v>
      </c>
      <c r="E180" s="254" t="s">
        <v>1</v>
      </c>
      <c r="F180" s="255" t="s">
        <v>383</v>
      </c>
      <c r="G180" s="253"/>
      <c r="H180" s="256">
        <v>135.035</v>
      </c>
      <c r="I180" s="257"/>
      <c r="J180" s="253"/>
      <c r="K180" s="253"/>
      <c r="L180" s="258"/>
      <c r="M180" s="259"/>
      <c r="N180" s="260"/>
      <c r="O180" s="260"/>
      <c r="P180" s="260"/>
      <c r="Q180" s="260"/>
      <c r="R180" s="260"/>
      <c r="S180" s="260"/>
      <c r="T180" s="261"/>
      <c r="U180" s="13"/>
      <c r="V180" s="13"/>
      <c r="W180" s="13"/>
      <c r="X180" s="13"/>
      <c r="Y180" s="13"/>
      <c r="Z180" s="13"/>
      <c r="AA180" s="13"/>
      <c r="AB180" s="13"/>
      <c r="AC180" s="13"/>
      <c r="AD180" s="13"/>
      <c r="AE180" s="13"/>
      <c r="AT180" s="262" t="s">
        <v>369</v>
      </c>
      <c r="AU180" s="262" t="s">
        <v>91</v>
      </c>
      <c r="AV180" s="13" t="s">
        <v>91</v>
      </c>
      <c r="AW180" s="13" t="s">
        <v>38</v>
      </c>
      <c r="AX180" s="13" t="s">
        <v>83</v>
      </c>
      <c r="AY180" s="262" t="s">
        <v>227</v>
      </c>
    </row>
    <row r="181" s="14" customFormat="1">
      <c r="A181" s="14"/>
      <c r="B181" s="263"/>
      <c r="C181" s="264"/>
      <c r="D181" s="242" t="s">
        <v>369</v>
      </c>
      <c r="E181" s="265" t="s">
        <v>1</v>
      </c>
      <c r="F181" s="266" t="s">
        <v>371</v>
      </c>
      <c r="G181" s="264"/>
      <c r="H181" s="267">
        <v>603.23500000000001</v>
      </c>
      <c r="I181" s="268"/>
      <c r="J181" s="264"/>
      <c r="K181" s="264"/>
      <c r="L181" s="269"/>
      <c r="M181" s="270"/>
      <c r="N181" s="271"/>
      <c r="O181" s="271"/>
      <c r="P181" s="271"/>
      <c r="Q181" s="271"/>
      <c r="R181" s="271"/>
      <c r="S181" s="271"/>
      <c r="T181" s="272"/>
      <c r="U181" s="14"/>
      <c r="V181" s="14"/>
      <c r="W181" s="14"/>
      <c r="X181" s="14"/>
      <c r="Y181" s="14"/>
      <c r="Z181" s="14"/>
      <c r="AA181" s="14"/>
      <c r="AB181" s="14"/>
      <c r="AC181" s="14"/>
      <c r="AD181" s="14"/>
      <c r="AE181" s="14"/>
      <c r="AT181" s="273" t="s">
        <v>369</v>
      </c>
      <c r="AU181" s="273" t="s">
        <v>91</v>
      </c>
      <c r="AV181" s="14" t="s">
        <v>115</v>
      </c>
      <c r="AW181" s="14" t="s">
        <v>38</v>
      </c>
      <c r="AX181" s="14" t="s">
        <v>87</v>
      </c>
      <c r="AY181" s="273" t="s">
        <v>227</v>
      </c>
    </row>
    <row r="182" s="2" customFormat="1" ht="16.5" customHeight="1">
      <c r="A182" s="40"/>
      <c r="B182" s="41"/>
      <c r="C182" s="229" t="s">
        <v>257</v>
      </c>
      <c r="D182" s="229" t="s">
        <v>230</v>
      </c>
      <c r="E182" s="230" t="s">
        <v>393</v>
      </c>
      <c r="F182" s="231" t="s">
        <v>394</v>
      </c>
      <c r="G182" s="232" t="s">
        <v>374</v>
      </c>
      <c r="H182" s="233">
        <v>603.23500000000001</v>
      </c>
      <c r="I182" s="234"/>
      <c r="J182" s="235">
        <f>ROUND(I182*H182,2)</f>
        <v>0</v>
      </c>
      <c r="K182" s="231" t="s">
        <v>234</v>
      </c>
      <c r="L182" s="46"/>
      <c r="M182" s="236" t="s">
        <v>1</v>
      </c>
      <c r="N182" s="237" t="s">
        <v>48</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115</v>
      </c>
      <c r="AT182" s="240" t="s">
        <v>230</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395</v>
      </c>
    </row>
    <row r="183" s="2" customFormat="1" ht="21.75" customHeight="1">
      <c r="A183" s="40"/>
      <c r="B183" s="41"/>
      <c r="C183" s="229" t="s">
        <v>262</v>
      </c>
      <c r="D183" s="229" t="s">
        <v>230</v>
      </c>
      <c r="E183" s="230" t="s">
        <v>396</v>
      </c>
      <c r="F183" s="231" t="s">
        <v>397</v>
      </c>
      <c r="G183" s="232" t="s">
        <v>398</v>
      </c>
      <c r="H183" s="233">
        <v>1085.8230000000001</v>
      </c>
      <c r="I183" s="234"/>
      <c r="J183" s="235">
        <f>ROUND(I183*H183,2)</f>
        <v>0</v>
      </c>
      <c r="K183" s="231" t="s">
        <v>251</v>
      </c>
      <c r="L183" s="46"/>
      <c r="M183" s="236" t="s">
        <v>1</v>
      </c>
      <c r="N183" s="237" t="s">
        <v>48</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115</v>
      </c>
      <c r="AT183" s="240" t="s">
        <v>230</v>
      </c>
      <c r="AU183" s="240" t="s">
        <v>91</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115</v>
      </c>
      <c r="BM183" s="240" t="s">
        <v>399</v>
      </c>
    </row>
    <row r="184" s="13" customFormat="1">
      <c r="A184" s="13"/>
      <c r="B184" s="252"/>
      <c r="C184" s="253"/>
      <c r="D184" s="242" t="s">
        <v>369</v>
      </c>
      <c r="E184" s="253"/>
      <c r="F184" s="255" t="s">
        <v>400</v>
      </c>
      <c r="G184" s="253"/>
      <c r="H184" s="256">
        <v>1085.8230000000001</v>
      </c>
      <c r="I184" s="257"/>
      <c r="J184" s="253"/>
      <c r="K184" s="253"/>
      <c r="L184" s="258"/>
      <c r="M184" s="259"/>
      <c r="N184" s="260"/>
      <c r="O184" s="260"/>
      <c r="P184" s="260"/>
      <c r="Q184" s="260"/>
      <c r="R184" s="260"/>
      <c r="S184" s="260"/>
      <c r="T184" s="261"/>
      <c r="U184" s="13"/>
      <c r="V184" s="13"/>
      <c r="W184" s="13"/>
      <c r="X184" s="13"/>
      <c r="Y184" s="13"/>
      <c r="Z184" s="13"/>
      <c r="AA184" s="13"/>
      <c r="AB184" s="13"/>
      <c r="AC184" s="13"/>
      <c r="AD184" s="13"/>
      <c r="AE184" s="13"/>
      <c r="AT184" s="262" t="s">
        <v>369</v>
      </c>
      <c r="AU184" s="262" t="s">
        <v>91</v>
      </c>
      <c r="AV184" s="13" t="s">
        <v>91</v>
      </c>
      <c r="AW184" s="13" t="s">
        <v>4</v>
      </c>
      <c r="AX184" s="13" t="s">
        <v>87</v>
      </c>
      <c r="AY184" s="262" t="s">
        <v>227</v>
      </c>
    </row>
    <row r="185" s="2" customFormat="1" ht="16.5" customHeight="1">
      <c r="A185" s="40"/>
      <c r="B185" s="41"/>
      <c r="C185" s="229" t="s">
        <v>266</v>
      </c>
      <c r="D185" s="229" t="s">
        <v>230</v>
      </c>
      <c r="E185" s="230" t="s">
        <v>401</v>
      </c>
      <c r="F185" s="231" t="s">
        <v>402</v>
      </c>
      <c r="G185" s="232" t="s">
        <v>374</v>
      </c>
      <c r="H185" s="233">
        <v>702.29999999999995</v>
      </c>
      <c r="I185" s="234"/>
      <c r="J185" s="235">
        <f>ROUND(I185*H185,2)</f>
        <v>0</v>
      </c>
      <c r="K185" s="231" t="s">
        <v>234</v>
      </c>
      <c r="L185" s="46"/>
      <c r="M185" s="236" t="s">
        <v>1</v>
      </c>
      <c r="N185" s="237" t="s">
        <v>48</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115</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403</v>
      </c>
    </row>
    <row r="186" s="15" customFormat="1">
      <c r="A186" s="15"/>
      <c r="B186" s="274"/>
      <c r="C186" s="275"/>
      <c r="D186" s="242" t="s">
        <v>369</v>
      </c>
      <c r="E186" s="276" t="s">
        <v>1</v>
      </c>
      <c r="F186" s="277" t="s">
        <v>377</v>
      </c>
      <c r="G186" s="275"/>
      <c r="H186" s="276" t="s">
        <v>1</v>
      </c>
      <c r="I186" s="278"/>
      <c r="J186" s="275"/>
      <c r="K186" s="275"/>
      <c r="L186" s="279"/>
      <c r="M186" s="280"/>
      <c r="N186" s="281"/>
      <c r="O186" s="281"/>
      <c r="P186" s="281"/>
      <c r="Q186" s="281"/>
      <c r="R186" s="281"/>
      <c r="S186" s="281"/>
      <c r="T186" s="282"/>
      <c r="U186" s="15"/>
      <c r="V186" s="15"/>
      <c r="W186" s="15"/>
      <c r="X186" s="15"/>
      <c r="Y186" s="15"/>
      <c r="Z186" s="15"/>
      <c r="AA186" s="15"/>
      <c r="AB186" s="15"/>
      <c r="AC186" s="15"/>
      <c r="AD186" s="15"/>
      <c r="AE186" s="15"/>
      <c r="AT186" s="283" t="s">
        <v>369</v>
      </c>
      <c r="AU186" s="283" t="s">
        <v>91</v>
      </c>
      <c r="AV186" s="15" t="s">
        <v>87</v>
      </c>
      <c r="AW186" s="15" t="s">
        <v>38</v>
      </c>
      <c r="AX186" s="15" t="s">
        <v>83</v>
      </c>
      <c r="AY186" s="283" t="s">
        <v>227</v>
      </c>
    </row>
    <row r="187" s="13" customFormat="1">
      <c r="A187" s="13"/>
      <c r="B187" s="252"/>
      <c r="C187" s="253"/>
      <c r="D187" s="242" t="s">
        <v>369</v>
      </c>
      <c r="E187" s="254" t="s">
        <v>1</v>
      </c>
      <c r="F187" s="255" t="s">
        <v>404</v>
      </c>
      <c r="G187" s="253"/>
      <c r="H187" s="256">
        <v>702.29999999999995</v>
      </c>
      <c r="I187" s="257"/>
      <c r="J187" s="253"/>
      <c r="K187" s="253"/>
      <c r="L187" s="258"/>
      <c r="M187" s="259"/>
      <c r="N187" s="260"/>
      <c r="O187" s="260"/>
      <c r="P187" s="260"/>
      <c r="Q187" s="260"/>
      <c r="R187" s="260"/>
      <c r="S187" s="260"/>
      <c r="T187" s="261"/>
      <c r="U187" s="13"/>
      <c r="V187" s="13"/>
      <c r="W187" s="13"/>
      <c r="X187" s="13"/>
      <c r="Y187" s="13"/>
      <c r="Z187" s="13"/>
      <c r="AA187" s="13"/>
      <c r="AB187" s="13"/>
      <c r="AC187" s="13"/>
      <c r="AD187" s="13"/>
      <c r="AE187" s="13"/>
      <c r="AT187" s="262" t="s">
        <v>369</v>
      </c>
      <c r="AU187" s="262" t="s">
        <v>91</v>
      </c>
      <c r="AV187" s="13" t="s">
        <v>91</v>
      </c>
      <c r="AW187" s="13" t="s">
        <v>38</v>
      </c>
      <c r="AX187" s="13" t="s">
        <v>83</v>
      </c>
      <c r="AY187" s="262" t="s">
        <v>227</v>
      </c>
    </row>
    <row r="188" s="14" customFormat="1">
      <c r="A188" s="14"/>
      <c r="B188" s="263"/>
      <c r="C188" s="264"/>
      <c r="D188" s="242" t="s">
        <v>369</v>
      </c>
      <c r="E188" s="265" t="s">
        <v>1</v>
      </c>
      <c r="F188" s="266" t="s">
        <v>371</v>
      </c>
      <c r="G188" s="264"/>
      <c r="H188" s="267">
        <v>702.29999999999995</v>
      </c>
      <c r="I188" s="268"/>
      <c r="J188" s="264"/>
      <c r="K188" s="264"/>
      <c r="L188" s="269"/>
      <c r="M188" s="270"/>
      <c r="N188" s="271"/>
      <c r="O188" s="271"/>
      <c r="P188" s="271"/>
      <c r="Q188" s="271"/>
      <c r="R188" s="271"/>
      <c r="S188" s="271"/>
      <c r="T188" s="272"/>
      <c r="U188" s="14"/>
      <c r="V188" s="14"/>
      <c r="W188" s="14"/>
      <c r="X188" s="14"/>
      <c r="Y188" s="14"/>
      <c r="Z188" s="14"/>
      <c r="AA188" s="14"/>
      <c r="AB188" s="14"/>
      <c r="AC188" s="14"/>
      <c r="AD188" s="14"/>
      <c r="AE188" s="14"/>
      <c r="AT188" s="273" t="s">
        <v>369</v>
      </c>
      <c r="AU188" s="273" t="s">
        <v>91</v>
      </c>
      <c r="AV188" s="14" t="s">
        <v>115</v>
      </c>
      <c r="AW188" s="14" t="s">
        <v>38</v>
      </c>
      <c r="AX188" s="14" t="s">
        <v>87</v>
      </c>
      <c r="AY188" s="273" t="s">
        <v>227</v>
      </c>
    </row>
    <row r="189" s="2" customFormat="1" ht="16.5" customHeight="1">
      <c r="A189" s="40"/>
      <c r="B189" s="41"/>
      <c r="C189" s="229" t="s">
        <v>270</v>
      </c>
      <c r="D189" s="229" t="s">
        <v>230</v>
      </c>
      <c r="E189" s="230" t="s">
        <v>401</v>
      </c>
      <c r="F189" s="231" t="s">
        <v>402</v>
      </c>
      <c r="G189" s="232" t="s">
        <v>374</v>
      </c>
      <c r="H189" s="233">
        <v>403.38</v>
      </c>
      <c r="I189" s="234"/>
      <c r="J189" s="235">
        <f>ROUND(I189*H189,2)</f>
        <v>0</v>
      </c>
      <c r="K189" s="231" t="s">
        <v>234</v>
      </c>
      <c r="L189" s="46"/>
      <c r="M189" s="236" t="s">
        <v>1</v>
      </c>
      <c r="N189" s="237" t="s">
        <v>48</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115</v>
      </c>
      <c r="AT189" s="240" t="s">
        <v>230</v>
      </c>
      <c r="AU189" s="240" t="s">
        <v>91</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115</v>
      </c>
      <c r="BM189" s="240" t="s">
        <v>405</v>
      </c>
    </row>
    <row r="190" s="15" customFormat="1">
      <c r="A190" s="15"/>
      <c r="B190" s="274"/>
      <c r="C190" s="275"/>
      <c r="D190" s="242" t="s">
        <v>369</v>
      </c>
      <c r="E190" s="276" t="s">
        <v>1</v>
      </c>
      <c r="F190" s="277" t="s">
        <v>377</v>
      </c>
      <c r="G190" s="275"/>
      <c r="H190" s="276" t="s">
        <v>1</v>
      </c>
      <c r="I190" s="278"/>
      <c r="J190" s="275"/>
      <c r="K190" s="275"/>
      <c r="L190" s="279"/>
      <c r="M190" s="280"/>
      <c r="N190" s="281"/>
      <c r="O190" s="281"/>
      <c r="P190" s="281"/>
      <c r="Q190" s="281"/>
      <c r="R190" s="281"/>
      <c r="S190" s="281"/>
      <c r="T190" s="282"/>
      <c r="U190" s="15"/>
      <c r="V190" s="15"/>
      <c r="W190" s="15"/>
      <c r="X190" s="15"/>
      <c r="Y190" s="15"/>
      <c r="Z190" s="15"/>
      <c r="AA190" s="15"/>
      <c r="AB190" s="15"/>
      <c r="AC190" s="15"/>
      <c r="AD190" s="15"/>
      <c r="AE190" s="15"/>
      <c r="AT190" s="283" t="s">
        <v>369</v>
      </c>
      <c r="AU190" s="283" t="s">
        <v>91</v>
      </c>
      <c r="AV190" s="15" t="s">
        <v>87</v>
      </c>
      <c r="AW190" s="15" t="s">
        <v>38</v>
      </c>
      <c r="AX190" s="15" t="s">
        <v>83</v>
      </c>
      <c r="AY190" s="283" t="s">
        <v>227</v>
      </c>
    </row>
    <row r="191" s="13" customFormat="1">
      <c r="A191" s="13"/>
      <c r="B191" s="252"/>
      <c r="C191" s="253"/>
      <c r="D191" s="242" t="s">
        <v>369</v>
      </c>
      <c r="E191" s="254" t="s">
        <v>1</v>
      </c>
      <c r="F191" s="255" t="s">
        <v>406</v>
      </c>
      <c r="G191" s="253"/>
      <c r="H191" s="256">
        <v>403.38</v>
      </c>
      <c r="I191" s="257"/>
      <c r="J191" s="253"/>
      <c r="K191" s="253"/>
      <c r="L191" s="258"/>
      <c r="M191" s="259"/>
      <c r="N191" s="260"/>
      <c r="O191" s="260"/>
      <c r="P191" s="260"/>
      <c r="Q191" s="260"/>
      <c r="R191" s="260"/>
      <c r="S191" s="260"/>
      <c r="T191" s="261"/>
      <c r="U191" s="13"/>
      <c r="V191" s="13"/>
      <c r="W191" s="13"/>
      <c r="X191" s="13"/>
      <c r="Y191" s="13"/>
      <c r="Z191" s="13"/>
      <c r="AA191" s="13"/>
      <c r="AB191" s="13"/>
      <c r="AC191" s="13"/>
      <c r="AD191" s="13"/>
      <c r="AE191" s="13"/>
      <c r="AT191" s="262" t="s">
        <v>369</v>
      </c>
      <c r="AU191" s="262" t="s">
        <v>91</v>
      </c>
      <c r="AV191" s="13" t="s">
        <v>91</v>
      </c>
      <c r="AW191" s="13" t="s">
        <v>38</v>
      </c>
      <c r="AX191" s="13" t="s">
        <v>83</v>
      </c>
      <c r="AY191" s="262" t="s">
        <v>227</v>
      </c>
    </row>
    <row r="192" s="14" customFormat="1">
      <c r="A192" s="14"/>
      <c r="B192" s="263"/>
      <c r="C192" s="264"/>
      <c r="D192" s="242" t="s">
        <v>369</v>
      </c>
      <c r="E192" s="265" t="s">
        <v>1</v>
      </c>
      <c r="F192" s="266" t="s">
        <v>371</v>
      </c>
      <c r="G192" s="264"/>
      <c r="H192" s="267">
        <v>403.38</v>
      </c>
      <c r="I192" s="268"/>
      <c r="J192" s="264"/>
      <c r="K192" s="264"/>
      <c r="L192" s="269"/>
      <c r="M192" s="270"/>
      <c r="N192" s="271"/>
      <c r="O192" s="271"/>
      <c r="P192" s="271"/>
      <c r="Q192" s="271"/>
      <c r="R192" s="271"/>
      <c r="S192" s="271"/>
      <c r="T192" s="272"/>
      <c r="U192" s="14"/>
      <c r="V192" s="14"/>
      <c r="W192" s="14"/>
      <c r="X192" s="14"/>
      <c r="Y192" s="14"/>
      <c r="Z192" s="14"/>
      <c r="AA192" s="14"/>
      <c r="AB192" s="14"/>
      <c r="AC192" s="14"/>
      <c r="AD192" s="14"/>
      <c r="AE192" s="14"/>
      <c r="AT192" s="273" t="s">
        <v>369</v>
      </c>
      <c r="AU192" s="273" t="s">
        <v>91</v>
      </c>
      <c r="AV192" s="14" t="s">
        <v>115</v>
      </c>
      <c r="AW192" s="14" t="s">
        <v>38</v>
      </c>
      <c r="AX192" s="14" t="s">
        <v>87</v>
      </c>
      <c r="AY192" s="273" t="s">
        <v>227</v>
      </c>
    </row>
    <row r="193" s="2" customFormat="1" ht="16.5" customHeight="1">
      <c r="A193" s="40"/>
      <c r="B193" s="41"/>
      <c r="C193" s="284" t="s">
        <v>274</v>
      </c>
      <c r="D193" s="284" t="s">
        <v>407</v>
      </c>
      <c r="E193" s="285" t="s">
        <v>408</v>
      </c>
      <c r="F193" s="286" t="s">
        <v>409</v>
      </c>
      <c r="G193" s="287" t="s">
        <v>398</v>
      </c>
      <c r="H193" s="288">
        <v>806.75999999999999</v>
      </c>
      <c r="I193" s="289"/>
      <c r="J193" s="290">
        <f>ROUND(I193*H193,2)</f>
        <v>0</v>
      </c>
      <c r="K193" s="286" t="s">
        <v>234</v>
      </c>
      <c r="L193" s="291"/>
      <c r="M193" s="292" t="s">
        <v>1</v>
      </c>
      <c r="N193" s="293" t="s">
        <v>48</v>
      </c>
      <c r="O193" s="93"/>
      <c r="P193" s="238">
        <f>O193*H193</f>
        <v>0</v>
      </c>
      <c r="Q193" s="238">
        <v>1</v>
      </c>
      <c r="R193" s="238">
        <f>Q193*H193</f>
        <v>806.75999999999999</v>
      </c>
      <c r="S193" s="238">
        <v>0</v>
      </c>
      <c r="T193" s="239">
        <f>S193*H193</f>
        <v>0</v>
      </c>
      <c r="U193" s="40"/>
      <c r="V193" s="40"/>
      <c r="W193" s="40"/>
      <c r="X193" s="40"/>
      <c r="Y193" s="40"/>
      <c r="Z193" s="40"/>
      <c r="AA193" s="40"/>
      <c r="AB193" s="40"/>
      <c r="AC193" s="40"/>
      <c r="AD193" s="40"/>
      <c r="AE193" s="40"/>
      <c r="AR193" s="240" t="s">
        <v>266</v>
      </c>
      <c r="AT193" s="240" t="s">
        <v>407</v>
      </c>
      <c r="AU193" s="240" t="s">
        <v>91</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115</v>
      </c>
      <c r="BM193" s="240" t="s">
        <v>410</v>
      </c>
    </row>
    <row r="194" s="2" customFormat="1">
      <c r="A194" s="40"/>
      <c r="B194" s="41"/>
      <c r="C194" s="42"/>
      <c r="D194" s="242" t="s">
        <v>237</v>
      </c>
      <c r="E194" s="42"/>
      <c r="F194" s="243" t="s">
        <v>411</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8" t="s">
        <v>237</v>
      </c>
      <c r="AU194" s="18" t="s">
        <v>91</v>
      </c>
    </row>
    <row r="195" s="13" customFormat="1">
      <c r="A195" s="13"/>
      <c r="B195" s="252"/>
      <c r="C195" s="253"/>
      <c r="D195" s="242" t="s">
        <v>369</v>
      </c>
      <c r="E195" s="253"/>
      <c r="F195" s="255" t="s">
        <v>412</v>
      </c>
      <c r="G195" s="253"/>
      <c r="H195" s="256">
        <v>806.75999999999999</v>
      </c>
      <c r="I195" s="257"/>
      <c r="J195" s="253"/>
      <c r="K195" s="253"/>
      <c r="L195" s="258"/>
      <c r="M195" s="259"/>
      <c r="N195" s="260"/>
      <c r="O195" s="260"/>
      <c r="P195" s="260"/>
      <c r="Q195" s="260"/>
      <c r="R195" s="260"/>
      <c r="S195" s="260"/>
      <c r="T195" s="261"/>
      <c r="U195" s="13"/>
      <c r="V195" s="13"/>
      <c r="W195" s="13"/>
      <c r="X195" s="13"/>
      <c r="Y195" s="13"/>
      <c r="Z195" s="13"/>
      <c r="AA195" s="13"/>
      <c r="AB195" s="13"/>
      <c r="AC195" s="13"/>
      <c r="AD195" s="13"/>
      <c r="AE195" s="13"/>
      <c r="AT195" s="262" t="s">
        <v>369</v>
      </c>
      <c r="AU195" s="262" t="s">
        <v>91</v>
      </c>
      <c r="AV195" s="13" t="s">
        <v>91</v>
      </c>
      <c r="AW195" s="13" t="s">
        <v>4</v>
      </c>
      <c r="AX195" s="13" t="s">
        <v>87</v>
      </c>
      <c r="AY195" s="262" t="s">
        <v>227</v>
      </c>
    </row>
    <row r="196" s="2" customFormat="1" ht="16.5" customHeight="1">
      <c r="A196" s="40"/>
      <c r="B196" s="41"/>
      <c r="C196" s="229" t="s">
        <v>278</v>
      </c>
      <c r="D196" s="229" t="s">
        <v>230</v>
      </c>
      <c r="E196" s="230" t="s">
        <v>413</v>
      </c>
      <c r="F196" s="231" t="s">
        <v>414</v>
      </c>
      <c r="G196" s="232" t="s">
        <v>415</v>
      </c>
      <c r="H196" s="233">
        <v>606</v>
      </c>
      <c r="I196" s="234"/>
      <c r="J196" s="235">
        <f>ROUND(I196*H196,2)</f>
        <v>0</v>
      </c>
      <c r="K196" s="231" t="s">
        <v>234</v>
      </c>
      <c r="L196" s="46"/>
      <c r="M196" s="236" t="s">
        <v>1</v>
      </c>
      <c r="N196" s="237" t="s">
        <v>48</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115</v>
      </c>
      <c r="AT196" s="240" t="s">
        <v>230</v>
      </c>
      <c r="AU196" s="240" t="s">
        <v>91</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115</v>
      </c>
      <c r="BM196" s="240" t="s">
        <v>416</v>
      </c>
    </row>
    <row r="197" s="15" customFormat="1">
      <c r="A197" s="15"/>
      <c r="B197" s="274"/>
      <c r="C197" s="275"/>
      <c r="D197" s="242" t="s">
        <v>369</v>
      </c>
      <c r="E197" s="276" t="s">
        <v>1</v>
      </c>
      <c r="F197" s="277" t="s">
        <v>417</v>
      </c>
      <c r="G197" s="275"/>
      <c r="H197" s="276" t="s">
        <v>1</v>
      </c>
      <c r="I197" s="278"/>
      <c r="J197" s="275"/>
      <c r="K197" s="275"/>
      <c r="L197" s="279"/>
      <c r="M197" s="280"/>
      <c r="N197" s="281"/>
      <c r="O197" s="281"/>
      <c r="P197" s="281"/>
      <c r="Q197" s="281"/>
      <c r="R197" s="281"/>
      <c r="S197" s="281"/>
      <c r="T197" s="282"/>
      <c r="U197" s="15"/>
      <c r="V197" s="15"/>
      <c r="W197" s="15"/>
      <c r="X197" s="15"/>
      <c r="Y197" s="15"/>
      <c r="Z197" s="15"/>
      <c r="AA197" s="15"/>
      <c r="AB197" s="15"/>
      <c r="AC197" s="15"/>
      <c r="AD197" s="15"/>
      <c r="AE197" s="15"/>
      <c r="AT197" s="283" t="s">
        <v>369</v>
      </c>
      <c r="AU197" s="283" t="s">
        <v>91</v>
      </c>
      <c r="AV197" s="15" t="s">
        <v>87</v>
      </c>
      <c r="AW197" s="15" t="s">
        <v>38</v>
      </c>
      <c r="AX197" s="15" t="s">
        <v>83</v>
      </c>
      <c r="AY197" s="283" t="s">
        <v>227</v>
      </c>
    </row>
    <row r="198" s="13" customFormat="1">
      <c r="A198" s="13"/>
      <c r="B198" s="252"/>
      <c r="C198" s="253"/>
      <c r="D198" s="242" t="s">
        <v>369</v>
      </c>
      <c r="E198" s="254" t="s">
        <v>1</v>
      </c>
      <c r="F198" s="255" t="s">
        <v>418</v>
      </c>
      <c r="G198" s="253"/>
      <c r="H198" s="256">
        <v>606</v>
      </c>
      <c r="I198" s="257"/>
      <c r="J198" s="253"/>
      <c r="K198" s="253"/>
      <c r="L198" s="258"/>
      <c r="M198" s="259"/>
      <c r="N198" s="260"/>
      <c r="O198" s="260"/>
      <c r="P198" s="260"/>
      <c r="Q198" s="260"/>
      <c r="R198" s="260"/>
      <c r="S198" s="260"/>
      <c r="T198" s="261"/>
      <c r="U198" s="13"/>
      <c r="V198" s="13"/>
      <c r="W198" s="13"/>
      <c r="X198" s="13"/>
      <c r="Y198" s="13"/>
      <c r="Z198" s="13"/>
      <c r="AA198" s="13"/>
      <c r="AB198" s="13"/>
      <c r="AC198" s="13"/>
      <c r="AD198" s="13"/>
      <c r="AE198" s="13"/>
      <c r="AT198" s="262" t="s">
        <v>369</v>
      </c>
      <c r="AU198" s="262" t="s">
        <v>91</v>
      </c>
      <c r="AV198" s="13" t="s">
        <v>91</v>
      </c>
      <c r="AW198" s="13" t="s">
        <v>38</v>
      </c>
      <c r="AX198" s="13" t="s">
        <v>83</v>
      </c>
      <c r="AY198" s="262" t="s">
        <v>227</v>
      </c>
    </row>
    <row r="199" s="14" customFormat="1">
      <c r="A199" s="14"/>
      <c r="B199" s="263"/>
      <c r="C199" s="264"/>
      <c r="D199" s="242" t="s">
        <v>369</v>
      </c>
      <c r="E199" s="265" t="s">
        <v>1</v>
      </c>
      <c r="F199" s="266" t="s">
        <v>371</v>
      </c>
      <c r="G199" s="264"/>
      <c r="H199" s="267">
        <v>606</v>
      </c>
      <c r="I199" s="268"/>
      <c r="J199" s="264"/>
      <c r="K199" s="264"/>
      <c r="L199" s="269"/>
      <c r="M199" s="270"/>
      <c r="N199" s="271"/>
      <c r="O199" s="271"/>
      <c r="P199" s="271"/>
      <c r="Q199" s="271"/>
      <c r="R199" s="271"/>
      <c r="S199" s="271"/>
      <c r="T199" s="272"/>
      <c r="U199" s="14"/>
      <c r="V199" s="14"/>
      <c r="W199" s="14"/>
      <c r="X199" s="14"/>
      <c r="Y199" s="14"/>
      <c r="Z199" s="14"/>
      <c r="AA199" s="14"/>
      <c r="AB199" s="14"/>
      <c r="AC199" s="14"/>
      <c r="AD199" s="14"/>
      <c r="AE199" s="14"/>
      <c r="AT199" s="273" t="s">
        <v>369</v>
      </c>
      <c r="AU199" s="273" t="s">
        <v>91</v>
      </c>
      <c r="AV199" s="14" t="s">
        <v>115</v>
      </c>
      <c r="AW199" s="14" t="s">
        <v>38</v>
      </c>
      <c r="AX199" s="14" t="s">
        <v>87</v>
      </c>
      <c r="AY199" s="273" t="s">
        <v>227</v>
      </c>
    </row>
    <row r="200" s="2" customFormat="1" ht="16.5" customHeight="1">
      <c r="A200" s="40"/>
      <c r="B200" s="41"/>
      <c r="C200" s="229" t="s">
        <v>282</v>
      </c>
      <c r="D200" s="229" t="s">
        <v>230</v>
      </c>
      <c r="E200" s="230" t="s">
        <v>419</v>
      </c>
      <c r="F200" s="231" t="s">
        <v>420</v>
      </c>
      <c r="G200" s="232" t="s">
        <v>374</v>
      </c>
      <c r="H200" s="233">
        <v>837.33500000000004</v>
      </c>
      <c r="I200" s="234"/>
      <c r="J200" s="235">
        <f>ROUND(I200*H200,2)</f>
        <v>0</v>
      </c>
      <c r="K200" s="231" t="s">
        <v>234</v>
      </c>
      <c r="L200" s="46"/>
      <c r="M200" s="236" t="s">
        <v>1</v>
      </c>
      <c r="N200" s="237" t="s">
        <v>48</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421</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421</v>
      </c>
      <c r="BM200" s="240" t="s">
        <v>422</v>
      </c>
    </row>
    <row r="201" s="15" customFormat="1">
      <c r="A201" s="15"/>
      <c r="B201" s="274"/>
      <c r="C201" s="275"/>
      <c r="D201" s="242" t="s">
        <v>369</v>
      </c>
      <c r="E201" s="276" t="s">
        <v>1</v>
      </c>
      <c r="F201" s="277" t="s">
        <v>382</v>
      </c>
      <c r="G201" s="275"/>
      <c r="H201" s="276" t="s">
        <v>1</v>
      </c>
      <c r="I201" s="278"/>
      <c r="J201" s="275"/>
      <c r="K201" s="275"/>
      <c r="L201" s="279"/>
      <c r="M201" s="280"/>
      <c r="N201" s="281"/>
      <c r="O201" s="281"/>
      <c r="P201" s="281"/>
      <c r="Q201" s="281"/>
      <c r="R201" s="281"/>
      <c r="S201" s="281"/>
      <c r="T201" s="282"/>
      <c r="U201" s="15"/>
      <c r="V201" s="15"/>
      <c r="W201" s="15"/>
      <c r="X201" s="15"/>
      <c r="Y201" s="15"/>
      <c r="Z201" s="15"/>
      <c r="AA201" s="15"/>
      <c r="AB201" s="15"/>
      <c r="AC201" s="15"/>
      <c r="AD201" s="15"/>
      <c r="AE201" s="15"/>
      <c r="AT201" s="283" t="s">
        <v>369</v>
      </c>
      <c r="AU201" s="283" t="s">
        <v>91</v>
      </c>
      <c r="AV201" s="15" t="s">
        <v>87</v>
      </c>
      <c r="AW201" s="15" t="s">
        <v>38</v>
      </c>
      <c r="AX201" s="15" t="s">
        <v>83</v>
      </c>
      <c r="AY201" s="283" t="s">
        <v>227</v>
      </c>
    </row>
    <row r="202" s="13" customFormat="1">
      <c r="A202" s="13"/>
      <c r="B202" s="252"/>
      <c r="C202" s="253"/>
      <c r="D202" s="242" t="s">
        <v>369</v>
      </c>
      <c r="E202" s="254" t="s">
        <v>1</v>
      </c>
      <c r="F202" s="255" t="s">
        <v>423</v>
      </c>
      <c r="G202" s="253"/>
      <c r="H202" s="256">
        <v>135.035</v>
      </c>
      <c r="I202" s="257"/>
      <c r="J202" s="253"/>
      <c r="K202" s="253"/>
      <c r="L202" s="258"/>
      <c r="M202" s="259"/>
      <c r="N202" s="260"/>
      <c r="O202" s="260"/>
      <c r="P202" s="260"/>
      <c r="Q202" s="260"/>
      <c r="R202" s="260"/>
      <c r="S202" s="260"/>
      <c r="T202" s="261"/>
      <c r="U202" s="13"/>
      <c r="V202" s="13"/>
      <c r="W202" s="13"/>
      <c r="X202" s="13"/>
      <c r="Y202" s="13"/>
      <c r="Z202" s="13"/>
      <c r="AA202" s="13"/>
      <c r="AB202" s="13"/>
      <c r="AC202" s="13"/>
      <c r="AD202" s="13"/>
      <c r="AE202" s="13"/>
      <c r="AT202" s="262" t="s">
        <v>369</v>
      </c>
      <c r="AU202" s="262" t="s">
        <v>91</v>
      </c>
      <c r="AV202" s="13" t="s">
        <v>91</v>
      </c>
      <c r="AW202" s="13" t="s">
        <v>38</v>
      </c>
      <c r="AX202" s="13" t="s">
        <v>83</v>
      </c>
      <c r="AY202" s="262" t="s">
        <v>227</v>
      </c>
    </row>
    <row r="203" s="13" customFormat="1">
      <c r="A203" s="13"/>
      <c r="B203" s="252"/>
      <c r="C203" s="253"/>
      <c r="D203" s="242" t="s">
        <v>369</v>
      </c>
      <c r="E203" s="254" t="s">
        <v>1</v>
      </c>
      <c r="F203" s="255" t="s">
        <v>424</v>
      </c>
      <c r="G203" s="253"/>
      <c r="H203" s="256">
        <v>702.29999999999995</v>
      </c>
      <c r="I203" s="257"/>
      <c r="J203" s="253"/>
      <c r="K203" s="253"/>
      <c r="L203" s="258"/>
      <c r="M203" s="259"/>
      <c r="N203" s="260"/>
      <c r="O203" s="260"/>
      <c r="P203" s="260"/>
      <c r="Q203" s="260"/>
      <c r="R203" s="260"/>
      <c r="S203" s="260"/>
      <c r="T203" s="261"/>
      <c r="U203" s="13"/>
      <c r="V203" s="13"/>
      <c r="W203" s="13"/>
      <c r="X203" s="13"/>
      <c r="Y203" s="13"/>
      <c r="Z203" s="13"/>
      <c r="AA203" s="13"/>
      <c r="AB203" s="13"/>
      <c r="AC203" s="13"/>
      <c r="AD203" s="13"/>
      <c r="AE203" s="13"/>
      <c r="AT203" s="262" t="s">
        <v>369</v>
      </c>
      <c r="AU203" s="262" t="s">
        <v>91</v>
      </c>
      <c r="AV203" s="13" t="s">
        <v>91</v>
      </c>
      <c r="AW203" s="13" t="s">
        <v>38</v>
      </c>
      <c r="AX203" s="13" t="s">
        <v>83</v>
      </c>
      <c r="AY203" s="262" t="s">
        <v>227</v>
      </c>
    </row>
    <row r="204" s="14" customFormat="1">
      <c r="A204" s="14"/>
      <c r="B204" s="263"/>
      <c r="C204" s="264"/>
      <c r="D204" s="242" t="s">
        <v>369</v>
      </c>
      <c r="E204" s="265" t="s">
        <v>1</v>
      </c>
      <c r="F204" s="266" t="s">
        <v>371</v>
      </c>
      <c r="G204" s="264"/>
      <c r="H204" s="267">
        <v>837.33500000000004</v>
      </c>
      <c r="I204" s="268"/>
      <c r="J204" s="264"/>
      <c r="K204" s="264"/>
      <c r="L204" s="269"/>
      <c r="M204" s="270"/>
      <c r="N204" s="271"/>
      <c r="O204" s="271"/>
      <c r="P204" s="271"/>
      <c r="Q204" s="271"/>
      <c r="R204" s="271"/>
      <c r="S204" s="271"/>
      <c r="T204" s="272"/>
      <c r="U204" s="14"/>
      <c r="V204" s="14"/>
      <c r="W204" s="14"/>
      <c r="X204" s="14"/>
      <c r="Y204" s="14"/>
      <c r="Z204" s="14"/>
      <c r="AA204" s="14"/>
      <c r="AB204" s="14"/>
      <c r="AC204" s="14"/>
      <c r="AD204" s="14"/>
      <c r="AE204" s="14"/>
      <c r="AT204" s="273" t="s">
        <v>369</v>
      </c>
      <c r="AU204" s="273" t="s">
        <v>91</v>
      </c>
      <c r="AV204" s="14" t="s">
        <v>115</v>
      </c>
      <c r="AW204" s="14" t="s">
        <v>38</v>
      </c>
      <c r="AX204" s="14" t="s">
        <v>87</v>
      </c>
      <c r="AY204" s="273" t="s">
        <v>227</v>
      </c>
    </row>
    <row r="205" s="12" customFormat="1" ht="22.8" customHeight="1">
      <c r="A205" s="12"/>
      <c r="B205" s="213"/>
      <c r="C205" s="214"/>
      <c r="D205" s="215" t="s">
        <v>82</v>
      </c>
      <c r="E205" s="227" t="s">
        <v>91</v>
      </c>
      <c r="F205" s="227" t="s">
        <v>425</v>
      </c>
      <c r="G205" s="214"/>
      <c r="H205" s="214"/>
      <c r="I205" s="217"/>
      <c r="J205" s="228">
        <f>BK205</f>
        <v>0</v>
      </c>
      <c r="K205" s="214"/>
      <c r="L205" s="219"/>
      <c r="M205" s="220"/>
      <c r="N205" s="221"/>
      <c r="O205" s="221"/>
      <c r="P205" s="222">
        <f>SUM(P206:P238)</f>
        <v>0</v>
      </c>
      <c r="Q205" s="221"/>
      <c r="R205" s="222">
        <f>SUM(R206:R238)</f>
        <v>504.45464542000008</v>
      </c>
      <c r="S205" s="221"/>
      <c r="T205" s="223">
        <f>SUM(T206:T238)</f>
        <v>0</v>
      </c>
      <c r="U205" s="12"/>
      <c r="V205" s="12"/>
      <c r="W205" s="12"/>
      <c r="X205" s="12"/>
      <c r="Y205" s="12"/>
      <c r="Z205" s="12"/>
      <c r="AA205" s="12"/>
      <c r="AB205" s="12"/>
      <c r="AC205" s="12"/>
      <c r="AD205" s="12"/>
      <c r="AE205" s="12"/>
      <c r="AR205" s="224" t="s">
        <v>87</v>
      </c>
      <c r="AT205" s="225" t="s">
        <v>82</v>
      </c>
      <c r="AU205" s="225" t="s">
        <v>87</v>
      </c>
      <c r="AY205" s="224" t="s">
        <v>227</v>
      </c>
      <c r="BK205" s="226">
        <f>SUM(BK206:BK238)</f>
        <v>0</v>
      </c>
    </row>
    <row r="206" s="2" customFormat="1" ht="16.5" customHeight="1">
      <c r="A206" s="40"/>
      <c r="B206" s="41"/>
      <c r="C206" s="229" t="s">
        <v>289</v>
      </c>
      <c r="D206" s="229" t="s">
        <v>230</v>
      </c>
      <c r="E206" s="230" t="s">
        <v>426</v>
      </c>
      <c r="F206" s="231" t="s">
        <v>427</v>
      </c>
      <c r="G206" s="232" t="s">
        <v>374</v>
      </c>
      <c r="H206" s="233">
        <v>88.406999999999996</v>
      </c>
      <c r="I206" s="234"/>
      <c r="J206" s="235">
        <f>ROUND(I206*H206,2)</f>
        <v>0</v>
      </c>
      <c r="K206" s="231" t="s">
        <v>234</v>
      </c>
      <c r="L206" s="46"/>
      <c r="M206" s="236" t="s">
        <v>1</v>
      </c>
      <c r="N206" s="237" t="s">
        <v>48</v>
      </c>
      <c r="O206" s="93"/>
      <c r="P206" s="238">
        <f>O206*H206</f>
        <v>0</v>
      </c>
      <c r="Q206" s="238">
        <v>2.1600000000000001</v>
      </c>
      <c r="R206" s="238">
        <f>Q206*H206</f>
        <v>190.95912000000001</v>
      </c>
      <c r="S206" s="238">
        <v>0</v>
      </c>
      <c r="T206" s="239">
        <f>S206*H206</f>
        <v>0</v>
      </c>
      <c r="U206" s="40"/>
      <c r="V206" s="40"/>
      <c r="W206" s="40"/>
      <c r="X206" s="40"/>
      <c r="Y206" s="40"/>
      <c r="Z206" s="40"/>
      <c r="AA206" s="40"/>
      <c r="AB206" s="40"/>
      <c r="AC206" s="40"/>
      <c r="AD206" s="40"/>
      <c r="AE206" s="40"/>
      <c r="AR206" s="240" t="s">
        <v>115</v>
      </c>
      <c r="AT206" s="240" t="s">
        <v>230</v>
      </c>
      <c r="AU206" s="240" t="s">
        <v>91</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115</v>
      </c>
      <c r="BM206" s="240" t="s">
        <v>428</v>
      </c>
    </row>
    <row r="207" s="15" customFormat="1">
      <c r="A207" s="15"/>
      <c r="B207" s="274"/>
      <c r="C207" s="275"/>
      <c r="D207" s="242" t="s">
        <v>369</v>
      </c>
      <c r="E207" s="276" t="s">
        <v>1</v>
      </c>
      <c r="F207" s="277" t="s">
        <v>417</v>
      </c>
      <c r="G207" s="275"/>
      <c r="H207" s="276" t="s">
        <v>1</v>
      </c>
      <c r="I207" s="278"/>
      <c r="J207" s="275"/>
      <c r="K207" s="275"/>
      <c r="L207" s="279"/>
      <c r="M207" s="280"/>
      <c r="N207" s="281"/>
      <c r="O207" s="281"/>
      <c r="P207" s="281"/>
      <c r="Q207" s="281"/>
      <c r="R207" s="281"/>
      <c r="S207" s="281"/>
      <c r="T207" s="282"/>
      <c r="U207" s="15"/>
      <c r="V207" s="15"/>
      <c r="W207" s="15"/>
      <c r="X207" s="15"/>
      <c r="Y207" s="15"/>
      <c r="Z207" s="15"/>
      <c r="AA207" s="15"/>
      <c r="AB207" s="15"/>
      <c r="AC207" s="15"/>
      <c r="AD207" s="15"/>
      <c r="AE207" s="15"/>
      <c r="AT207" s="283" t="s">
        <v>369</v>
      </c>
      <c r="AU207" s="283" t="s">
        <v>91</v>
      </c>
      <c r="AV207" s="15" t="s">
        <v>87</v>
      </c>
      <c r="AW207" s="15" t="s">
        <v>38</v>
      </c>
      <c r="AX207" s="15" t="s">
        <v>83</v>
      </c>
      <c r="AY207" s="283" t="s">
        <v>227</v>
      </c>
    </row>
    <row r="208" s="13" customFormat="1">
      <c r="A208" s="13"/>
      <c r="B208" s="252"/>
      <c r="C208" s="253"/>
      <c r="D208" s="242" t="s">
        <v>369</v>
      </c>
      <c r="E208" s="254" t="s">
        <v>1</v>
      </c>
      <c r="F208" s="255" t="s">
        <v>429</v>
      </c>
      <c r="G208" s="253"/>
      <c r="H208" s="256">
        <v>75.777000000000001</v>
      </c>
      <c r="I208" s="257"/>
      <c r="J208" s="253"/>
      <c r="K208" s="253"/>
      <c r="L208" s="258"/>
      <c r="M208" s="259"/>
      <c r="N208" s="260"/>
      <c r="O208" s="260"/>
      <c r="P208" s="260"/>
      <c r="Q208" s="260"/>
      <c r="R208" s="260"/>
      <c r="S208" s="260"/>
      <c r="T208" s="261"/>
      <c r="U208" s="13"/>
      <c r="V208" s="13"/>
      <c r="W208" s="13"/>
      <c r="X208" s="13"/>
      <c r="Y208" s="13"/>
      <c r="Z208" s="13"/>
      <c r="AA208" s="13"/>
      <c r="AB208" s="13"/>
      <c r="AC208" s="13"/>
      <c r="AD208" s="13"/>
      <c r="AE208" s="13"/>
      <c r="AT208" s="262" t="s">
        <v>369</v>
      </c>
      <c r="AU208" s="262" t="s">
        <v>91</v>
      </c>
      <c r="AV208" s="13" t="s">
        <v>91</v>
      </c>
      <c r="AW208" s="13" t="s">
        <v>38</v>
      </c>
      <c r="AX208" s="13" t="s">
        <v>83</v>
      </c>
      <c r="AY208" s="262" t="s">
        <v>227</v>
      </c>
    </row>
    <row r="209" s="13" customFormat="1">
      <c r="A209" s="13"/>
      <c r="B209" s="252"/>
      <c r="C209" s="253"/>
      <c r="D209" s="242" t="s">
        <v>369</v>
      </c>
      <c r="E209" s="254" t="s">
        <v>1</v>
      </c>
      <c r="F209" s="255" t="s">
        <v>430</v>
      </c>
      <c r="G209" s="253"/>
      <c r="H209" s="256">
        <v>12.630000000000001</v>
      </c>
      <c r="I209" s="257"/>
      <c r="J209" s="253"/>
      <c r="K209" s="253"/>
      <c r="L209" s="258"/>
      <c r="M209" s="259"/>
      <c r="N209" s="260"/>
      <c r="O209" s="260"/>
      <c r="P209" s="260"/>
      <c r="Q209" s="260"/>
      <c r="R209" s="260"/>
      <c r="S209" s="260"/>
      <c r="T209" s="261"/>
      <c r="U209" s="13"/>
      <c r="V209" s="13"/>
      <c r="W209" s="13"/>
      <c r="X209" s="13"/>
      <c r="Y209" s="13"/>
      <c r="Z209" s="13"/>
      <c r="AA209" s="13"/>
      <c r="AB209" s="13"/>
      <c r="AC209" s="13"/>
      <c r="AD209" s="13"/>
      <c r="AE209" s="13"/>
      <c r="AT209" s="262" t="s">
        <v>369</v>
      </c>
      <c r="AU209" s="262" t="s">
        <v>91</v>
      </c>
      <c r="AV209" s="13" t="s">
        <v>91</v>
      </c>
      <c r="AW209" s="13" t="s">
        <v>38</v>
      </c>
      <c r="AX209" s="13" t="s">
        <v>83</v>
      </c>
      <c r="AY209" s="262" t="s">
        <v>227</v>
      </c>
    </row>
    <row r="210" s="14" customFormat="1">
      <c r="A210" s="14"/>
      <c r="B210" s="263"/>
      <c r="C210" s="264"/>
      <c r="D210" s="242" t="s">
        <v>369</v>
      </c>
      <c r="E210" s="265" t="s">
        <v>1</v>
      </c>
      <c r="F210" s="266" t="s">
        <v>371</v>
      </c>
      <c r="G210" s="264"/>
      <c r="H210" s="267">
        <v>88.406999999999996</v>
      </c>
      <c r="I210" s="268"/>
      <c r="J210" s="264"/>
      <c r="K210" s="264"/>
      <c r="L210" s="269"/>
      <c r="M210" s="270"/>
      <c r="N210" s="271"/>
      <c r="O210" s="271"/>
      <c r="P210" s="271"/>
      <c r="Q210" s="271"/>
      <c r="R210" s="271"/>
      <c r="S210" s="271"/>
      <c r="T210" s="272"/>
      <c r="U210" s="14"/>
      <c r="V210" s="14"/>
      <c r="W210" s="14"/>
      <c r="X210" s="14"/>
      <c r="Y210" s="14"/>
      <c r="Z210" s="14"/>
      <c r="AA210" s="14"/>
      <c r="AB210" s="14"/>
      <c r="AC210" s="14"/>
      <c r="AD210" s="14"/>
      <c r="AE210" s="14"/>
      <c r="AT210" s="273" t="s">
        <v>369</v>
      </c>
      <c r="AU210" s="273" t="s">
        <v>91</v>
      </c>
      <c r="AV210" s="14" t="s">
        <v>115</v>
      </c>
      <c r="AW210" s="14" t="s">
        <v>38</v>
      </c>
      <c r="AX210" s="14" t="s">
        <v>87</v>
      </c>
      <c r="AY210" s="273" t="s">
        <v>227</v>
      </c>
    </row>
    <row r="211" s="2" customFormat="1" ht="16.5" customHeight="1">
      <c r="A211" s="40"/>
      <c r="B211" s="41"/>
      <c r="C211" s="229" t="s">
        <v>293</v>
      </c>
      <c r="D211" s="229" t="s">
        <v>230</v>
      </c>
      <c r="E211" s="230" t="s">
        <v>431</v>
      </c>
      <c r="F211" s="231" t="s">
        <v>432</v>
      </c>
      <c r="G211" s="232" t="s">
        <v>374</v>
      </c>
      <c r="H211" s="233">
        <v>18.611999999999998</v>
      </c>
      <c r="I211" s="234"/>
      <c r="J211" s="235">
        <f>ROUND(I211*H211,2)</f>
        <v>0</v>
      </c>
      <c r="K211" s="231" t="s">
        <v>234</v>
      </c>
      <c r="L211" s="46"/>
      <c r="M211" s="236" t="s">
        <v>1</v>
      </c>
      <c r="N211" s="237" t="s">
        <v>48</v>
      </c>
      <c r="O211" s="93"/>
      <c r="P211" s="238">
        <f>O211*H211</f>
        <v>0</v>
      </c>
      <c r="Q211" s="238">
        <v>2.1600000000000001</v>
      </c>
      <c r="R211" s="238">
        <f>Q211*H211</f>
        <v>40.201920000000001</v>
      </c>
      <c r="S211" s="238">
        <v>0</v>
      </c>
      <c r="T211" s="239">
        <f>S211*H211</f>
        <v>0</v>
      </c>
      <c r="U211" s="40"/>
      <c r="V211" s="40"/>
      <c r="W211" s="40"/>
      <c r="X211" s="40"/>
      <c r="Y211" s="40"/>
      <c r="Z211" s="40"/>
      <c r="AA211" s="40"/>
      <c r="AB211" s="40"/>
      <c r="AC211" s="40"/>
      <c r="AD211" s="40"/>
      <c r="AE211" s="40"/>
      <c r="AR211" s="240" t="s">
        <v>115</v>
      </c>
      <c r="AT211" s="240" t="s">
        <v>230</v>
      </c>
      <c r="AU211" s="240" t="s">
        <v>91</v>
      </c>
      <c r="AY211" s="18" t="s">
        <v>227</v>
      </c>
      <c r="BE211" s="241">
        <f>IF(N211="základní",J211,0)</f>
        <v>0</v>
      </c>
      <c r="BF211" s="241">
        <f>IF(N211="snížená",J211,0)</f>
        <v>0</v>
      </c>
      <c r="BG211" s="241">
        <f>IF(N211="zákl. přenesená",J211,0)</f>
        <v>0</v>
      </c>
      <c r="BH211" s="241">
        <f>IF(N211="sníž. přenesená",J211,0)</f>
        <v>0</v>
      </c>
      <c r="BI211" s="241">
        <f>IF(N211="nulová",J211,0)</f>
        <v>0</v>
      </c>
      <c r="BJ211" s="18" t="s">
        <v>87</v>
      </c>
      <c r="BK211" s="241">
        <f>ROUND(I211*H211,2)</f>
        <v>0</v>
      </c>
      <c r="BL211" s="18" t="s">
        <v>115</v>
      </c>
      <c r="BM211" s="240" t="s">
        <v>433</v>
      </c>
    </row>
    <row r="212" s="15" customFormat="1">
      <c r="A212" s="15"/>
      <c r="B212" s="274"/>
      <c r="C212" s="275"/>
      <c r="D212" s="242" t="s">
        <v>369</v>
      </c>
      <c r="E212" s="276" t="s">
        <v>1</v>
      </c>
      <c r="F212" s="277" t="s">
        <v>417</v>
      </c>
      <c r="G212" s="275"/>
      <c r="H212" s="276" t="s">
        <v>1</v>
      </c>
      <c r="I212" s="278"/>
      <c r="J212" s="275"/>
      <c r="K212" s="275"/>
      <c r="L212" s="279"/>
      <c r="M212" s="280"/>
      <c r="N212" s="281"/>
      <c r="O212" s="281"/>
      <c r="P212" s="281"/>
      <c r="Q212" s="281"/>
      <c r="R212" s="281"/>
      <c r="S212" s="281"/>
      <c r="T212" s="282"/>
      <c r="U212" s="15"/>
      <c r="V212" s="15"/>
      <c r="W212" s="15"/>
      <c r="X212" s="15"/>
      <c r="Y212" s="15"/>
      <c r="Z212" s="15"/>
      <c r="AA212" s="15"/>
      <c r="AB212" s="15"/>
      <c r="AC212" s="15"/>
      <c r="AD212" s="15"/>
      <c r="AE212" s="15"/>
      <c r="AT212" s="283" t="s">
        <v>369</v>
      </c>
      <c r="AU212" s="283" t="s">
        <v>91</v>
      </c>
      <c r="AV212" s="15" t="s">
        <v>87</v>
      </c>
      <c r="AW212" s="15" t="s">
        <v>38</v>
      </c>
      <c r="AX212" s="15" t="s">
        <v>83</v>
      </c>
      <c r="AY212" s="283" t="s">
        <v>227</v>
      </c>
    </row>
    <row r="213" s="13" customFormat="1">
      <c r="A213" s="13"/>
      <c r="B213" s="252"/>
      <c r="C213" s="253"/>
      <c r="D213" s="242" t="s">
        <v>369</v>
      </c>
      <c r="E213" s="254" t="s">
        <v>1</v>
      </c>
      <c r="F213" s="255" t="s">
        <v>434</v>
      </c>
      <c r="G213" s="253"/>
      <c r="H213" s="256">
        <v>18.611999999999998</v>
      </c>
      <c r="I213" s="257"/>
      <c r="J213" s="253"/>
      <c r="K213" s="253"/>
      <c r="L213" s="258"/>
      <c r="M213" s="259"/>
      <c r="N213" s="260"/>
      <c r="O213" s="260"/>
      <c r="P213" s="260"/>
      <c r="Q213" s="260"/>
      <c r="R213" s="260"/>
      <c r="S213" s="260"/>
      <c r="T213" s="261"/>
      <c r="U213" s="13"/>
      <c r="V213" s="13"/>
      <c r="W213" s="13"/>
      <c r="X213" s="13"/>
      <c r="Y213" s="13"/>
      <c r="Z213" s="13"/>
      <c r="AA213" s="13"/>
      <c r="AB213" s="13"/>
      <c r="AC213" s="13"/>
      <c r="AD213" s="13"/>
      <c r="AE213" s="13"/>
      <c r="AT213" s="262" t="s">
        <v>369</v>
      </c>
      <c r="AU213" s="262" t="s">
        <v>91</v>
      </c>
      <c r="AV213" s="13" t="s">
        <v>91</v>
      </c>
      <c r="AW213" s="13" t="s">
        <v>38</v>
      </c>
      <c r="AX213" s="13" t="s">
        <v>83</v>
      </c>
      <c r="AY213" s="262" t="s">
        <v>227</v>
      </c>
    </row>
    <row r="214" s="14" customFormat="1">
      <c r="A214" s="14"/>
      <c r="B214" s="263"/>
      <c r="C214" s="264"/>
      <c r="D214" s="242" t="s">
        <v>369</v>
      </c>
      <c r="E214" s="265" t="s">
        <v>1</v>
      </c>
      <c r="F214" s="266" t="s">
        <v>371</v>
      </c>
      <c r="G214" s="264"/>
      <c r="H214" s="267">
        <v>18.611999999999998</v>
      </c>
      <c r="I214" s="268"/>
      <c r="J214" s="264"/>
      <c r="K214" s="264"/>
      <c r="L214" s="269"/>
      <c r="M214" s="270"/>
      <c r="N214" s="271"/>
      <c r="O214" s="271"/>
      <c r="P214" s="271"/>
      <c r="Q214" s="271"/>
      <c r="R214" s="271"/>
      <c r="S214" s="271"/>
      <c r="T214" s="272"/>
      <c r="U214" s="14"/>
      <c r="V214" s="14"/>
      <c r="W214" s="14"/>
      <c r="X214" s="14"/>
      <c r="Y214" s="14"/>
      <c r="Z214" s="14"/>
      <c r="AA214" s="14"/>
      <c r="AB214" s="14"/>
      <c r="AC214" s="14"/>
      <c r="AD214" s="14"/>
      <c r="AE214" s="14"/>
      <c r="AT214" s="273" t="s">
        <v>369</v>
      </c>
      <c r="AU214" s="273" t="s">
        <v>91</v>
      </c>
      <c r="AV214" s="14" t="s">
        <v>115</v>
      </c>
      <c r="AW214" s="14" t="s">
        <v>38</v>
      </c>
      <c r="AX214" s="14" t="s">
        <v>87</v>
      </c>
      <c r="AY214" s="273" t="s">
        <v>227</v>
      </c>
    </row>
    <row r="215" s="2" customFormat="1" ht="16.5" customHeight="1">
      <c r="A215" s="40"/>
      <c r="B215" s="41"/>
      <c r="C215" s="229" t="s">
        <v>8</v>
      </c>
      <c r="D215" s="229" t="s">
        <v>230</v>
      </c>
      <c r="E215" s="230" t="s">
        <v>435</v>
      </c>
      <c r="F215" s="231" t="s">
        <v>436</v>
      </c>
      <c r="G215" s="232" t="s">
        <v>374</v>
      </c>
      <c r="H215" s="233">
        <v>101.036</v>
      </c>
      <c r="I215" s="234"/>
      <c r="J215" s="235">
        <f>ROUND(I215*H215,2)</f>
        <v>0</v>
      </c>
      <c r="K215" s="231" t="s">
        <v>234</v>
      </c>
      <c r="L215" s="46"/>
      <c r="M215" s="236" t="s">
        <v>1</v>
      </c>
      <c r="N215" s="237" t="s">
        <v>48</v>
      </c>
      <c r="O215" s="93"/>
      <c r="P215" s="238">
        <f>O215*H215</f>
        <v>0</v>
      </c>
      <c r="Q215" s="238">
        <v>2.45329</v>
      </c>
      <c r="R215" s="238">
        <f>Q215*H215</f>
        <v>247.87060844000001</v>
      </c>
      <c r="S215" s="238">
        <v>0</v>
      </c>
      <c r="T215" s="239">
        <f>S215*H215</f>
        <v>0</v>
      </c>
      <c r="U215" s="40"/>
      <c r="V215" s="40"/>
      <c r="W215" s="40"/>
      <c r="X215" s="40"/>
      <c r="Y215" s="40"/>
      <c r="Z215" s="40"/>
      <c r="AA215" s="40"/>
      <c r="AB215" s="40"/>
      <c r="AC215" s="40"/>
      <c r="AD215" s="40"/>
      <c r="AE215" s="40"/>
      <c r="AR215" s="240" t="s">
        <v>115</v>
      </c>
      <c r="AT215" s="240" t="s">
        <v>230</v>
      </c>
      <c r="AU215" s="240" t="s">
        <v>91</v>
      </c>
      <c r="AY215" s="18" t="s">
        <v>227</v>
      </c>
      <c r="BE215" s="241">
        <f>IF(N215="základní",J215,0)</f>
        <v>0</v>
      </c>
      <c r="BF215" s="241">
        <f>IF(N215="snížená",J215,0)</f>
        <v>0</v>
      </c>
      <c r="BG215" s="241">
        <f>IF(N215="zákl. přenesená",J215,0)</f>
        <v>0</v>
      </c>
      <c r="BH215" s="241">
        <f>IF(N215="sníž. přenesená",J215,0)</f>
        <v>0</v>
      </c>
      <c r="BI215" s="241">
        <f>IF(N215="nulová",J215,0)</f>
        <v>0</v>
      </c>
      <c r="BJ215" s="18" t="s">
        <v>87</v>
      </c>
      <c r="BK215" s="241">
        <f>ROUND(I215*H215,2)</f>
        <v>0</v>
      </c>
      <c r="BL215" s="18" t="s">
        <v>115</v>
      </c>
      <c r="BM215" s="240" t="s">
        <v>437</v>
      </c>
    </row>
    <row r="216" s="15" customFormat="1">
      <c r="A216" s="15"/>
      <c r="B216" s="274"/>
      <c r="C216" s="275"/>
      <c r="D216" s="242" t="s">
        <v>369</v>
      </c>
      <c r="E216" s="276" t="s">
        <v>1</v>
      </c>
      <c r="F216" s="277" t="s">
        <v>417</v>
      </c>
      <c r="G216" s="275"/>
      <c r="H216" s="276" t="s">
        <v>1</v>
      </c>
      <c r="I216" s="278"/>
      <c r="J216" s="275"/>
      <c r="K216" s="275"/>
      <c r="L216" s="279"/>
      <c r="M216" s="280"/>
      <c r="N216" s="281"/>
      <c r="O216" s="281"/>
      <c r="P216" s="281"/>
      <c r="Q216" s="281"/>
      <c r="R216" s="281"/>
      <c r="S216" s="281"/>
      <c r="T216" s="282"/>
      <c r="U216" s="15"/>
      <c r="V216" s="15"/>
      <c r="W216" s="15"/>
      <c r="X216" s="15"/>
      <c r="Y216" s="15"/>
      <c r="Z216" s="15"/>
      <c r="AA216" s="15"/>
      <c r="AB216" s="15"/>
      <c r="AC216" s="15"/>
      <c r="AD216" s="15"/>
      <c r="AE216" s="15"/>
      <c r="AT216" s="283" t="s">
        <v>369</v>
      </c>
      <c r="AU216" s="283" t="s">
        <v>91</v>
      </c>
      <c r="AV216" s="15" t="s">
        <v>87</v>
      </c>
      <c r="AW216" s="15" t="s">
        <v>38</v>
      </c>
      <c r="AX216" s="15" t="s">
        <v>83</v>
      </c>
      <c r="AY216" s="283" t="s">
        <v>227</v>
      </c>
    </row>
    <row r="217" s="13" customFormat="1">
      <c r="A217" s="13"/>
      <c r="B217" s="252"/>
      <c r="C217" s="253"/>
      <c r="D217" s="242" t="s">
        <v>369</v>
      </c>
      <c r="E217" s="254" t="s">
        <v>1</v>
      </c>
      <c r="F217" s="255" t="s">
        <v>438</v>
      </c>
      <c r="G217" s="253"/>
      <c r="H217" s="256">
        <v>101.036</v>
      </c>
      <c r="I217" s="257"/>
      <c r="J217" s="253"/>
      <c r="K217" s="253"/>
      <c r="L217" s="258"/>
      <c r="M217" s="259"/>
      <c r="N217" s="260"/>
      <c r="O217" s="260"/>
      <c r="P217" s="260"/>
      <c r="Q217" s="260"/>
      <c r="R217" s="260"/>
      <c r="S217" s="260"/>
      <c r="T217" s="261"/>
      <c r="U217" s="13"/>
      <c r="V217" s="13"/>
      <c r="W217" s="13"/>
      <c r="X217" s="13"/>
      <c r="Y217" s="13"/>
      <c r="Z217" s="13"/>
      <c r="AA217" s="13"/>
      <c r="AB217" s="13"/>
      <c r="AC217" s="13"/>
      <c r="AD217" s="13"/>
      <c r="AE217" s="13"/>
      <c r="AT217" s="262" t="s">
        <v>369</v>
      </c>
      <c r="AU217" s="262" t="s">
        <v>91</v>
      </c>
      <c r="AV217" s="13" t="s">
        <v>91</v>
      </c>
      <c r="AW217" s="13" t="s">
        <v>38</v>
      </c>
      <c r="AX217" s="13" t="s">
        <v>83</v>
      </c>
      <c r="AY217" s="262" t="s">
        <v>227</v>
      </c>
    </row>
    <row r="218" s="14" customFormat="1">
      <c r="A218" s="14"/>
      <c r="B218" s="263"/>
      <c r="C218" s="264"/>
      <c r="D218" s="242" t="s">
        <v>369</v>
      </c>
      <c r="E218" s="265" t="s">
        <v>1</v>
      </c>
      <c r="F218" s="266" t="s">
        <v>371</v>
      </c>
      <c r="G218" s="264"/>
      <c r="H218" s="267">
        <v>101.036</v>
      </c>
      <c r="I218" s="268"/>
      <c r="J218" s="264"/>
      <c r="K218" s="264"/>
      <c r="L218" s="269"/>
      <c r="M218" s="270"/>
      <c r="N218" s="271"/>
      <c r="O218" s="271"/>
      <c r="P218" s="271"/>
      <c r="Q218" s="271"/>
      <c r="R218" s="271"/>
      <c r="S218" s="271"/>
      <c r="T218" s="272"/>
      <c r="U218" s="14"/>
      <c r="V218" s="14"/>
      <c r="W218" s="14"/>
      <c r="X218" s="14"/>
      <c r="Y218" s="14"/>
      <c r="Z218" s="14"/>
      <c r="AA218" s="14"/>
      <c r="AB218" s="14"/>
      <c r="AC218" s="14"/>
      <c r="AD218" s="14"/>
      <c r="AE218" s="14"/>
      <c r="AT218" s="273" t="s">
        <v>369</v>
      </c>
      <c r="AU218" s="273" t="s">
        <v>91</v>
      </c>
      <c r="AV218" s="14" t="s">
        <v>115</v>
      </c>
      <c r="AW218" s="14" t="s">
        <v>38</v>
      </c>
      <c r="AX218" s="14" t="s">
        <v>87</v>
      </c>
      <c r="AY218" s="273" t="s">
        <v>227</v>
      </c>
    </row>
    <row r="219" s="2" customFormat="1" ht="16.5" customHeight="1">
      <c r="A219" s="40"/>
      <c r="B219" s="41"/>
      <c r="C219" s="229" t="s">
        <v>300</v>
      </c>
      <c r="D219" s="229" t="s">
        <v>230</v>
      </c>
      <c r="E219" s="230" t="s">
        <v>439</v>
      </c>
      <c r="F219" s="231" t="s">
        <v>440</v>
      </c>
      <c r="G219" s="232" t="s">
        <v>415</v>
      </c>
      <c r="H219" s="233">
        <v>25.015999999999998</v>
      </c>
      <c r="I219" s="234"/>
      <c r="J219" s="235">
        <f>ROUND(I219*H219,2)</f>
        <v>0</v>
      </c>
      <c r="K219" s="231" t="s">
        <v>234</v>
      </c>
      <c r="L219" s="46"/>
      <c r="M219" s="236" t="s">
        <v>1</v>
      </c>
      <c r="N219" s="237" t="s">
        <v>48</v>
      </c>
      <c r="O219" s="93"/>
      <c r="P219" s="238">
        <f>O219*H219</f>
        <v>0</v>
      </c>
      <c r="Q219" s="238">
        <v>0.00247</v>
      </c>
      <c r="R219" s="238">
        <f>Q219*H219</f>
        <v>0.061789519999999994</v>
      </c>
      <c r="S219" s="238">
        <v>0</v>
      </c>
      <c r="T219" s="239">
        <f>S219*H219</f>
        <v>0</v>
      </c>
      <c r="U219" s="40"/>
      <c r="V219" s="40"/>
      <c r="W219" s="40"/>
      <c r="X219" s="40"/>
      <c r="Y219" s="40"/>
      <c r="Z219" s="40"/>
      <c r="AA219" s="40"/>
      <c r="AB219" s="40"/>
      <c r="AC219" s="40"/>
      <c r="AD219" s="40"/>
      <c r="AE219" s="40"/>
      <c r="AR219" s="240" t="s">
        <v>115</v>
      </c>
      <c r="AT219" s="240" t="s">
        <v>230</v>
      </c>
      <c r="AU219" s="240" t="s">
        <v>91</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115</v>
      </c>
      <c r="BM219" s="240" t="s">
        <v>441</v>
      </c>
    </row>
    <row r="220" s="15" customFormat="1">
      <c r="A220" s="15"/>
      <c r="B220" s="274"/>
      <c r="C220" s="275"/>
      <c r="D220" s="242" t="s">
        <v>369</v>
      </c>
      <c r="E220" s="276" t="s">
        <v>1</v>
      </c>
      <c r="F220" s="277" t="s">
        <v>417</v>
      </c>
      <c r="G220" s="275"/>
      <c r="H220" s="276" t="s">
        <v>1</v>
      </c>
      <c r="I220" s="278"/>
      <c r="J220" s="275"/>
      <c r="K220" s="275"/>
      <c r="L220" s="279"/>
      <c r="M220" s="280"/>
      <c r="N220" s="281"/>
      <c r="O220" s="281"/>
      <c r="P220" s="281"/>
      <c r="Q220" s="281"/>
      <c r="R220" s="281"/>
      <c r="S220" s="281"/>
      <c r="T220" s="282"/>
      <c r="U220" s="15"/>
      <c r="V220" s="15"/>
      <c r="W220" s="15"/>
      <c r="X220" s="15"/>
      <c r="Y220" s="15"/>
      <c r="Z220" s="15"/>
      <c r="AA220" s="15"/>
      <c r="AB220" s="15"/>
      <c r="AC220" s="15"/>
      <c r="AD220" s="15"/>
      <c r="AE220" s="15"/>
      <c r="AT220" s="283" t="s">
        <v>369</v>
      </c>
      <c r="AU220" s="283" t="s">
        <v>91</v>
      </c>
      <c r="AV220" s="15" t="s">
        <v>87</v>
      </c>
      <c r="AW220" s="15" t="s">
        <v>38</v>
      </c>
      <c r="AX220" s="15" t="s">
        <v>83</v>
      </c>
      <c r="AY220" s="283" t="s">
        <v>227</v>
      </c>
    </row>
    <row r="221" s="13" customFormat="1">
      <c r="A221" s="13"/>
      <c r="B221" s="252"/>
      <c r="C221" s="253"/>
      <c r="D221" s="242" t="s">
        <v>369</v>
      </c>
      <c r="E221" s="254" t="s">
        <v>1</v>
      </c>
      <c r="F221" s="255" t="s">
        <v>442</v>
      </c>
      <c r="G221" s="253"/>
      <c r="H221" s="256">
        <v>25.015999999999998</v>
      </c>
      <c r="I221" s="257"/>
      <c r="J221" s="253"/>
      <c r="K221" s="253"/>
      <c r="L221" s="258"/>
      <c r="M221" s="259"/>
      <c r="N221" s="260"/>
      <c r="O221" s="260"/>
      <c r="P221" s="260"/>
      <c r="Q221" s="260"/>
      <c r="R221" s="260"/>
      <c r="S221" s="260"/>
      <c r="T221" s="261"/>
      <c r="U221" s="13"/>
      <c r="V221" s="13"/>
      <c r="W221" s="13"/>
      <c r="X221" s="13"/>
      <c r="Y221" s="13"/>
      <c r="Z221" s="13"/>
      <c r="AA221" s="13"/>
      <c r="AB221" s="13"/>
      <c r="AC221" s="13"/>
      <c r="AD221" s="13"/>
      <c r="AE221" s="13"/>
      <c r="AT221" s="262" t="s">
        <v>369</v>
      </c>
      <c r="AU221" s="262" t="s">
        <v>91</v>
      </c>
      <c r="AV221" s="13" t="s">
        <v>91</v>
      </c>
      <c r="AW221" s="13" t="s">
        <v>38</v>
      </c>
      <c r="AX221" s="13" t="s">
        <v>83</v>
      </c>
      <c r="AY221" s="262" t="s">
        <v>227</v>
      </c>
    </row>
    <row r="222" s="14" customFormat="1">
      <c r="A222" s="14"/>
      <c r="B222" s="263"/>
      <c r="C222" s="264"/>
      <c r="D222" s="242" t="s">
        <v>369</v>
      </c>
      <c r="E222" s="265" t="s">
        <v>1</v>
      </c>
      <c r="F222" s="266" t="s">
        <v>371</v>
      </c>
      <c r="G222" s="264"/>
      <c r="H222" s="267">
        <v>25.015999999999998</v>
      </c>
      <c r="I222" s="268"/>
      <c r="J222" s="264"/>
      <c r="K222" s="264"/>
      <c r="L222" s="269"/>
      <c r="M222" s="270"/>
      <c r="N222" s="271"/>
      <c r="O222" s="271"/>
      <c r="P222" s="271"/>
      <c r="Q222" s="271"/>
      <c r="R222" s="271"/>
      <c r="S222" s="271"/>
      <c r="T222" s="272"/>
      <c r="U222" s="14"/>
      <c r="V222" s="14"/>
      <c r="W222" s="14"/>
      <c r="X222" s="14"/>
      <c r="Y222" s="14"/>
      <c r="Z222" s="14"/>
      <c r="AA222" s="14"/>
      <c r="AB222" s="14"/>
      <c r="AC222" s="14"/>
      <c r="AD222" s="14"/>
      <c r="AE222" s="14"/>
      <c r="AT222" s="273" t="s">
        <v>369</v>
      </c>
      <c r="AU222" s="273" t="s">
        <v>91</v>
      </c>
      <c r="AV222" s="14" t="s">
        <v>115</v>
      </c>
      <c r="AW222" s="14" t="s">
        <v>38</v>
      </c>
      <c r="AX222" s="14" t="s">
        <v>87</v>
      </c>
      <c r="AY222" s="273" t="s">
        <v>227</v>
      </c>
    </row>
    <row r="223" s="2" customFormat="1" ht="16.5" customHeight="1">
      <c r="A223" s="40"/>
      <c r="B223" s="41"/>
      <c r="C223" s="229" t="s">
        <v>304</v>
      </c>
      <c r="D223" s="229" t="s">
        <v>230</v>
      </c>
      <c r="E223" s="230" t="s">
        <v>443</v>
      </c>
      <c r="F223" s="231" t="s">
        <v>444</v>
      </c>
      <c r="G223" s="232" t="s">
        <v>415</v>
      </c>
      <c r="H223" s="233">
        <v>25.015999999999998</v>
      </c>
      <c r="I223" s="234"/>
      <c r="J223" s="235">
        <f>ROUND(I223*H223,2)</f>
        <v>0</v>
      </c>
      <c r="K223" s="231" t="s">
        <v>234</v>
      </c>
      <c r="L223" s="46"/>
      <c r="M223" s="236" t="s">
        <v>1</v>
      </c>
      <c r="N223" s="237" t="s">
        <v>48</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115</v>
      </c>
      <c r="AT223" s="240" t="s">
        <v>230</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445</v>
      </c>
    </row>
    <row r="224" s="2" customFormat="1" ht="16.5" customHeight="1">
      <c r="A224" s="40"/>
      <c r="B224" s="41"/>
      <c r="C224" s="229" t="s">
        <v>309</v>
      </c>
      <c r="D224" s="229" t="s">
        <v>230</v>
      </c>
      <c r="E224" s="230" t="s">
        <v>446</v>
      </c>
      <c r="F224" s="231" t="s">
        <v>447</v>
      </c>
      <c r="G224" s="232" t="s">
        <v>398</v>
      </c>
      <c r="H224" s="233">
        <v>7.6680000000000001</v>
      </c>
      <c r="I224" s="234"/>
      <c r="J224" s="235">
        <f>ROUND(I224*H224,2)</f>
        <v>0</v>
      </c>
      <c r="K224" s="231" t="s">
        <v>234</v>
      </c>
      <c r="L224" s="46"/>
      <c r="M224" s="236" t="s">
        <v>1</v>
      </c>
      <c r="N224" s="237" t="s">
        <v>48</v>
      </c>
      <c r="O224" s="93"/>
      <c r="P224" s="238">
        <f>O224*H224</f>
        <v>0</v>
      </c>
      <c r="Q224" s="238">
        <v>1.06277</v>
      </c>
      <c r="R224" s="238">
        <f>Q224*H224</f>
        <v>8.1493203600000008</v>
      </c>
      <c r="S224" s="238">
        <v>0</v>
      </c>
      <c r="T224" s="239">
        <f>S224*H224</f>
        <v>0</v>
      </c>
      <c r="U224" s="40"/>
      <c r="V224" s="40"/>
      <c r="W224" s="40"/>
      <c r="X224" s="40"/>
      <c r="Y224" s="40"/>
      <c r="Z224" s="40"/>
      <c r="AA224" s="40"/>
      <c r="AB224" s="40"/>
      <c r="AC224" s="40"/>
      <c r="AD224" s="40"/>
      <c r="AE224" s="40"/>
      <c r="AR224" s="240" t="s">
        <v>115</v>
      </c>
      <c r="AT224" s="240" t="s">
        <v>230</v>
      </c>
      <c r="AU224" s="240" t="s">
        <v>91</v>
      </c>
      <c r="AY224" s="18" t="s">
        <v>227</v>
      </c>
      <c r="BE224" s="241">
        <f>IF(N224="základní",J224,0)</f>
        <v>0</v>
      </c>
      <c r="BF224" s="241">
        <f>IF(N224="snížená",J224,0)</f>
        <v>0</v>
      </c>
      <c r="BG224" s="241">
        <f>IF(N224="zákl. přenesená",J224,0)</f>
        <v>0</v>
      </c>
      <c r="BH224" s="241">
        <f>IF(N224="sníž. přenesená",J224,0)</f>
        <v>0</v>
      </c>
      <c r="BI224" s="241">
        <f>IF(N224="nulová",J224,0)</f>
        <v>0</v>
      </c>
      <c r="BJ224" s="18" t="s">
        <v>87</v>
      </c>
      <c r="BK224" s="241">
        <f>ROUND(I224*H224,2)</f>
        <v>0</v>
      </c>
      <c r="BL224" s="18" t="s">
        <v>115</v>
      </c>
      <c r="BM224" s="240" t="s">
        <v>448</v>
      </c>
    </row>
    <row r="225" s="15" customFormat="1">
      <c r="A225" s="15"/>
      <c r="B225" s="274"/>
      <c r="C225" s="275"/>
      <c r="D225" s="242" t="s">
        <v>369</v>
      </c>
      <c r="E225" s="276" t="s">
        <v>1</v>
      </c>
      <c r="F225" s="277" t="s">
        <v>417</v>
      </c>
      <c r="G225" s="275"/>
      <c r="H225" s="276" t="s">
        <v>1</v>
      </c>
      <c r="I225" s="278"/>
      <c r="J225" s="275"/>
      <c r="K225" s="275"/>
      <c r="L225" s="279"/>
      <c r="M225" s="280"/>
      <c r="N225" s="281"/>
      <c r="O225" s="281"/>
      <c r="P225" s="281"/>
      <c r="Q225" s="281"/>
      <c r="R225" s="281"/>
      <c r="S225" s="281"/>
      <c r="T225" s="282"/>
      <c r="U225" s="15"/>
      <c r="V225" s="15"/>
      <c r="W225" s="15"/>
      <c r="X225" s="15"/>
      <c r="Y225" s="15"/>
      <c r="Z225" s="15"/>
      <c r="AA225" s="15"/>
      <c r="AB225" s="15"/>
      <c r="AC225" s="15"/>
      <c r="AD225" s="15"/>
      <c r="AE225" s="15"/>
      <c r="AT225" s="283" t="s">
        <v>369</v>
      </c>
      <c r="AU225" s="283" t="s">
        <v>91</v>
      </c>
      <c r="AV225" s="15" t="s">
        <v>87</v>
      </c>
      <c r="AW225" s="15" t="s">
        <v>38</v>
      </c>
      <c r="AX225" s="15" t="s">
        <v>83</v>
      </c>
      <c r="AY225" s="283" t="s">
        <v>227</v>
      </c>
    </row>
    <row r="226" s="13" customFormat="1">
      <c r="A226" s="13"/>
      <c r="B226" s="252"/>
      <c r="C226" s="253"/>
      <c r="D226" s="242" t="s">
        <v>369</v>
      </c>
      <c r="E226" s="254" t="s">
        <v>1</v>
      </c>
      <c r="F226" s="255" t="s">
        <v>449</v>
      </c>
      <c r="G226" s="253"/>
      <c r="H226" s="256">
        <v>6.6680000000000001</v>
      </c>
      <c r="I226" s="257"/>
      <c r="J226" s="253"/>
      <c r="K226" s="253"/>
      <c r="L226" s="258"/>
      <c r="M226" s="259"/>
      <c r="N226" s="260"/>
      <c r="O226" s="260"/>
      <c r="P226" s="260"/>
      <c r="Q226" s="260"/>
      <c r="R226" s="260"/>
      <c r="S226" s="260"/>
      <c r="T226" s="261"/>
      <c r="U226" s="13"/>
      <c r="V226" s="13"/>
      <c r="W226" s="13"/>
      <c r="X226" s="13"/>
      <c r="Y226" s="13"/>
      <c r="Z226" s="13"/>
      <c r="AA226" s="13"/>
      <c r="AB226" s="13"/>
      <c r="AC226" s="13"/>
      <c r="AD226" s="13"/>
      <c r="AE226" s="13"/>
      <c r="AT226" s="262" t="s">
        <v>369</v>
      </c>
      <c r="AU226" s="262" t="s">
        <v>91</v>
      </c>
      <c r="AV226" s="13" t="s">
        <v>91</v>
      </c>
      <c r="AW226" s="13" t="s">
        <v>38</v>
      </c>
      <c r="AX226" s="13" t="s">
        <v>83</v>
      </c>
      <c r="AY226" s="262" t="s">
        <v>227</v>
      </c>
    </row>
    <row r="227" s="16" customFormat="1">
      <c r="A227" s="16"/>
      <c r="B227" s="294"/>
      <c r="C227" s="295"/>
      <c r="D227" s="242" t="s">
        <v>369</v>
      </c>
      <c r="E227" s="296" t="s">
        <v>1</v>
      </c>
      <c r="F227" s="297" t="s">
        <v>450</v>
      </c>
      <c r="G227" s="295"/>
      <c r="H227" s="298">
        <v>6.6680000000000001</v>
      </c>
      <c r="I227" s="299"/>
      <c r="J227" s="295"/>
      <c r="K227" s="295"/>
      <c r="L227" s="300"/>
      <c r="M227" s="301"/>
      <c r="N227" s="302"/>
      <c r="O227" s="302"/>
      <c r="P227" s="302"/>
      <c r="Q227" s="302"/>
      <c r="R227" s="302"/>
      <c r="S227" s="302"/>
      <c r="T227" s="303"/>
      <c r="U227" s="16"/>
      <c r="V227" s="16"/>
      <c r="W227" s="16"/>
      <c r="X227" s="16"/>
      <c r="Y227" s="16"/>
      <c r="Z227" s="16"/>
      <c r="AA227" s="16"/>
      <c r="AB227" s="16"/>
      <c r="AC227" s="16"/>
      <c r="AD227" s="16"/>
      <c r="AE227" s="16"/>
      <c r="AT227" s="304" t="s">
        <v>369</v>
      </c>
      <c r="AU227" s="304" t="s">
        <v>91</v>
      </c>
      <c r="AV227" s="16" t="s">
        <v>102</v>
      </c>
      <c r="AW227" s="16" t="s">
        <v>38</v>
      </c>
      <c r="AX227" s="16" t="s">
        <v>83</v>
      </c>
      <c r="AY227" s="304" t="s">
        <v>227</v>
      </c>
    </row>
    <row r="228" s="13" customFormat="1">
      <c r="A228" s="13"/>
      <c r="B228" s="252"/>
      <c r="C228" s="253"/>
      <c r="D228" s="242" t="s">
        <v>369</v>
      </c>
      <c r="E228" s="254" t="s">
        <v>1</v>
      </c>
      <c r="F228" s="255" t="s">
        <v>451</v>
      </c>
      <c r="G228" s="253"/>
      <c r="H228" s="256">
        <v>1</v>
      </c>
      <c r="I228" s="257"/>
      <c r="J228" s="253"/>
      <c r="K228" s="253"/>
      <c r="L228" s="258"/>
      <c r="M228" s="259"/>
      <c r="N228" s="260"/>
      <c r="O228" s="260"/>
      <c r="P228" s="260"/>
      <c r="Q228" s="260"/>
      <c r="R228" s="260"/>
      <c r="S228" s="260"/>
      <c r="T228" s="261"/>
      <c r="U228" s="13"/>
      <c r="V228" s="13"/>
      <c r="W228" s="13"/>
      <c r="X228" s="13"/>
      <c r="Y228" s="13"/>
      <c r="Z228" s="13"/>
      <c r="AA228" s="13"/>
      <c r="AB228" s="13"/>
      <c r="AC228" s="13"/>
      <c r="AD228" s="13"/>
      <c r="AE228" s="13"/>
      <c r="AT228" s="262" t="s">
        <v>369</v>
      </c>
      <c r="AU228" s="262" t="s">
        <v>91</v>
      </c>
      <c r="AV228" s="13" t="s">
        <v>91</v>
      </c>
      <c r="AW228" s="13" t="s">
        <v>38</v>
      </c>
      <c r="AX228" s="13" t="s">
        <v>83</v>
      </c>
      <c r="AY228" s="262" t="s">
        <v>227</v>
      </c>
    </row>
    <row r="229" s="14" customFormat="1">
      <c r="A229" s="14"/>
      <c r="B229" s="263"/>
      <c r="C229" s="264"/>
      <c r="D229" s="242" t="s">
        <v>369</v>
      </c>
      <c r="E229" s="265" t="s">
        <v>1</v>
      </c>
      <c r="F229" s="266" t="s">
        <v>371</v>
      </c>
      <c r="G229" s="264"/>
      <c r="H229" s="267">
        <v>7.6680000000000001</v>
      </c>
      <c r="I229" s="268"/>
      <c r="J229" s="264"/>
      <c r="K229" s="264"/>
      <c r="L229" s="269"/>
      <c r="M229" s="270"/>
      <c r="N229" s="271"/>
      <c r="O229" s="271"/>
      <c r="P229" s="271"/>
      <c r="Q229" s="271"/>
      <c r="R229" s="271"/>
      <c r="S229" s="271"/>
      <c r="T229" s="272"/>
      <c r="U229" s="14"/>
      <c r="V229" s="14"/>
      <c r="W229" s="14"/>
      <c r="X229" s="14"/>
      <c r="Y229" s="14"/>
      <c r="Z229" s="14"/>
      <c r="AA229" s="14"/>
      <c r="AB229" s="14"/>
      <c r="AC229" s="14"/>
      <c r="AD229" s="14"/>
      <c r="AE229" s="14"/>
      <c r="AT229" s="273" t="s">
        <v>369</v>
      </c>
      <c r="AU229" s="273" t="s">
        <v>91</v>
      </c>
      <c r="AV229" s="14" t="s">
        <v>115</v>
      </c>
      <c r="AW229" s="14" t="s">
        <v>38</v>
      </c>
      <c r="AX229" s="14" t="s">
        <v>87</v>
      </c>
      <c r="AY229" s="273" t="s">
        <v>227</v>
      </c>
    </row>
    <row r="230" s="2" customFormat="1" ht="16.5" customHeight="1">
      <c r="A230" s="40"/>
      <c r="B230" s="41"/>
      <c r="C230" s="229" t="s">
        <v>316</v>
      </c>
      <c r="D230" s="229" t="s">
        <v>230</v>
      </c>
      <c r="E230" s="230" t="s">
        <v>452</v>
      </c>
      <c r="F230" s="231" t="s">
        <v>453</v>
      </c>
      <c r="G230" s="232" t="s">
        <v>374</v>
      </c>
      <c r="H230" s="233">
        <v>5.9900000000000002</v>
      </c>
      <c r="I230" s="234"/>
      <c r="J230" s="235">
        <f>ROUND(I230*H230,2)</f>
        <v>0</v>
      </c>
      <c r="K230" s="231" t="s">
        <v>234</v>
      </c>
      <c r="L230" s="46"/>
      <c r="M230" s="236" t="s">
        <v>1</v>
      </c>
      <c r="N230" s="237" t="s">
        <v>48</v>
      </c>
      <c r="O230" s="93"/>
      <c r="P230" s="238">
        <f>O230*H230</f>
        <v>0</v>
      </c>
      <c r="Q230" s="238">
        <v>2.45329</v>
      </c>
      <c r="R230" s="238">
        <f>Q230*H230</f>
        <v>14.695207100000001</v>
      </c>
      <c r="S230" s="238">
        <v>0</v>
      </c>
      <c r="T230" s="239">
        <f>S230*H230</f>
        <v>0</v>
      </c>
      <c r="U230" s="40"/>
      <c r="V230" s="40"/>
      <c r="W230" s="40"/>
      <c r="X230" s="40"/>
      <c r="Y230" s="40"/>
      <c r="Z230" s="40"/>
      <c r="AA230" s="40"/>
      <c r="AB230" s="40"/>
      <c r="AC230" s="40"/>
      <c r="AD230" s="40"/>
      <c r="AE230" s="40"/>
      <c r="AR230" s="240" t="s">
        <v>115</v>
      </c>
      <c r="AT230" s="240" t="s">
        <v>230</v>
      </c>
      <c r="AU230" s="240" t="s">
        <v>91</v>
      </c>
      <c r="AY230" s="18" t="s">
        <v>227</v>
      </c>
      <c r="BE230" s="241">
        <f>IF(N230="základní",J230,0)</f>
        <v>0</v>
      </c>
      <c r="BF230" s="241">
        <f>IF(N230="snížená",J230,0)</f>
        <v>0</v>
      </c>
      <c r="BG230" s="241">
        <f>IF(N230="zákl. přenesená",J230,0)</f>
        <v>0</v>
      </c>
      <c r="BH230" s="241">
        <f>IF(N230="sníž. přenesená",J230,0)</f>
        <v>0</v>
      </c>
      <c r="BI230" s="241">
        <f>IF(N230="nulová",J230,0)</f>
        <v>0</v>
      </c>
      <c r="BJ230" s="18" t="s">
        <v>87</v>
      </c>
      <c r="BK230" s="241">
        <f>ROUND(I230*H230,2)</f>
        <v>0</v>
      </c>
      <c r="BL230" s="18" t="s">
        <v>115</v>
      </c>
      <c r="BM230" s="240" t="s">
        <v>454</v>
      </c>
    </row>
    <row r="231" s="15" customFormat="1">
      <c r="A231" s="15"/>
      <c r="B231" s="274"/>
      <c r="C231" s="275"/>
      <c r="D231" s="242" t="s">
        <v>369</v>
      </c>
      <c r="E231" s="276" t="s">
        <v>1</v>
      </c>
      <c r="F231" s="277" t="s">
        <v>455</v>
      </c>
      <c r="G231" s="275"/>
      <c r="H231" s="276" t="s">
        <v>1</v>
      </c>
      <c r="I231" s="278"/>
      <c r="J231" s="275"/>
      <c r="K231" s="275"/>
      <c r="L231" s="279"/>
      <c r="M231" s="280"/>
      <c r="N231" s="281"/>
      <c r="O231" s="281"/>
      <c r="P231" s="281"/>
      <c r="Q231" s="281"/>
      <c r="R231" s="281"/>
      <c r="S231" s="281"/>
      <c r="T231" s="282"/>
      <c r="U231" s="15"/>
      <c r="V231" s="15"/>
      <c r="W231" s="15"/>
      <c r="X231" s="15"/>
      <c r="Y231" s="15"/>
      <c r="Z231" s="15"/>
      <c r="AA231" s="15"/>
      <c r="AB231" s="15"/>
      <c r="AC231" s="15"/>
      <c r="AD231" s="15"/>
      <c r="AE231" s="15"/>
      <c r="AT231" s="283" t="s">
        <v>369</v>
      </c>
      <c r="AU231" s="283" t="s">
        <v>91</v>
      </c>
      <c r="AV231" s="15" t="s">
        <v>87</v>
      </c>
      <c r="AW231" s="15" t="s">
        <v>38</v>
      </c>
      <c r="AX231" s="15" t="s">
        <v>83</v>
      </c>
      <c r="AY231" s="283" t="s">
        <v>227</v>
      </c>
    </row>
    <row r="232" s="13" customFormat="1">
      <c r="A232" s="13"/>
      <c r="B232" s="252"/>
      <c r="C232" s="253"/>
      <c r="D232" s="242" t="s">
        <v>369</v>
      </c>
      <c r="E232" s="254" t="s">
        <v>1</v>
      </c>
      <c r="F232" s="255" t="s">
        <v>456</v>
      </c>
      <c r="G232" s="253"/>
      <c r="H232" s="256">
        <v>5.9900000000000002</v>
      </c>
      <c r="I232" s="257"/>
      <c r="J232" s="253"/>
      <c r="K232" s="253"/>
      <c r="L232" s="258"/>
      <c r="M232" s="259"/>
      <c r="N232" s="260"/>
      <c r="O232" s="260"/>
      <c r="P232" s="260"/>
      <c r="Q232" s="260"/>
      <c r="R232" s="260"/>
      <c r="S232" s="260"/>
      <c r="T232" s="261"/>
      <c r="U232" s="13"/>
      <c r="V232" s="13"/>
      <c r="W232" s="13"/>
      <c r="X232" s="13"/>
      <c r="Y232" s="13"/>
      <c r="Z232" s="13"/>
      <c r="AA232" s="13"/>
      <c r="AB232" s="13"/>
      <c r="AC232" s="13"/>
      <c r="AD232" s="13"/>
      <c r="AE232" s="13"/>
      <c r="AT232" s="262" t="s">
        <v>369</v>
      </c>
      <c r="AU232" s="262" t="s">
        <v>91</v>
      </c>
      <c r="AV232" s="13" t="s">
        <v>91</v>
      </c>
      <c r="AW232" s="13" t="s">
        <v>38</v>
      </c>
      <c r="AX232" s="13" t="s">
        <v>83</v>
      </c>
      <c r="AY232" s="262" t="s">
        <v>227</v>
      </c>
    </row>
    <row r="233" s="14" customFormat="1">
      <c r="A233" s="14"/>
      <c r="B233" s="263"/>
      <c r="C233" s="264"/>
      <c r="D233" s="242" t="s">
        <v>369</v>
      </c>
      <c r="E233" s="265" t="s">
        <v>1</v>
      </c>
      <c r="F233" s="266" t="s">
        <v>371</v>
      </c>
      <c r="G233" s="264"/>
      <c r="H233" s="267">
        <v>5.9900000000000002</v>
      </c>
      <c r="I233" s="268"/>
      <c r="J233" s="264"/>
      <c r="K233" s="264"/>
      <c r="L233" s="269"/>
      <c r="M233" s="270"/>
      <c r="N233" s="271"/>
      <c r="O233" s="271"/>
      <c r="P233" s="271"/>
      <c r="Q233" s="271"/>
      <c r="R233" s="271"/>
      <c r="S233" s="271"/>
      <c r="T233" s="272"/>
      <c r="U233" s="14"/>
      <c r="V233" s="14"/>
      <c r="W233" s="14"/>
      <c r="X233" s="14"/>
      <c r="Y233" s="14"/>
      <c r="Z233" s="14"/>
      <c r="AA233" s="14"/>
      <c r="AB233" s="14"/>
      <c r="AC233" s="14"/>
      <c r="AD233" s="14"/>
      <c r="AE233" s="14"/>
      <c r="AT233" s="273" t="s">
        <v>369</v>
      </c>
      <c r="AU233" s="273" t="s">
        <v>91</v>
      </c>
      <c r="AV233" s="14" t="s">
        <v>115</v>
      </c>
      <c r="AW233" s="14" t="s">
        <v>38</v>
      </c>
      <c r="AX233" s="14" t="s">
        <v>87</v>
      </c>
      <c r="AY233" s="273" t="s">
        <v>227</v>
      </c>
    </row>
    <row r="234" s="2" customFormat="1" ht="16.5" customHeight="1">
      <c r="A234" s="40"/>
      <c r="B234" s="41"/>
      <c r="C234" s="229" t="s">
        <v>323</v>
      </c>
      <c r="D234" s="229" t="s">
        <v>230</v>
      </c>
      <c r="E234" s="230" t="s">
        <v>457</v>
      </c>
      <c r="F234" s="231" t="s">
        <v>458</v>
      </c>
      <c r="G234" s="232" t="s">
        <v>459</v>
      </c>
      <c r="H234" s="233">
        <v>68</v>
      </c>
      <c r="I234" s="234"/>
      <c r="J234" s="235">
        <f>ROUND(I234*H234,2)</f>
        <v>0</v>
      </c>
      <c r="K234" s="231" t="s">
        <v>251</v>
      </c>
      <c r="L234" s="46"/>
      <c r="M234" s="236" t="s">
        <v>1</v>
      </c>
      <c r="N234" s="237" t="s">
        <v>48</v>
      </c>
      <c r="O234" s="93"/>
      <c r="P234" s="238">
        <f>O234*H234</f>
        <v>0</v>
      </c>
      <c r="Q234" s="238">
        <v>0.037010000000000001</v>
      </c>
      <c r="R234" s="238">
        <f>Q234*H234</f>
        <v>2.51668</v>
      </c>
      <c r="S234" s="238">
        <v>0</v>
      </c>
      <c r="T234" s="239">
        <f>S234*H234</f>
        <v>0</v>
      </c>
      <c r="U234" s="40"/>
      <c r="V234" s="40"/>
      <c r="W234" s="40"/>
      <c r="X234" s="40"/>
      <c r="Y234" s="40"/>
      <c r="Z234" s="40"/>
      <c r="AA234" s="40"/>
      <c r="AB234" s="40"/>
      <c r="AC234" s="40"/>
      <c r="AD234" s="40"/>
      <c r="AE234" s="40"/>
      <c r="AR234" s="240" t="s">
        <v>115</v>
      </c>
      <c r="AT234" s="240" t="s">
        <v>230</v>
      </c>
      <c r="AU234" s="240" t="s">
        <v>91</v>
      </c>
      <c r="AY234" s="18" t="s">
        <v>227</v>
      </c>
      <c r="BE234" s="241">
        <f>IF(N234="základní",J234,0)</f>
        <v>0</v>
      </c>
      <c r="BF234" s="241">
        <f>IF(N234="snížená",J234,0)</f>
        <v>0</v>
      </c>
      <c r="BG234" s="241">
        <f>IF(N234="zákl. přenesená",J234,0)</f>
        <v>0</v>
      </c>
      <c r="BH234" s="241">
        <f>IF(N234="sníž. přenesená",J234,0)</f>
        <v>0</v>
      </c>
      <c r="BI234" s="241">
        <f>IF(N234="nulová",J234,0)</f>
        <v>0</v>
      </c>
      <c r="BJ234" s="18" t="s">
        <v>87</v>
      </c>
      <c r="BK234" s="241">
        <f>ROUND(I234*H234,2)</f>
        <v>0</v>
      </c>
      <c r="BL234" s="18" t="s">
        <v>115</v>
      </c>
      <c r="BM234" s="240" t="s">
        <v>460</v>
      </c>
    </row>
    <row r="235" s="2" customFormat="1">
      <c r="A235" s="40"/>
      <c r="B235" s="41"/>
      <c r="C235" s="42"/>
      <c r="D235" s="242" t="s">
        <v>237</v>
      </c>
      <c r="E235" s="42"/>
      <c r="F235" s="243" t="s">
        <v>461</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8" t="s">
        <v>237</v>
      </c>
      <c r="AU235" s="18" t="s">
        <v>91</v>
      </c>
    </row>
    <row r="236" s="15" customFormat="1">
      <c r="A236" s="15"/>
      <c r="B236" s="274"/>
      <c r="C236" s="275"/>
      <c r="D236" s="242" t="s">
        <v>369</v>
      </c>
      <c r="E236" s="276" t="s">
        <v>1</v>
      </c>
      <c r="F236" s="277" t="s">
        <v>417</v>
      </c>
      <c r="G236" s="275"/>
      <c r="H236" s="276" t="s">
        <v>1</v>
      </c>
      <c r="I236" s="278"/>
      <c r="J236" s="275"/>
      <c r="K236" s="275"/>
      <c r="L236" s="279"/>
      <c r="M236" s="280"/>
      <c r="N236" s="281"/>
      <c r="O236" s="281"/>
      <c r="P236" s="281"/>
      <c r="Q236" s="281"/>
      <c r="R236" s="281"/>
      <c r="S236" s="281"/>
      <c r="T236" s="282"/>
      <c r="U236" s="15"/>
      <c r="V236" s="15"/>
      <c r="W236" s="15"/>
      <c r="X236" s="15"/>
      <c r="Y236" s="15"/>
      <c r="Z236" s="15"/>
      <c r="AA236" s="15"/>
      <c r="AB236" s="15"/>
      <c r="AC236" s="15"/>
      <c r="AD236" s="15"/>
      <c r="AE236" s="15"/>
      <c r="AT236" s="283" t="s">
        <v>369</v>
      </c>
      <c r="AU236" s="283" t="s">
        <v>91</v>
      </c>
      <c r="AV236" s="15" t="s">
        <v>87</v>
      </c>
      <c r="AW236" s="15" t="s">
        <v>38</v>
      </c>
      <c r="AX236" s="15" t="s">
        <v>83</v>
      </c>
      <c r="AY236" s="283" t="s">
        <v>227</v>
      </c>
    </row>
    <row r="237" s="13" customFormat="1">
      <c r="A237" s="13"/>
      <c r="B237" s="252"/>
      <c r="C237" s="253"/>
      <c r="D237" s="242" t="s">
        <v>369</v>
      </c>
      <c r="E237" s="254" t="s">
        <v>1</v>
      </c>
      <c r="F237" s="255" t="s">
        <v>462</v>
      </c>
      <c r="G237" s="253"/>
      <c r="H237" s="256">
        <v>68</v>
      </c>
      <c r="I237" s="257"/>
      <c r="J237" s="253"/>
      <c r="K237" s="253"/>
      <c r="L237" s="258"/>
      <c r="M237" s="259"/>
      <c r="N237" s="260"/>
      <c r="O237" s="260"/>
      <c r="P237" s="260"/>
      <c r="Q237" s="260"/>
      <c r="R237" s="260"/>
      <c r="S237" s="260"/>
      <c r="T237" s="261"/>
      <c r="U237" s="13"/>
      <c r="V237" s="13"/>
      <c r="W237" s="13"/>
      <c r="X237" s="13"/>
      <c r="Y237" s="13"/>
      <c r="Z237" s="13"/>
      <c r="AA237" s="13"/>
      <c r="AB237" s="13"/>
      <c r="AC237" s="13"/>
      <c r="AD237" s="13"/>
      <c r="AE237" s="13"/>
      <c r="AT237" s="262" t="s">
        <v>369</v>
      </c>
      <c r="AU237" s="262" t="s">
        <v>91</v>
      </c>
      <c r="AV237" s="13" t="s">
        <v>91</v>
      </c>
      <c r="AW237" s="13" t="s">
        <v>38</v>
      </c>
      <c r="AX237" s="13" t="s">
        <v>83</v>
      </c>
      <c r="AY237" s="262" t="s">
        <v>227</v>
      </c>
    </row>
    <row r="238" s="14" customFormat="1">
      <c r="A238" s="14"/>
      <c r="B238" s="263"/>
      <c r="C238" s="264"/>
      <c r="D238" s="242" t="s">
        <v>369</v>
      </c>
      <c r="E238" s="265" t="s">
        <v>1</v>
      </c>
      <c r="F238" s="266" t="s">
        <v>371</v>
      </c>
      <c r="G238" s="264"/>
      <c r="H238" s="267">
        <v>68</v>
      </c>
      <c r="I238" s="268"/>
      <c r="J238" s="264"/>
      <c r="K238" s="264"/>
      <c r="L238" s="269"/>
      <c r="M238" s="270"/>
      <c r="N238" s="271"/>
      <c r="O238" s="271"/>
      <c r="P238" s="271"/>
      <c r="Q238" s="271"/>
      <c r="R238" s="271"/>
      <c r="S238" s="271"/>
      <c r="T238" s="272"/>
      <c r="U238" s="14"/>
      <c r="V238" s="14"/>
      <c r="W238" s="14"/>
      <c r="X238" s="14"/>
      <c r="Y238" s="14"/>
      <c r="Z238" s="14"/>
      <c r="AA238" s="14"/>
      <c r="AB238" s="14"/>
      <c r="AC238" s="14"/>
      <c r="AD238" s="14"/>
      <c r="AE238" s="14"/>
      <c r="AT238" s="273" t="s">
        <v>369</v>
      </c>
      <c r="AU238" s="273" t="s">
        <v>91</v>
      </c>
      <c r="AV238" s="14" t="s">
        <v>115</v>
      </c>
      <c r="AW238" s="14" t="s">
        <v>38</v>
      </c>
      <c r="AX238" s="14" t="s">
        <v>87</v>
      </c>
      <c r="AY238" s="273" t="s">
        <v>227</v>
      </c>
    </row>
    <row r="239" s="12" customFormat="1" ht="22.8" customHeight="1">
      <c r="A239" s="12"/>
      <c r="B239" s="213"/>
      <c r="C239" s="214"/>
      <c r="D239" s="215" t="s">
        <v>82</v>
      </c>
      <c r="E239" s="227" t="s">
        <v>102</v>
      </c>
      <c r="F239" s="227" t="s">
        <v>463</v>
      </c>
      <c r="G239" s="214"/>
      <c r="H239" s="214"/>
      <c r="I239" s="217"/>
      <c r="J239" s="228">
        <f>BK239</f>
        <v>0</v>
      </c>
      <c r="K239" s="214"/>
      <c r="L239" s="219"/>
      <c r="M239" s="220"/>
      <c r="N239" s="221"/>
      <c r="O239" s="221"/>
      <c r="P239" s="222">
        <f>SUM(P240:P348)</f>
        <v>0</v>
      </c>
      <c r="Q239" s="221"/>
      <c r="R239" s="222">
        <f>SUM(R240:R348)</f>
        <v>414.52349805</v>
      </c>
      <c r="S239" s="221"/>
      <c r="T239" s="223">
        <f>SUM(T240:T348)</f>
        <v>0</v>
      </c>
      <c r="U239" s="12"/>
      <c r="V239" s="12"/>
      <c r="W239" s="12"/>
      <c r="X239" s="12"/>
      <c r="Y239" s="12"/>
      <c r="Z239" s="12"/>
      <c r="AA239" s="12"/>
      <c r="AB239" s="12"/>
      <c r="AC239" s="12"/>
      <c r="AD239" s="12"/>
      <c r="AE239" s="12"/>
      <c r="AR239" s="224" t="s">
        <v>87</v>
      </c>
      <c r="AT239" s="225" t="s">
        <v>82</v>
      </c>
      <c r="AU239" s="225" t="s">
        <v>87</v>
      </c>
      <c r="AY239" s="224" t="s">
        <v>227</v>
      </c>
      <c r="BK239" s="226">
        <f>SUM(BK240:BK348)</f>
        <v>0</v>
      </c>
    </row>
    <row r="240" s="2" customFormat="1" ht="21.75" customHeight="1">
      <c r="A240" s="40"/>
      <c r="B240" s="41"/>
      <c r="C240" s="229" t="s">
        <v>7</v>
      </c>
      <c r="D240" s="229" t="s">
        <v>230</v>
      </c>
      <c r="E240" s="230" t="s">
        <v>464</v>
      </c>
      <c r="F240" s="231" t="s">
        <v>465</v>
      </c>
      <c r="G240" s="232" t="s">
        <v>415</v>
      </c>
      <c r="H240" s="233">
        <v>9.3000000000000007</v>
      </c>
      <c r="I240" s="234"/>
      <c r="J240" s="235">
        <f>ROUND(I240*H240,2)</f>
        <v>0</v>
      </c>
      <c r="K240" s="231" t="s">
        <v>234</v>
      </c>
      <c r="L240" s="46"/>
      <c r="M240" s="236" t="s">
        <v>1</v>
      </c>
      <c r="N240" s="237" t="s">
        <v>48</v>
      </c>
      <c r="O240" s="93"/>
      <c r="P240" s="238">
        <f>O240*H240</f>
        <v>0</v>
      </c>
      <c r="Q240" s="238">
        <v>0.58443000000000001</v>
      </c>
      <c r="R240" s="238">
        <f>Q240*H240</f>
        <v>5.4351990000000008</v>
      </c>
      <c r="S240" s="238">
        <v>0</v>
      </c>
      <c r="T240" s="239">
        <f>S240*H240</f>
        <v>0</v>
      </c>
      <c r="U240" s="40"/>
      <c r="V240" s="40"/>
      <c r="W240" s="40"/>
      <c r="X240" s="40"/>
      <c r="Y240" s="40"/>
      <c r="Z240" s="40"/>
      <c r="AA240" s="40"/>
      <c r="AB240" s="40"/>
      <c r="AC240" s="40"/>
      <c r="AD240" s="40"/>
      <c r="AE240" s="40"/>
      <c r="AR240" s="240" t="s">
        <v>115</v>
      </c>
      <c r="AT240" s="240" t="s">
        <v>230</v>
      </c>
      <c r="AU240" s="240" t="s">
        <v>91</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115</v>
      </c>
      <c r="BM240" s="240" t="s">
        <v>466</v>
      </c>
    </row>
    <row r="241" s="15" customFormat="1">
      <c r="A241" s="15"/>
      <c r="B241" s="274"/>
      <c r="C241" s="275"/>
      <c r="D241" s="242" t="s">
        <v>369</v>
      </c>
      <c r="E241" s="276" t="s">
        <v>1</v>
      </c>
      <c r="F241" s="277" t="s">
        <v>467</v>
      </c>
      <c r="G241" s="275"/>
      <c r="H241" s="276" t="s">
        <v>1</v>
      </c>
      <c r="I241" s="278"/>
      <c r="J241" s="275"/>
      <c r="K241" s="275"/>
      <c r="L241" s="279"/>
      <c r="M241" s="280"/>
      <c r="N241" s="281"/>
      <c r="O241" s="281"/>
      <c r="P241" s="281"/>
      <c r="Q241" s="281"/>
      <c r="R241" s="281"/>
      <c r="S241" s="281"/>
      <c r="T241" s="282"/>
      <c r="U241" s="15"/>
      <c r="V241" s="15"/>
      <c r="W241" s="15"/>
      <c r="X241" s="15"/>
      <c r="Y241" s="15"/>
      <c r="Z241" s="15"/>
      <c r="AA241" s="15"/>
      <c r="AB241" s="15"/>
      <c r="AC241" s="15"/>
      <c r="AD241" s="15"/>
      <c r="AE241" s="15"/>
      <c r="AT241" s="283" t="s">
        <v>369</v>
      </c>
      <c r="AU241" s="283" t="s">
        <v>91</v>
      </c>
      <c r="AV241" s="15" t="s">
        <v>87</v>
      </c>
      <c r="AW241" s="15" t="s">
        <v>38</v>
      </c>
      <c r="AX241" s="15" t="s">
        <v>83</v>
      </c>
      <c r="AY241" s="283" t="s">
        <v>227</v>
      </c>
    </row>
    <row r="242" s="15" customFormat="1">
      <c r="A242" s="15"/>
      <c r="B242" s="274"/>
      <c r="C242" s="275"/>
      <c r="D242" s="242" t="s">
        <v>369</v>
      </c>
      <c r="E242" s="276" t="s">
        <v>1</v>
      </c>
      <c r="F242" s="277" t="s">
        <v>468</v>
      </c>
      <c r="G242" s="275"/>
      <c r="H242" s="276" t="s">
        <v>1</v>
      </c>
      <c r="I242" s="278"/>
      <c r="J242" s="275"/>
      <c r="K242" s="275"/>
      <c r="L242" s="279"/>
      <c r="M242" s="280"/>
      <c r="N242" s="281"/>
      <c r="O242" s="281"/>
      <c r="P242" s="281"/>
      <c r="Q242" s="281"/>
      <c r="R242" s="281"/>
      <c r="S242" s="281"/>
      <c r="T242" s="282"/>
      <c r="U242" s="15"/>
      <c r="V242" s="15"/>
      <c r="W242" s="15"/>
      <c r="X242" s="15"/>
      <c r="Y242" s="15"/>
      <c r="Z242" s="15"/>
      <c r="AA242" s="15"/>
      <c r="AB242" s="15"/>
      <c r="AC242" s="15"/>
      <c r="AD242" s="15"/>
      <c r="AE242" s="15"/>
      <c r="AT242" s="283" t="s">
        <v>369</v>
      </c>
      <c r="AU242" s="283" t="s">
        <v>91</v>
      </c>
      <c r="AV242" s="15" t="s">
        <v>87</v>
      </c>
      <c r="AW242" s="15" t="s">
        <v>38</v>
      </c>
      <c r="AX242" s="15" t="s">
        <v>83</v>
      </c>
      <c r="AY242" s="283" t="s">
        <v>227</v>
      </c>
    </row>
    <row r="243" s="13" customFormat="1">
      <c r="A243" s="13"/>
      <c r="B243" s="252"/>
      <c r="C243" s="253"/>
      <c r="D243" s="242" t="s">
        <v>369</v>
      </c>
      <c r="E243" s="254" t="s">
        <v>1</v>
      </c>
      <c r="F243" s="255" t="s">
        <v>469</v>
      </c>
      <c r="G243" s="253"/>
      <c r="H243" s="256">
        <v>9.3000000000000007</v>
      </c>
      <c r="I243" s="257"/>
      <c r="J243" s="253"/>
      <c r="K243" s="253"/>
      <c r="L243" s="258"/>
      <c r="M243" s="259"/>
      <c r="N243" s="260"/>
      <c r="O243" s="260"/>
      <c r="P243" s="260"/>
      <c r="Q243" s="260"/>
      <c r="R243" s="260"/>
      <c r="S243" s="260"/>
      <c r="T243" s="261"/>
      <c r="U243" s="13"/>
      <c r="V243" s="13"/>
      <c r="W243" s="13"/>
      <c r="X243" s="13"/>
      <c r="Y243" s="13"/>
      <c r="Z243" s="13"/>
      <c r="AA243" s="13"/>
      <c r="AB243" s="13"/>
      <c r="AC243" s="13"/>
      <c r="AD243" s="13"/>
      <c r="AE243" s="13"/>
      <c r="AT243" s="262" t="s">
        <v>369</v>
      </c>
      <c r="AU243" s="262" t="s">
        <v>91</v>
      </c>
      <c r="AV243" s="13" t="s">
        <v>91</v>
      </c>
      <c r="AW243" s="13" t="s">
        <v>38</v>
      </c>
      <c r="AX243" s="13" t="s">
        <v>83</v>
      </c>
      <c r="AY243" s="262" t="s">
        <v>227</v>
      </c>
    </row>
    <row r="244" s="14" customFormat="1">
      <c r="A244" s="14"/>
      <c r="B244" s="263"/>
      <c r="C244" s="264"/>
      <c r="D244" s="242" t="s">
        <v>369</v>
      </c>
      <c r="E244" s="265" t="s">
        <v>1</v>
      </c>
      <c r="F244" s="266" t="s">
        <v>371</v>
      </c>
      <c r="G244" s="264"/>
      <c r="H244" s="267">
        <v>9.3000000000000007</v>
      </c>
      <c r="I244" s="268"/>
      <c r="J244" s="264"/>
      <c r="K244" s="264"/>
      <c r="L244" s="269"/>
      <c r="M244" s="270"/>
      <c r="N244" s="271"/>
      <c r="O244" s="271"/>
      <c r="P244" s="271"/>
      <c r="Q244" s="271"/>
      <c r="R244" s="271"/>
      <c r="S244" s="271"/>
      <c r="T244" s="272"/>
      <c r="U244" s="14"/>
      <c r="V244" s="14"/>
      <c r="W244" s="14"/>
      <c r="X244" s="14"/>
      <c r="Y244" s="14"/>
      <c r="Z244" s="14"/>
      <c r="AA244" s="14"/>
      <c r="AB244" s="14"/>
      <c r="AC244" s="14"/>
      <c r="AD244" s="14"/>
      <c r="AE244" s="14"/>
      <c r="AT244" s="273" t="s">
        <v>369</v>
      </c>
      <c r="AU244" s="273" t="s">
        <v>91</v>
      </c>
      <c r="AV244" s="14" t="s">
        <v>115</v>
      </c>
      <c r="AW244" s="14" t="s">
        <v>38</v>
      </c>
      <c r="AX244" s="14" t="s">
        <v>87</v>
      </c>
      <c r="AY244" s="273" t="s">
        <v>227</v>
      </c>
    </row>
    <row r="245" s="2" customFormat="1" ht="21.75" customHeight="1">
      <c r="A245" s="40"/>
      <c r="B245" s="41"/>
      <c r="C245" s="229" t="s">
        <v>470</v>
      </c>
      <c r="D245" s="229" t="s">
        <v>230</v>
      </c>
      <c r="E245" s="230" t="s">
        <v>471</v>
      </c>
      <c r="F245" s="231" t="s">
        <v>472</v>
      </c>
      <c r="G245" s="232" t="s">
        <v>415</v>
      </c>
      <c r="H245" s="233">
        <v>68.447999999999993</v>
      </c>
      <c r="I245" s="234"/>
      <c r="J245" s="235">
        <f>ROUND(I245*H245,2)</f>
        <v>0</v>
      </c>
      <c r="K245" s="231" t="s">
        <v>234</v>
      </c>
      <c r="L245" s="46"/>
      <c r="M245" s="236" t="s">
        <v>1</v>
      </c>
      <c r="N245" s="237" t="s">
        <v>48</v>
      </c>
      <c r="O245" s="93"/>
      <c r="P245" s="238">
        <f>O245*H245</f>
        <v>0</v>
      </c>
      <c r="Q245" s="238">
        <v>0.96611999999999998</v>
      </c>
      <c r="R245" s="238">
        <f>Q245*H245</f>
        <v>66.128981759999988</v>
      </c>
      <c r="S245" s="238">
        <v>0</v>
      </c>
      <c r="T245" s="239">
        <f>S245*H245</f>
        <v>0</v>
      </c>
      <c r="U245" s="40"/>
      <c r="V245" s="40"/>
      <c r="W245" s="40"/>
      <c r="X245" s="40"/>
      <c r="Y245" s="40"/>
      <c r="Z245" s="40"/>
      <c r="AA245" s="40"/>
      <c r="AB245" s="40"/>
      <c r="AC245" s="40"/>
      <c r="AD245" s="40"/>
      <c r="AE245" s="40"/>
      <c r="AR245" s="240" t="s">
        <v>115</v>
      </c>
      <c r="AT245" s="240" t="s">
        <v>230</v>
      </c>
      <c r="AU245" s="240" t="s">
        <v>91</v>
      </c>
      <c r="AY245" s="18" t="s">
        <v>227</v>
      </c>
      <c r="BE245" s="241">
        <f>IF(N245="základní",J245,0)</f>
        <v>0</v>
      </c>
      <c r="BF245" s="241">
        <f>IF(N245="snížená",J245,0)</f>
        <v>0</v>
      </c>
      <c r="BG245" s="241">
        <f>IF(N245="zákl. přenesená",J245,0)</f>
        <v>0</v>
      </c>
      <c r="BH245" s="241">
        <f>IF(N245="sníž. přenesená",J245,0)</f>
        <v>0</v>
      </c>
      <c r="BI245" s="241">
        <f>IF(N245="nulová",J245,0)</f>
        <v>0</v>
      </c>
      <c r="BJ245" s="18" t="s">
        <v>87</v>
      </c>
      <c r="BK245" s="241">
        <f>ROUND(I245*H245,2)</f>
        <v>0</v>
      </c>
      <c r="BL245" s="18" t="s">
        <v>115</v>
      </c>
      <c r="BM245" s="240" t="s">
        <v>473</v>
      </c>
    </row>
    <row r="246" s="15" customFormat="1">
      <c r="A246" s="15"/>
      <c r="B246" s="274"/>
      <c r="C246" s="275"/>
      <c r="D246" s="242" t="s">
        <v>369</v>
      </c>
      <c r="E246" s="276" t="s">
        <v>1</v>
      </c>
      <c r="F246" s="277" t="s">
        <v>467</v>
      </c>
      <c r="G246" s="275"/>
      <c r="H246" s="276" t="s">
        <v>1</v>
      </c>
      <c r="I246" s="278"/>
      <c r="J246" s="275"/>
      <c r="K246" s="275"/>
      <c r="L246" s="279"/>
      <c r="M246" s="280"/>
      <c r="N246" s="281"/>
      <c r="O246" s="281"/>
      <c r="P246" s="281"/>
      <c r="Q246" s="281"/>
      <c r="R246" s="281"/>
      <c r="S246" s="281"/>
      <c r="T246" s="282"/>
      <c r="U246" s="15"/>
      <c r="V246" s="15"/>
      <c r="W246" s="15"/>
      <c r="X246" s="15"/>
      <c r="Y246" s="15"/>
      <c r="Z246" s="15"/>
      <c r="AA246" s="15"/>
      <c r="AB246" s="15"/>
      <c r="AC246" s="15"/>
      <c r="AD246" s="15"/>
      <c r="AE246" s="15"/>
      <c r="AT246" s="283" t="s">
        <v>369</v>
      </c>
      <c r="AU246" s="283" t="s">
        <v>91</v>
      </c>
      <c r="AV246" s="15" t="s">
        <v>87</v>
      </c>
      <c r="AW246" s="15" t="s">
        <v>38</v>
      </c>
      <c r="AX246" s="15" t="s">
        <v>83</v>
      </c>
      <c r="AY246" s="283" t="s">
        <v>227</v>
      </c>
    </row>
    <row r="247" s="15" customFormat="1">
      <c r="A247" s="15"/>
      <c r="B247" s="274"/>
      <c r="C247" s="275"/>
      <c r="D247" s="242" t="s">
        <v>369</v>
      </c>
      <c r="E247" s="276" t="s">
        <v>1</v>
      </c>
      <c r="F247" s="277" t="s">
        <v>468</v>
      </c>
      <c r="G247" s="275"/>
      <c r="H247" s="276" t="s">
        <v>1</v>
      </c>
      <c r="I247" s="278"/>
      <c r="J247" s="275"/>
      <c r="K247" s="275"/>
      <c r="L247" s="279"/>
      <c r="M247" s="280"/>
      <c r="N247" s="281"/>
      <c r="O247" s="281"/>
      <c r="P247" s="281"/>
      <c r="Q247" s="281"/>
      <c r="R247" s="281"/>
      <c r="S247" s="281"/>
      <c r="T247" s="282"/>
      <c r="U247" s="15"/>
      <c r="V247" s="15"/>
      <c r="W247" s="15"/>
      <c r="X247" s="15"/>
      <c r="Y247" s="15"/>
      <c r="Z247" s="15"/>
      <c r="AA247" s="15"/>
      <c r="AB247" s="15"/>
      <c r="AC247" s="15"/>
      <c r="AD247" s="15"/>
      <c r="AE247" s="15"/>
      <c r="AT247" s="283" t="s">
        <v>369</v>
      </c>
      <c r="AU247" s="283" t="s">
        <v>91</v>
      </c>
      <c r="AV247" s="15" t="s">
        <v>87</v>
      </c>
      <c r="AW247" s="15" t="s">
        <v>38</v>
      </c>
      <c r="AX247" s="15" t="s">
        <v>83</v>
      </c>
      <c r="AY247" s="283" t="s">
        <v>227</v>
      </c>
    </row>
    <row r="248" s="13" customFormat="1">
      <c r="A248" s="13"/>
      <c r="B248" s="252"/>
      <c r="C248" s="253"/>
      <c r="D248" s="242" t="s">
        <v>369</v>
      </c>
      <c r="E248" s="254" t="s">
        <v>1</v>
      </c>
      <c r="F248" s="255" t="s">
        <v>474</v>
      </c>
      <c r="G248" s="253"/>
      <c r="H248" s="256">
        <v>68.447999999999993</v>
      </c>
      <c r="I248" s="257"/>
      <c r="J248" s="253"/>
      <c r="K248" s="253"/>
      <c r="L248" s="258"/>
      <c r="M248" s="259"/>
      <c r="N248" s="260"/>
      <c r="O248" s="260"/>
      <c r="P248" s="260"/>
      <c r="Q248" s="260"/>
      <c r="R248" s="260"/>
      <c r="S248" s="260"/>
      <c r="T248" s="261"/>
      <c r="U248" s="13"/>
      <c r="V248" s="13"/>
      <c r="W248" s="13"/>
      <c r="X248" s="13"/>
      <c r="Y248" s="13"/>
      <c r="Z248" s="13"/>
      <c r="AA248" s="13"/>
      <c r="AB248" s="13"/>
      <c r="AC248" s="13"/>
      <c r="AD248" s="13"/>
      <c r="AE248" s="13"/>
      <c r="AT248" s="262" t="s">
        <v>369</v>
      </c>
      <c r="AU248" s="262" t="s">
        <v>91</v>
      </c>
      <c r="AV248" s="13" t="s">
        <v>91</v>
      </c>
      <c r="AW248" s="13" t="s">
        <v>38</v>
      </c>
      <c r="AX248" s="13" t="s">
        <v>83</v>
      </c>
      <c r="AY248" s="262" t="s">
        <v>227</v>
      </c>
    </row>
    <row r="249" s="14" customFormat="1">
      <c r="A249" s="14"/>
      <c r="B249" s="263"/>
      <c r="C249" s="264"/>
      <c r="D249" s="242" t="s">
        <v>369</v>
      </c>
      <c r="E249" s="265" t="s">
        <v>1</v>
      </c>
      <c r="F249" s="266" t="s">
        <v>371</v>
      </c>
      <c r="G249" s="264"/>
      <c r="H249" s="267">
        <v>68.447999999999993</v>
      </c>
      <c r="I249" s="268"/>
      <c r="J249" s="264"/>
      <c r="K249" s="264"/>
      <c r="L249" s="269"/>
      <c r="M249" s="270"/>
      <c r="N249" s="271"/>
      <c r="O249" s="271"/>
      <c r="P249" s="271"/>
      <c r="Q249" s="271"/>
      <c r="R249" s="271"/>
      <c r="S249" s="271"/>
      <c r="T249" s="272"/>
      <c r="U249" s="14"/>
      <c r="V249" s="14"/>
      <c r="W249" s="14"/>
      <c r="X249" s="14"/>
      <c r="Y249" s="14"/>
      <c r="Z249" s="14"/>
      <c r="AA249" s="14"/>
      <c r="AB249" s="14"/>
      <c r="AC249" s="14"/>
      <c r="AD249" s="14"/>
      <c r="AE249" s="14"/>
      <c r="AT249" s="273" t="s">
        <v>369</v>
      </c>
      <c r="AU249" s="273" t="s">
        <v>91</v>
      </c>
      <c r="AV249" s="14" t="s">
        <v>115</v>
      </c>
      <c r="AW249" s="14" t="s">
        <v>38</v>
      </c>
      <c r="AX249" s="14" t="s">
        <v>87</v>
      </c>
      <c r="AY249" s="273" t="s">
        <v>227</v>
      </c>
    </row>
    <row r="250" s="2" customFormat="1" ht="16.5" customHeight="1">
      <c r="A250" s="40"/>
      <c r="B250" s="41"/>
      <c r="C250" s="229" t="s">
        <v>475</v>
      </c>
      <c r="D250" s="229" t="s">
        <v>230</v>
      </c>
      <c r="E250" s="230" t="s">
        <v>476</v>
      </c>
      <c r="F250" s="231" t="s">
        <v>477</v>
      </c>
      <c r="G250" s="232" t="s">
        <v>415</v>
      </c>
      <c r="H250" s="233">
        <v>974.76300000000003</v>
      </c>
      <c r="I250" s="234"/>
      <c r="J250" s="235">
        <f>ROUND(I250*H250,2)</f>
        <v>0</v>
      </c>
      <c r="K250" s="231" t="s">
        <v>234</v>
      </c>
      <c r="L250" s="46"/>
      <c r="M250" s="236" t="s">
        <v>1</v>
      </c>
      <c r="N250" s="237" t="s">
        <v>48</v>
      </c>
      <c r="O250" s="93"/>
      <c r="P250" s="238">
        <f>O250*H250</f>
        <v>0</v>
      </c>
      <c r="Q250" s="238">
        <v>0.22158</v>
      </c>
      <c r="R250" s="238">
        <f>Q250*H250</f>
        <v>215.98798554000001</v>
      </c>
      <c r="S250" s="238">
        <v>0</v>
      </c>
      <c r="T250" s="239">
        <f>S250*H250</f>
        <v>0</v>
      </c>
      <c r="U250" s="40"/>
      <c r="V250" s="40"/>
      <c r="W250" s="40"/>
      <c r="X250" s="40"/>
      <c r="Y250" s="40"/>
      <c r="Z250" s="40"/>
      <c r="AA250" s="40"/>
      <c r="AB250" s="40"/>
      <c r="AC250" s="40"/>
      <c r="AD250" s="40"/>
      <c r="AE250" s="40"/>
      <c r="AR250" s="240" t="s">
        <v>115</v>
      </c>
      <c r="AT250" s="240" t="s">
        <v>230</v>
      </c>
      <c r="AU250" s="240" t="s">
        <v>91</v>
      </c>
      <c r="AY250" s="18" t="s">
        <v>227</v>
      </c>
      <c r="BE250" s="241">
        <f>IF(N250="základní",J250,0)</f>
        <v>0</v>
      </c>
      <c r="BF250" s="241">
        <f>IF(N250="snížená",J250,0)</f>
        <v>0</v>
      </c>
      <c r="BG250" s="241">
        <f>IF(N250="zákl. přenesená",J250,0)</f>
        <v>0</v>
      </c>
      <c r="BH250" s="241">
        <f>IF(N250="sníž. přenesená",J250,0)</f>
        <v>0</v>
      </c>
      <c r="BI250" s="241">
        <f>IF(N250="nulová",J250,0)</f>
        <v>0</v>
      </c>
      <c r="BJ250" s="18" t="s">
        <v>87</v>
      </c>
      <c r="BK250" s="241">
        <f>ROUND(I250*H250,2)</f>
        <v>0</v>
      </c>
      <c r="BL250" s="18" t="s">
        <v>115</v>
      </c>
      <c r="BM250" s="240" t="s">
        <v>478</v>
      </c>
    </row>
    <row r="251" s="15" customFormat="1">
      <c r="A251" s="15"/>
      <c r="B251" s="274"/>
      <c r="C251" s="275"/>
      <c r="D251" s="242" t="s">
        <v>369</v>
      </c>
      <c r="E251" s="276" t="s">
        <v>1</v>
      </c>
      <c r="F251" s="277" t="s">
        <v>467</v>
      </c>
      <c r="G251" s="275"/>
      <c r="H251" s="276" t="s">
        <v>1</v>
      </c>
      <c r="I251" s="278"/>
      <c r="J251" s="275"/>
      <c r="K251" s="275"/>
      <c r="L251" s="279"/>
      <c r="M251" s="280"/>
      <c r="N251" s="281"/>
      <c r="O251" s="281"/>
      <c r="P251" s="281"/>
      <c r="Q251" s="281"/>
      <c r="R251" s="281"/>
      <c r="S251" s="281"/>
      <c r="T251" s="282"/>
      <c r="U251" s="15"/>
      <c r="V251" s="15"/>
      <c r="W251" s="15"/>
      <c r="X251" s="15"/>
      <c r="Y251" s="15"/>
      <c r="Z251" s="15"/>
      <c r="AA251" s="15"/>
      <c r="AB251" s="15"/>
      <c r="AC251" s="15"/>
      <c r="AD251" s="15"/>
      <c r="AE251" s="15"/>
      <c r="AT251" s="283" t="s">
        <v>369</v>
      </c>
      <c r="AU251" s="283" t="s">
        <v>91</v>
      </c>
      <c r="AV251" s="15" t="s">
        <v>87</v>
      </c>
      <c r="AW251" s="15" t="s">
        <v>38</v>
      </c>
      <c r="AX251" s="15" t="s">
        <v>83</v>
      </c>
      <c r="AY251" s="283" t="s">
        <v>227</v>
      </c>
    </row>
    <row r="252" s="15" customFormat="1">
      <c r="A252" s="15"/>
      <c r="B252" s="274"/>
      <c r="C252" s="275"/>
      <c r="D252" s="242" t="s">
        <v>369</v>
      </c>
      <c r="E252" s="276" t="s">
        <v>1</v>
      </c>
      <c r="F252" s="277" t="s">
        <v>468</v>
      </c>
      <c r="G252" s="275"/>
      <c r="H252" s="276" t="s">
        <v>1</v>
      </c>
      <c r="I252" s="278"/>
      <c r="J252" s="275"/>
      <c r="K252" s="275"/>
      <c r="L252" s="279"/>
      <c r="M252" s="280"/>
      <c r="N252" s="281"/>
      <c r="O252" s="281"/>
      <c r="P252" s="281"/>
      <c r="Q252" s="281"/>
      <c r="R252" s="281"/>
      <c r="S252" s="281"/>
      <c r="T252" s="282"/>
      <c r="U252" s="15"/>
      <c r="V252" s="15"/>
      <c r="W252" s="15"/>
      <c r="X252" s="15"/>
      <c r="Y252" s="15"/>
      <c r="Z252" s="15"/>
      <c r="AA252" s="15"/>
      <c r="AB252" s="15"/>
      <c r="AC252" s="15"/>
      <c r="AD252" s="15"/>
      <c r="AE252" s="15"/>
      <c r="AT252" s="283" t="s">
        <v>369</v>
      </c>
      <c r="AU252" s="283" t="s">
        <v>91</v>
      </c>
      <c r="AV252" s="15" t="s">
        <v>87</v>
      </c>
      <c r="AW252" s="15" t="s">
        <v>38</v>
      </c>
      <c r="AX252" s="15" t="s">
        <v>83</v>
      </c>
      <c r="AY252" s="283" t="s">
        <v>227</v>
      </c>
    </row>
    <row r="253" s="15" customFormat="1">
      <c r="A253" s="15"/>
      <c r="B253" s="274"/>
      <c r="C253" s="275"/>
      <c r="D253" s="242" t="s">
        <v>369</v>
      </c>
      <c r="E253" s="276" t="s">
        <v>1</v>
      </c>
      <c r="F253" s="277" t="s">
        <v>479</v>
      </c>
      <c r="G253" s="275"/>
      <c r="H253" s="276" t="s">
        <v>1</v>
      </c>
      <c r="I253" s="278"/>
      <c r="J253" s="275"/>
      <c r="K253" s="275"/>
      <c r="L253" s="279"/>
      <c r="M253" s="280"/>
      <c r="N253" s="281"/>
      <c r="O253" s="281"/>
      <c r="P253" s="281"/>
      <c r="Q253" s="281"/>
      <c r="R253" s="281"/>
      <c r="S253" s="281"/>
      <c r="T253" s="282"/>
      <c r="U253" s="15"/>
      <c r="V253" s="15"/>
      <c r="W253" s="15"/>
      <c r="X253" s="15"/>
      <c r="Y253" s="15"/>
      <c r="Z253" s="15"/>
      <c r="AA253" s="15"/>
      <c r="AB253" s="15"/>
      <c r="AC253" s="15"/>
      <c r="AD253" s="15"/>
      <c r="AE253" s="15"/>
      <c r="AT253" s="283" t="s">
        <v>369</v>
      </c>
      <c r="AU253" s="283" t="s">
        <v>91</v>
      </c>
      <c r="AV253" s="15" t="s">
        <v>87</v>
      </c>
      <c r="AW253" s="15" t="s">
        <v>38</v>
      </c>
      <c r="AX253" s="15" t="s">
        <v>83</v>
      </c>
      <c r="AY253" s="283" t="s">
        <v>227</v>
      </c>
    </row>
    <row r="254" s="13" customFormat="1">
      <c r="A254" s="13"/>
      <c r="B254" s="252"/>
      <c r="C254" s="253"/>
      <c r="D254" s="242" t="s">
        <v>369</v>
      </c>
      <c r="E254" s="254" t="s">
        <v>1</v>
      </c>
      <c r="F254" s="255" t="s">
        <v>480</v>
      </c>
      <c r="G254" s="253"/>
      <c r="H254" s="256">
        <v>18.91</v>
      </c>
      <c r="I254" s="257"/>
      <c r="J254" s="253"/>
      <c r="K254" s="253"/>
      <c r="L254" s="258"/>
      <c r="M254" s="259"/>
      <c r="N254" s="260"/>
      <c r="O254" s="260"/>
      <c r="P254" s="260"/>
      <c r="Q254" s="260"/>
      <c r="R254" s="260"/>
      <c r="S254" s="260"/>
      <c r="T254" s="261"/>
      <c r="U254" s="13"/>
      <c r="V254" s="13"/>
      <c r="W254" s="13"/>
      <c r="X254" s="13"/>
      <c r="Y254" s="13"/>
      <c r="Z254" s="13"/>
      <c r="AA254" s="13"/>
      <c r="AB254" s="13"/>
      <c r="AC254" s="13"/>
      <c r="AD254" s="13"/>
      <c r="AE254" s="13"/>
      <c r="AT254" s="262" t="s">
        <v>369</v>
      </c>
      <c r="AU254" s="262" t="s">
        <v>91</v>
      </c>
      <c r="AV254" s="13" t="s">
        <v>91</v>
      </c>
      <c r="AW254" s="13" t="s">
        <v>38</v>
      </c>
      <c r="AX254" s="13" t="s">
        <v>83</v>
      </c>
      <c r="AY254" s="262" t="s">
        <v>227</v>
      </c>
    </row>
    <row r="255" s="13" customFormat="1">
      <c r="A255" s="13"/>
      <c r="B255" s="252"/>
      <c r="C255" s="253"/>
      <c r="D255" s="242" t="s">
        <v>369</v>
      </c>
      <c r="E255" s="254" t="s">
        <v>1</v>
      </c>
      <c r="F255" s="255" t="s">
        <v>481</v>
      </c>
      <c r="G255" s="253"/>
      <c r="H255" s="256">
        <v>109.68000000000001</v>
      </c>
      <c r="I255" s="257"/>
      <c r="J255" s="253"/>
      <c r="K255" s="253"/>
      <c r="L255" s="258"/>
      <c r="M255" s="259"/>
      <c r="N255" s="260"/>
      <c r="O255" s="260"/>
      <c r="P255" s="260"/>
      <c r="Q255" s="260"/>
      <c r="R255" s="260"/>
      <c r="S255" s="260"/>
      <c r="T255" s="261"/>
      <c r="U255" s="13"/>
      <c r="V255" s="13"/>
      <c r="W255" s="13"/>
      <c r="X255" s="13"/>
      <c r="Y255" s="13"/>
      <c r="Z255" s="13"/>
      <c r="AA255" s="13"/>
      <c r="AB255" s="13"/>
      <c r="AC255" s="13"/>
      <c r="AD255" s="13"/>
      <c r="AE255" s="13"/>
      <c r="AT255" s="262" t="s">
        <v>369</v>
      </c>
      <c r="AU255" s="262" t="s">
        <v>91</v>
      </c>
      <c r="AV255" s="13" t="s">
        <v>91</v>
      </c>
      <c r="AW255" s="13" t="s">
        <v>38</v>
      </c>
      <c r="AX255" s="13" t="s">
        <v>83</v>
      </c>
      <c r="AY255" s="262" t="s">
        <v>227</v>
      </c>
    </row>
    <row r="256" s="13" customFormat="1">
      <c r="A256" s="13"/>
      <c r="B256" s="252"/>
      <c r="C256" s="253"/>
      <c r="D256" s="242" t="s">
        <v>369</v>
      </c>
      <c r="E256" s="254" t="s">
        <v>1</v>
      </c>
      <c r="F256" s="255" t="s">
        <v>482</v>
      </c>
      <c r="G256" s="253"/>
      <c r="H256" s="256">
        <v>35.240000000000002</v>
      </c>
      <c r="I256" s="257"/>
      <c r="J256" s="253"/>
      <c r="K256" s="253"/>
      <c r="L256" s="258"/>
      <c r="M256" s="259"/>
      <c r="N256" s="260"/>
      <c r="O256" s="260"/>
      <c r="P256" s="260"/>
      <c r="Q256" s="260"/>
      <c r="R256" s="260"/>
      <c r="S256" s="260"/>
      <c r="T256" s="261"/>
      <c r="U256" s="13"/>
      <c r="V256" s="13"/>
      <c r="W256" s="13"/>
      <c r="X256" s="13"/>
      <c r="Y256" s="13"/>
      <c r="Z256" s="13"/>
      <c r="AA256" s="13"/>
      <c r="AB256" s="13"/>
      <c r="AC256" s="13"/>
      <c r="AD256" s="13"/>
      <c r="AE256" s="13"/>
      <c r="AT256" s="262" t="s">
        <v>369</v>
      </c>
      <c r="AU256" s="262" t="s">
        <v>91</v>
      </c>
      <c r="AV256" s="13" t="s">
        <v>91</v>
      </c>
      <c r="AW256" s="13" t="s">
        <v>38</v>
      </c>
      <c r="AX256" s="13" t="s">
        <v>83</v>
      </c>
      <c r="AY256" s="262" t="s">
        <v>227</v>
      </c>
    </row>
    <row r="257" s="16" customFormat="1">
      <c r="A257" s="16"/>
      <c r="B257" s="294"/>
      <c r="C257" s="295"/>
      <c r="D257" s="242" t="s">
        <v>369</v>
      </c>
      <c r="E257" s="296" t="s">
        <v>1</v>
      </c>
      <c r="F257" s="297" t="s">
        <v>450</v>
      </c>
      <c r="G257" s="295"/>
      <c r="H257" s="298">
        <v>163.83000000000001</v>
      </c>
      <c r="I257" s="299"/>
      <c r="J257" s="295"/>
      <c r="K257" s="295"/>
      <c r="L257" s="300"/>
      <c r="M257" s="301"/>
      <c r="N257" s="302"/>
      <c r="O257" s="302"/>
      <c r="P257" s="302"/>
      <c r="Q257" s="302"/>
      <c r="R257" s="302"/>
      <c r="S257" s="302"/>
      <c r="T257" s="303"/>
      <c r="U257" s="16"/>
      <c r="V257" s="16"/>
      <c r="W257" s="16"/>
      <c r="X257" s="16"/>
      <c r="Y257" s="16"/>
      <c r="Z257" s="16"/>
      <c r="AA257" s="16"/>
      <c r="AB257" s="16"/>
      <c r="AC257" s="16"/>
      <c r="AD257" s="16"/>
      <c r="AE257" s="16"/>
      <c r="AT257" s="304" t="s">
        <v>369</v>
      </c>
      <c r="AU257" s="304" t="s">
        <v>91</v>
      </c>
      <c r="AV257" s="16" t="s">
        <v>102</v>
      </c>
      <c r="AW257" s="16" t="s">
        <v>38</v>
      </c>
      <c r="AX257" s="16" t="s">
        <v>83</v>
      </c>
      <c r="AY257" s="304" t="s">
        <v>227</v>
      </c>
    </row>
    <row r="258" s="15" customFormat="1">
      <c r="A258" s="15"/>
      <c r="B258" s="274"/>
      <c r="C258" s="275"/>
      <c r="D258" s="242" t="s">
        <v>369</v>
      </c>
      <c r="E258" s="276" t="s">
        <v>1</v>
      </c>
      <c r="F258" s="277" t="s">
        <v>483</v>
      </c>
      <c r="G258" s="275"/>
      <c r="H258" s="276" t="s">
        <v>1</v>
      </c>
      <c r="I258" s="278"/>
      <c r="J258" s="275"/>
      <c r="K258" s="275"/>
      <c r="L258" s="279"/>
      <c r="M258" s="280"/>
      <c r="N258" s="281"/>
      <c r="O258" s="281"/>
      <c r="P258" s="281"/>
      <c r="Q258" s="281"/>
      <c r="R258" s="281"/>
      <c r="S258" s="281"/>
      <c r="T258" s="282"/>
      <c r="U258" s="15"/>
      <c r="V258" s="15"/>
      <c r="W258" s="15"/>
      <c r="X258" s="15"/>
      <c r="Y258" s="15"/>
      <c r="Z258" s="15"/>
      <c r="AA258" s="15"/>
      <c r="AB258" s="15"/>
      <c r="AC258" s="15"/>
      <c r="AD258" s="15"/>
      <c r="AE258" s="15"/>
      <c r="AT258" s="283" t="s">
        <v>369</v>
      </c>
      <c r="AU258" s="283" t="s">
        <v>91</v>
      </c>
      <c r="AV258" s="15" t="s">
        <v>87</v>
      </c>
      <c r="AW258" s="15" t="s">
        <v>38</v>
      </c>
      <c r="AX258" s="15" t="s">
        <v>83</v>
      </c>
      <c r="AY258" s="283" t="s">
        <v>227</v>
      </c>
    </row>
    <row r="259" s="13" customFormat="1">
      <c r="A259" s="13"/>
      <c r="B259" s="252"/>
      <c r="C259" s="253"/>
      <c r="D259" s="242" t="s">
        <v>369</v>
      </c>
      <c r="E259" s="254" t="s">
        <v>1</v>
      </c>
      <c r="F259" s="255" t="s">
        <v>484</v>
      </c>
      <c r="G259" s="253"/>
      <c r="H259" s="256">
        <v>156.84</v>
      </c>
      <c r="I259" s="257"/>
      <c r="J259" s="253"/>
      <c r="K259" s="253"/>
      <c r="L259" s="258"/>
      <c r="M259" s="259"/>
      <c r="N259" s="260"/>
      <c r="O259" s="260"/>
      <c r="P259" s="260"/>
      <c r="Q259" s="260"/>
      <c r="R259" s="260"/>
      <c r="S259" s="260"/>
      <c r="T259" s="261"/>
      <c r="U259" s="13"/>
      <c r="V259" s="13"/>
      <c r="W259" s="13"/>
      <c r="X259" s="13"/>
      <c r="Y259" s="13"/>
      <c r="Z259" s="13"/>
      <c r="AA259" s="13"/>
      <c r="AB259" s="13"/>
      <c r="AC259" s="13"/>
      <c r="AD259" s="13"/>
      <c r="AE259" s="13"/>
      <c r="AT259" s="262" t="s">
        <v>369</v>
      </c>
      <c r="AU259" s="262" t="s">
        <v>91</v>
      </c>
      <c r="AV259" s="13" t="s">
        <v>91</v>
      </c>
      <c r="AW259" s="13" t="s">
        <v>38</v>
      </c>
      <c r="AX259" s="13" t="s">
        <v>83</v>
      </c>
      <c r="AY259" s="262" t="s">
        <v>227</v>
      </c>
    </row>
    <row r="260" s="13" customFormat="1">
      <c r="A260" s="13"/>
      <c r="B260" s="252"/>
      <c r="C260" s="253"/>
      <c r="D260" s="242" t="s">
        <v>369</v>
      </c>
      <c r="E260" s="254" t="s">
        <v>1</v>
      </c>
      <c r="F260" s="255" t="s">
        <v>485</v>
      </c>
      <c r="G260" s="253"/>
      <c r="H260" s="256">
        <v>235.69900000000001</v>
      </c>
      <c r="I260" s="257"/>
      <c r="J260" s="253"/>
      <c r="K260" s="253"/>
      <c r="L260" s="258"/>
      <c r="M260" s="259"/>
      <c r="N260" s="260"/>
      <c r="O260" s="260"/>
      <c r="P260" s="260"/>
      <c r="Q260" s="260"/>
      <c r="R260" s="260"/>
      <c r="S260" s="260"/>
      <c r="T260" s="261"/>
      <c r="U260" s="13"/>
      <c r="V260" s="13"/>
      <c r="W260" s="13"/>
      <c r="X260" s="13"/>
      <c r="Y260" s="13"/>
      <c r="Z260" s="13"/>
      <c r="AA260" s="13"/>
      <c r="AB260" s="13"/>
      <c r="AC260" s="13"/>
      <c r="AD260" s="13"/>
      <c r="AE260" s="13"/>
      <c r="AT260" s="262" t="s">
        <v>369</v>
      </c>
      <c r="AU260" s="262" t="s">
        <v>91</v>
      </c>
      <c r="AV260" s="13" t="s">
        <v>91</v>
      </c>
      <c r="AW260" s="13" t="s">
        <v>38</v>
      </c>
      <c r="AX260" s="13" t="s">
        <v>83</v>
      </c>
      <c r="AY260" s="262" t="s">
        <v>227</v>
      </c>
    </row>
    <row r="261" s="13" customFormat="1">
      <c r="A261" s="13"/>
      <c r="B261" s="252"/>
      <c r="C261" s="253"/>
      <c r="D261" s="242" t="s">
        <v>369</v>
      </c>
      <c r="E261" s="254" t="s">
        <v>1</v>
      </c>
      <c r="F261" s="255" t="s">
        <v>486</v>
      </c>
      <c r="G261" s="253"/>
      <c r="H261" s="256">
        <v>42.5</v>
      </c>
      <c r="I261" s="257"/>
      <c r="J261" s="253"/>
      <c r="K261" s="253"/>
      <c r="L261" s="258"/>
      <c r="M261" s="259"/>
      <c r="N261" s="260"/>
      <c r="O261" s="260"/>
      <c r="P261" s="260"/>
      <c r="Q261" s="260"/>
      <c r="R261" s="260"/>
      <c r="S261" s="260"/>
      <c r="T261" s="261"/>
      <c r="U261" s="13"/>
      <c r="V261" s="13"/>
      <c r="W261" s="13"/>
      <c r="X261" s="13"/>
      <c r="Y261" s="13"/>
      <c r="Z261" s="13"/>
      <c r="AA261" s="13"/>
      <c r="AB261" s="13"/>
      <c r="AC261" s="13"/>
      <c r="AD261" s="13"/>
      <c r="AE261" s="13"/>
      <c r="AT261" s="262" t="s">
        <v>369</v>
      </c>
      <c r="AU261" s="262" t="s">
        <v>91</v>
      </c>
      <c r="AV261" s="13" t="s">
        <v>91</v>
      </c>
      <c r="AW261" s="13" t="s">
        <v>38</v>
      </c>
      <c r="AX261" s="13" t="s">
        <v>83</v>
      </c>
      <c r="AY261" s="262" t="s">
        <v>227</v>
      </c>
    </row>
    <row r="262" s="13" customFormat="1">
      <c r="A262" s="13"/>
      <c r="B262" s="252"/>
      <c r="C262" s="253"/>
      <c r="D262" s="242" t="s">
        <v>369</v>
      </c>
      <c r="E262" s="254" t="s">
        <v>1</v>
      </c>
      <c r="F262" s="255" t="s">
        <v>487</v>
      </c>
      <c r="G262" s="253"/>
      <c r="H262" s="256">
        <v>42.5</v>
      </c>
      <c r="I262" s="257"/>
      <c r="J262" s="253"/>
      <c r="K262" s="253"/>
      <c r="L262" s="258"/>
      <c r="M262" s="259"/>
      <c r="N262" s="260"/>
      <c r="O262" s="260"/>
      <c r="P262" s="260"/>
      <c r="Q262" s="260"/>
      <c r="R262" s="260"/>
      <c r="S262" s="260"/>
      <c r="T262" s="261"/>
      <c r="U262" s="13"/>
      <c r="V262" s="13"/>
      <c r="W262" s="13"/>
      <c r="X262" s="13"/>
      <c r="Y262" s="13"/>
      <c r="Z262" s="13"/>
      <c r="AA262" s="13"/>
      <c r="AB262" s="13"/>
      <c r="AC262" s="13"/>
      <c r="AD262" s="13"/>
      <c r="AE262" s="13"/>
      <c r="AT262" s="262" t="s">
        <v>369</v>
      </c>
      <c r="AU262" s="262" t="s">
        <v>91</v>
      </c>
      <c r="AV262" s="13" t="s">
        <v>91</v>
      </c>
      <c r="AW262" s="13" t="s">
        <v>38</v>
      </c>
      <c r="AX262" s="13" t="s">
        <v>83</v>
      </c>
      <c r="AY262" s="262" t="s">
        <v>227</v>
      </c>
    </row>
    <row r="263" s="16" customFormat="1">
      <c r="A263" s="16"/>
      <c r="B263" s="294"/>
      <c r="C263" s="295"/>
      <c r="D263" s="242" t="s">
        <v>369</v>
      </c>
      <c r="E263" s="296" t="s">
        <v>1</v>
      </c>
      <c r="F263" s="297" t="s">
        <v>450</v>
      </c>
      <c r="G263" s="295"/>
      <c r="H263" s="298">
        <v>477.53899999999999</v>
      </c>
      <c r="I263" s="299"/>
      <c r="J263" s="295"/>
      <c r="K263" s="295"/>
      <c r="L263" s="300"/>
      <c r="M263" s="301"/>
      <c r="N263" s="302"/>
      <c r="O263" s="302"/>
      <c r="P263" s="302"/>
      <c r="Q263" s="302"/>
      <c r="R263" s="302"/>
      <c r="S263" s="302"/>
      <c r="T263" s="303"/>
      <c r="U263" s="16"/>
      <c r="V263" s="16"/>
      <c r="W263" s="16"/>
      <c r="X263" s="16"/>
      <c r="Y263" s="16"/>
      <c r="Z263" s="16"/>
      <c r="AA263" s="16"/>
      <c r="AB263" s="16"/>
      <c r="AC263" s="16"/>
      <c r="AD263" s="16"/>
      <c r="AE263" s="16"/>
      <c r="AT263" s="304" t="s">
        <v>369</v>
      </c>
      <c r="AU263" s="304" t="s">
        <v>91</v>
      </c>
      <c r="AV263" s="16" t="s">
        <v>102</v>
      </c>
      <c r="AW263" s="16" t="s">
        <v>38</v>
      </c>
      <c r="AX263" s="16" t="s">
        <v>83</v>
      </c>
      <c r="AY263" s="304" t="s">
        <v>227</v>
      </c>
    </row>
    <row r="264" s="15" customFormat="1">
      <c r="A264" s="15"/>
      <c r="B264" s="274"/>
      <c r="C264" s="275"/>
      <c r="D264" s="242" t="s">
        <v>369</v>
      </c>
      <c r="E264" s="276" t="s">
        <v>1</v>
      </c>
      <c r="F264" s="277" t="s">
        <v>488</v>
      </c>
      <c r="G264" s="275"/>
      <c r="H264" s="276" t="s">
        <v>1</v>
      </c>
      <c r="I264" s="278"/>
      <c r="J264" s="275"/>
      <c r="K264" s="275"/>
      <c r="L264" s="279"/>
      <c r="M264" s="280"/>
      <c r="N264" s="281"/>
      <c r="O264" s="281"/>
      <c r="P264" s="281"/>
      <c r="Q264" s="281"/>
      <c r="R264" s="281"/>
      <c r="S264" s="281"/>
      <c r="T264" s="282"/>
      <c r="U264" s="15"/>
      <c r="V264" s="15"/>
      <c r="W264" s="15"/>
      <c r="X264" s="15"/>
      <c r="Y264" s="15"/>
      <c r="Z264" s="15"/>
      <c r="AA264" s="15"/>
      <c r="AB264" s="15"/>
      <c r="AC264" s="15"/>
      <c r="AD264" s="15"/>
      <c r="AE264" s="15"/>
      <c r="AT264" s="283" t="s">
        <v>369</v>
      </c>
      <c r="AU264" s="283" t="s">
        <v>91</v>
      </c>
      <c r="AV264" s="15" t="s">
        <v>87</v>
      </c>
      <c r="AW264" s="15" t="s">
        <v>38</v>
      </c>
      <c r="AX264" s="15" t="s">
        <v>83</v>
      </c>
      <c r="AY264" s="283" t="s">
        <v>227</v>
      </c>
    </row>
    <row r="265" s="13" customFormat="1">
      <c r="A265" s="13"/>
      <c r="B265" s="252"/>
      <c r="C265" s="253"/>
      <c r="D265" s="242" t="s">
        <v>369</v>
      </c>
      <c r="E265" s="254" t="s">
        <v>1</v>
      </c>
      <c r="F265" s="255" t="s">
        <v>489</v>
      </c>
      <c r="G265" s="253"/>
      <c r="H265" s="256">
        <v>243.91300000000001</v>
      </c>
      <c r="I265" s="257"/>
      <c r="J265" s="253"/>
      <c r="K265" s="253"/>
      <c r="L265" s="258"/>
      <c r="M265" s="259"/>
      <c r="N265" s="260"/>
      <c r="O265" s="260"/>
      <c r="P265" s="260"/>
      <c r="Q265" s="260"/>
      <c r="R265" s="260"/>
      <c r="S265" s="260"/>
      <c r="T265" s="261"/>
      <c r="U265" s="13"/>
      <c r="V265" s="13"/>
      <c r="W265" s="13"/>
      <c r="X265" s="13"/>
      <c r="Y265" s="13"/>
      <c r="Z265" s="13"/>
      <c r="AA265" s="13"/>
      <c r="AB265" s="13"/>
      <c r="AC265" s="13"/>
      <c r="AD265" s="13"/>
      <c r="AE265" s="13"/>
      <c r="AT265" s="262" t="s">
        <v>369</v>
      </c>
      <c r="AU265" s="262" t="s">
        <v>91</v>
      </c>
      <c r="AV265" s="13" t="s">
        <v>91</v>
      </c>
      <c r="AW265" s="13" t="s">
        <v>38</v>
      </c>
      <c r="AX265" s="13" t="s">
        <v>83</v>
      </c>
      <c r="AY265" s="262" t="s">
        <v>227</v>
      </c>
    </row>
    <row r="266" s="13" customFormat="1">
      <c r="A266" s="13"/>
      <c r="B266" s="252"/>
      <c r="C266" s="253"/>
      <c r="D266" s="242" t="s">
        <v>369</v>
      </c>
      <c r="E266" s="254" t="s">
        <v>1</v>
      </c>
      <c r="F266" s="255" t="s">
        <v>490</v>
      </c>
      <c r="G266" s="253"/>
      <c r="H266" s="256">
        <v>89.480999999999995</v>
      </c>
      <c r="I266" s="257"/>
      <c r="J266" s="253"/>
      <c r="K266" s="253"/>
      <c r="L266" s="258"/>
      <c r="M266" s="259"/>
      <c r="N266" s="260"/>
      <c r="O266" s="260"/>
      <c r="P266" s="260"/>
      <c r="Q266" s="260"/>
      <c r="R266" s="260"/>
      <c r="S266" s="260"/>
      <c r="T266" s="261"/>
      <c r="U266" s="13"/>
      <c r="V266" s="13"/>
      <c r="W266" s="13"/>
      <c r="X266" s="13"/>
      <c r="Y266" s="13"/>
      <c r="Z266" s="13"/>
      <c r="AA266" s="13"/>
      <c r="AB266" s="13"/>
      <c r="AC266" s="13"/>
      <c r="AD266" s="13"/>
      <c r="AE266" s="13"/>
      <c r="AT266" s="262" t="s">
        <v>369</v>
      </c>
      <c r="AU266" s="262" t="s">
        <v>91</v>
      </c>
      <c r="AV266" s="13" t="s">
        <v>91</v>
      </c>
      <c r="AW266" s="13" t="s">
        <v>38</v>
      </c>
      <c r="AX266" s="13" t="s">
        <v>83</v>
      </c>
      <c r="AY266" s="262" t="s">
        <v>227</v>
      </c>
    </row>
    <row r="267" s="16" customFormat="1">
      <c r="A267" s="16"/>
      <c r="B267" s="294"/>
      <c r="C267" s="295"/>
      <c r="D267" s="242" t="s">
        <v>369</v>
      </c>
      <c r="E267" s="296" t="s">
        <v>1</v>
      </c>
      <c r="F267" s="297" t="s">
        <v>450</v>
      </c>
      <c r="G267" s="295"/>
      <c r="H267" s="298">
        <v>333.39400000000001</v>
      </c>
      <c r="I267" s="299"/>
      <c r="J267" s="295"/>
      <c r="K267" s="295"/>
      <c r="L267" s="300"/>
      <c r="M267" s="301"/>
      <c r="N267" s="302"/>
      <c r="O267" s="302"/>
      <c r="P267" s="302"/>
      <c r="Q267" s="302"/>
      <c r="R267" s="302"/>
      <c r="S267" s="302"/>
      <c r="T267" s="303"/>
      <c r="U267" s="16"/>
      <c r="V267" s="16"/>
      <c r="W267" s="16"/>
      <c r="X267" s="16"/>
      <c r="Y267" s="16"/>
      <c r="Z267" s="16"/>
      <c r="AA267" s="16"/>
      <c r="AB267" s="16"/>
      <c r="AC267" s="16"/>
      <c r="AD267" s="16"/>
      <c r="AE267" s="16"/>
      <c r="AT267" s="304" t="s">
        <v>369</v>
      </c>
      <c r="AU267" s="304" t="s">
        <v>91</v>
      </c>
      <c r="AV267" s="16" t="s">
        <v>102</v>
      </c>
      <c r="AW267" s="16" t="s">
        <v>38</v>
      </c>
      <c r="AX267" s="16" t="s">
        <v>83</v>
      </c>
      <c r="AY267" s="304" t="s">
        <v>227</v>
      </c>
    </row>
    <row r="268" s="14" customFormat="1">
      <c r="A268" s="14"/>
      <c r="B268" s="263"/>
      <c r="C268" s="264"/>
      <c r="D268" s="242" t="s">
        <v>369</v>
      </c>
      <c r="E268" s="265" t="s">
        <v>1</v>
      </c>
      <c r="F268" s="266" t="s">
        <v>371</v>
      </c>
      <c r="G268" s="264"/>
      <c r="H268" s="267">
        <v>974.76300000000003</v>
      </c>
      <c r="I268" s="268"/>
      <c r="J268" s="264"/>
      <c r="K268" s="264"/>
      <c r="L268" s="269"/>
      <c r="M268" s="270"/>
      <c r="N268" s="271"/>
      <c r="O268" s="271"/>
      <c r="P268" s="271"/>
      <c r="Q268" s="271"/>
      <c r="R268" s="271"/>
      <c r="S268" s="271"/>
      <c r="T268" s="272"/>
      <c r="U268" s="14"/>
      <c r="V268" s="14"/>
      <c r="W268" s="14"/>
      <c r="X268" s="14"/>
      <c r="Y268" s="14"/>
      <c r="Z268" s="14"/>
      <c r="AA268" s="14"/>
      <c r="AB268" s="14"/>
      <c r="AC268" s="14"/>
      <c r="AD268" s="14"/>
      <c r="AE268" s="14"/>
      <c r="AT268" s="273" t="s">
        <v>369</v>
      </c>
      <c r="AU268" s="273" t="s">
        <v>91</v>
      </c>
      <c r="AV268" s="14" t="s">
        <v>115</v>
      </c>
      <c r="AW268" s="14" t="s">
        <v>38</v>
      </c>
      <c r="AX268" s="14" t="s">
        <v>87</v>
      </c>
      <c r="AY268" s="273" t="s">
        <v>227</v>
      </c>
    </row>
    <row r="269" s="2" customFormat="1" ht="16.5" customHeight="1">
      <c r="A269" s="40"/>
      <c r="B269" s="41"/>
      <c r="C269" s="229" t="s">
        <v>491</v>
      </c>
      <c r="D269" s="229" t="s">
        <v>230</v>
      </c>
      <c r="E269" s="230" t="s">
        <v>492</v>
      </c>
      <c r="F269" s="231" t="s">
        <v>493</v>
      </c>
      <c r="G269" s="232" t="s">
        <v>415</v>
      </c>
      <c r="H269" s="233">
        <v>63.200000000000003</v>
      </c>
      <c r="I269" s="234"/>
      <c r="J269" s="235">
        <f>ROUND(I269*H269,2)</f>
        <v>0</v>
      </c>
      <c r="K269" s="231" t="s">
        <v>234</v>
      </c>
      <c r="L269" s="46"/>
      <c r="M269" s="236" t="s">
        <v>1</v>
      </c>
      <c r="N269" s="237" t="s">
        <v>48</v>
      </c>
      <c r="O269" s="93"/>
      <c r="P269" s="238">
        <f>O269*H269</f>
        <v>0</v>
      </c>
      <c r="Q269" s="238">
        <v>0.29232999999999998</v>
      </c>
      <c r="R269" s="238">
        <f>Q269*H269</f>
        <v>18.475255999999998</v>
      </c>
      <c r="S269" s="238">
        <v>0</v>
      </c>
      <c r="T269" s="239">
        <f>S269*H269</f>
        <v>0</v>
      </c>
      <c r="U269" s="40"/>
      <c r="V269" s="40"/>
      <c r="W269" s="40"/>
      <c r="X269" s="40"/>
      <c r="Y269" s="40"/>
      <c r="Z269" s="40"/>
      <c r="AA269" s="40"/>
      <c r="AB269" s="40"/>
      <c r="AC269" s="40"/>
      <c r="AD269" s="40"/>
      <c r="AE269" s="40"/>
      <c r="AR269" s="240" t="s">
        <v>115</v>
      </c>
      <c r="AT269" s="240" t="s">
        <v>230</v>
      </c>
      <c r="AU269" s="240" t="s">
        <v>91</v>
      </c>
      <c r="AY269" s="18" t="s">
        <v>227</v>
      </c>
      <c r="BE269" s="241">
        <f>IF(N269="základní",J269,0)</f>
        <v>0</v>
      </c>
      <c r="BF269" s="241">
        <f>IF(N269="snížená",J269,0)</f>
        <v>0</v>
      </c>
      <c r="BG269" s="241">
        <f>IF(N269="zákl. přenesená",J269,0)</f>
        <v>0</v>
      </c>
      <c r="BH269" s="241">
        <f>IF(N269="sníž. přenesená",J269,0)</f>
        <v>0</v>
      </c>
      <c r="BI269" s="241">
        <f>IF(N269="nulová",J269,0)</f>
        <v>0</v>
      </c>
      <c r="BJ269" s="18" t="s">
        <v>87</v>
      </c>
      <c r="BK269" s="241">
        <f>ROUND(I269*H269,2)</f>
        <v>0</v>
      </c>
      <c r="BL269" s="18" t="s">
        <v>115</v>
      </c>
      <c r="BM269" s="240" t="s">
        <v>494</v>
      </c>
    </row>
    <row r="270" s="15" customFormat="1">
      <c r="A270" s="15"/>
      <c r="B270" s="274"/>
      <c r="C270" s="275"/>
      <c r="D270" s="242" t="s">
        <v>369</v>
      </c>
      <c r="E270" s="276" t="s">
        <v>1</v>
      </c>
      <c r="F270" s="277" t="s">
        <v>467</v>
      </c>
      <c r="G270" s="275"/>
      <c r="H270" s="276" t="s">
        <v>1</v>
      </c>
      <c r="I270" s="278"/>
      <c r="J270" s="275"/>
      <c r="K270" s="275"/>
      <c r="L270" s="279"/>
      <c r="M270" s="280"/>
      <c r="N270" s="281"/>
      <c r="O270" s="281"/>
      <c r="P270" s="281"/>
      <c r="Q270" s="281"/>
      <c r="R270" s="281"/>
      <c r="S270" s="281"/>
      <c r="T270" s="282"/>
      <c r="U270" s="15"/>
      <c r="V270" s="15"/>
      <c r="W270" s="15"/>
      <c r="X270" s="15"/>
      <c r="Y270" s="15"/>
      <c r="Z270" s="15"/>
      <c r="AA270" s="15"/>
      <c r="AB270" s="15"/>
      <c r="AC270" s="15"/>
      <c r="AD270" s="15"/>
      <c r="AE270" s="15"/>
      <c r="AT270" s="283" t="s">
        <v>369</v>
      </c>
      <c r="AU270" s="283" t="s">
        <v>91</v>
      </c>
      <c r="AV270" s="15" t="s">
        <v>87</v>
      </c>
      <c r="AW270" s="15" t="s">
        <v>38</v>
      </c>
      <c r="AX270" s="15" t="s">
        <v>83</v>
      </c>
      <c r="AY270" s="283" t="s">
        <v>227</v>
      </c>
    </row>
    <row r="271" s="15" customFormat="1">
      <c r="A271" s="15"/>
      <c r="B271" s="274"/>
      <c r="C271" s="275"/>
      <c r="D271" s="242" t="s">
        <v>369</v>
      </c>
      <c r="E271" s="276" t="s">
        <v>1</v>
      </c>
      <c r="F271" s="277" t="s">
        <v>468</v>
      </c>
      <c r="G271" s="275"/>
      <c r="H271" s="276" t="s">
        <v>1</v>
      </c>
      <c r="I271" s="278"/>
      <c r="J271" s="275"/>
      <c r="K271" s="275"/>
      <c r="L271" s="279"/>
      <c r="M271" s="280"/>
      <c r="N271" s="281"/>
      <c r="O271" s="281"/>
      <c r="P271" s="281"/>
      <c r="Q271" s="281"/>
      <c r="R271" s="281"/>
      <c r="S271" s="281"/>
      <c r="T271" s="282"/>
      <c r="U271" s="15"/>
      <c r="V271" s="15"/>
      <c r="W271" s="15"/>
      <c r="X271" s="15"/>
      <c r="Y271" s="15"/>
      <c r="Z271" s="15"/>
      <c r="AA271" s="15"/>
      <c r="AB271" s="15"/>
      <c r="AC271" s="15"/>
      <c r="AD271" s="15"/>
      <c r="AE271" s="15"/>
      <c r="AT271" s="283" t="s">
        <v>369</v>
      </c>
      <c r="AU271" s="283" t="s">
        <v>91</v>
      </c>
      <c r="AV271" s="15" t="s">
        <v>87</v>
      </c>
      <c r="AW271" s="15" t="s">
        <v>38</v>
      </c>
      <c r="AX271" s="15" t="s">
        <v>83</v>
      </c>
      <c r="AY271" s="283" t="s">
        <v>227</v>
      </c>
    </row>
    <row r="272" s="15" customFormat="1">
      <c r="A272" s="15"/>
      <c r="B272" s="274"/>
      <c r="C272" s="275"/>
      <c r="D272" s="242" t="s">
        <v>369</v>
      </c>
      <c r="E272" s="276" t="s">
        <v>1</v>
      </c>
      <c r="F272" s="277" t="s">
        <v>483</v>
      </c>
      <c r="G272" s="275"/>
      <c r="H272" s="276" t="s">
        <v>1</v>
      </c>
      <c r="I272" s="278"/>
      <c r="J272" s="275"/>
      <c r="K272" s="275"/>
      <c r="L272" s="279"/>
      <c r="M272" s="280"/>
      <c r="N272" s="281"/>
      <c r="O272" s="281"/>
      <c r="P272" s="281"/>
      <c r="Q272" s="281"/>
      <c r="R272" s="281"/>
      <c r="S272" s="281"/>
      <c r="T272" s="282"/>
      <c r="U272" s="15"/>
      <c r="V272" s="15"/>
      <c r="W272" s="15"/>
      <c r="X272" s="15"/>
      <c r="Y272" s="15"/>
      <c r="Z272" s="15"/>
      <c r="AA272" s="15"/>
      <c r="AB272" s="15"/>
      <c r="AC272" s="15"/>
      <c r="AD272" s="15"/>
      <c r="AE272" s="15"/>
      <c r="AT272" s="283" t="s">
        <v>369</v>
      </c>
      <c r="AU272" s="283" t="s">
        <v>91</v>
      </c>
      <c r="AV272" s="15" t="s">
        <v>87</v>
      </c>
      <c r="AW272" s="15" t="s">
        <v>38</v>
      </c>
      <c r="AX272" s="15" t="s">
        <v>83</v>
      </c>
      <c r="AY272" s="283" t="s">
        <v>227</v>
      </c>
    </row>
    <row r="273" s="13" customFormat="1">
      <c r="A273" s="13"/>
      <c r="B273" s="252"/>
      <c r="C273" s="253"/>
      <c r="D273" s="242" t="s">
        <v>369</v>
      </c>
      <c r="E273" s="254" t="s">
        <v>1</v>
      </c>
      <c r="F273" s="255" t="s">
        <v>495</v>
      </c>
      <c r="G273" s="253"/>
      <c r="H273" s="256">
        <v>63.200000000000003</v>
      </c>
      <c r="I273" s="257"/>
      <c r="J273" s="253"/>
      <c r="K273" s="253"/>
      <c r="L273" s="258"/>
      <c r="M273" s="259"/>
      <c r="N273" s="260"/>
      <c r="O273" s="260"/>
      <c r="P273" s="260"/>
      <c r="Q273" s="260"/>
      <c r="R273" s="260"/>
      <c r="S273" s="260"/>
      <c r="T273" s="261"/>
      <c r="U273" s="13"/>
      <c r="V273" s="13"/>
      <c r="W273" s="13"/>
      <c r="X273" s="13"/>
      <c r="Y273" s="13"/>
      <c r="Z273" s="13"/>
      <c r="AA273" s="13"/>
      <c r="AB273" s="13"/>
      <c r="AC273" s="13"/>
      <c r="AD273" s="13"/>
      <c r="AE273" s="13"/>
      <c r="AT273" s="262" t="s">
        <v>369</v>
      </c>
      <c r="AU273" s="262" t="s">
        <v>91</v>
      </c>
      <c r="AV273" s="13" t="s">
        <v>91</v>
      </c>
      <c r="AW273" s="13" t="s">
        <v>38</v>
      </c>
      <c r="AX273" s="13" t="s">
        <v>83</v>
      </c>
      <c r="AY273" s="262" t="s">
        <v>227</v>
      </c>
    </row>
    <row r="274" s="14" customFormat="1">
      <c r="A274" s="14"/>
      <c r="B274" s="263"/>
      <c r="C274" s="264"/>
      <c r="D274" s="242" t="s">
        <v>369</v>
      </c>
      <c r="E274" s="265" t="s">
        <v>1</v>
      </c>
      <c r="F274" s="266" t="s">
        <v>371</v>
      </c>
      <c r="G274" s="264"/>
      <c r="H274" s="267">
        <v>63.200000000000003</v>
      </c>
      <c r="I274" s="268"/>
      <c r="J274" s="264"/>
      <c r="K274" s="264"/>
      <c r="L274" s="269"/>
      <c r="M274" s="270"/>
      <c r="N274" s="271"/>
      <c r="O274" s="271"/>
      <c r="P274" s="271"/>
      <c r="Q274" s="271"/>
      <c r="R274" s="271"/>
      <c r="S274" s="271"/>
      <c r="T274" s="272"/>
      <c r="U274" s="14"/>
      <c r="V274" s="14"/>
      <c r="W274" s="14"/>
      <c r="X274" s="14"/>
      <c r="Y274" s="14"/>
      <c r="Z274" s="14"/>
      <c r="AA274" s="14"/>
      <c r="AB274" s="14"/>
      <c r="AC274" s="14"/>
      <c r="AD274" s="14"/>
      <c r="AE274" s="14"/>
      <c r="AT274" s="273" t="s">
        <v>369</v>
      </c>
      <c r="AU274" s="273" t="s">
        <v>91</v>
      </c>
      <c r="AV274" s="14" t="s">
        <v>115</v>
      </c>
      <c r="AW274" s="14" t="s">
        <v>38</v>
      </c>
      <c r="AX274" s="14" t="s">
        <v>87</v>
      </c>
      <c r="AY274" s="273" t="s">
        <v>227</v>
      </c>
    </row>
    <row r="275" s="2" customFormat="1" ht="16.5" customHeight="1">
      <c r="A275" s="40"/>
      <c r="B275" s="41"/>
      <c r="C275" s="229" t="s">
        <v>496</v>
      </c>
      <c r="D275" s="229" t="s">
        <v>230</v>
      </c>
      <c r="E275" s="230" t="s">
        <v>497</v>
      </c>
      <c r="F275" s="231" t="s">
        <v>498</v>
      </c>
      <c r="G275" s="232" t="s">
        <v>374</v>
      </c>
      <c r="H275" s="233">
        <v>19.850000000000001</v>
      </c>
      <c r="I275" s="234"/>
      <c r="J275" s="235">
        <f>ROUND(I275*H275,2)</f>
        <v>0</v>
      </c>
      <c r="K275" s="231" t="s">
        <v>251</v>
      </c>
      <c r="L275" s="46"/>
      <c r="M275" s="236" t="s">
        <v>1</v>
      </c>
      <c r="N275" s="237" t="s">
        <v>48</v>
      </c>
      <c r="O275" s="93"/>
      <c r="P275" s="238">
        <f>O275*H275</f>
        <v>0</v>
      </c>
      <c r="Q275" s="238">
        <v>0.34116000000000002</v>
      </c>
      <c r="R275" s="238">
        <f>Q275*H275</f>
        <v>6.7720260000000012</v>
      </c>
      <c r="S275" s="238">
        <v>0</v>
      </c>
      <c r="T275" s="239">
        <f>S275*H275</f>
        <v>0</v>
      </c>
      <c r="U275" s="40"/>
      <c r="V275" s="40"/>
      <c r="W275" s="40"/>
      <c r="X275" s="40"/>
      <c r="Y275" s="40"/>
      <c r="Z275" s="40"/>
      <c r="AA275" s="40"/>
      <c r="AB275" s="40"/>
      <c r="AC275" s="40"/>
      <c r="AD275" s="40"/>
      <c r="AE275" s="40"/>
      <c r="AR275" s="240" t="s">
        <v>115</v>
      </c>
      <c r="AT275" s="240" t="s">
        <v>230</v>
      </c>
      <c r="AU275" s="240" t="s">
        <v>91</v>
      </c>
      <c r="AY275" s="18" t="s">
        <v>227</v>
      </c>
      <c r="BE275" s="241">
        <f>IF(N275="základní",J275,0)</f>
        <v>0</v>
      </c>
      <c r="BF275" s="241">
        <f>IF(N275="snížená",J275,0)</f>
        <v>0</v>
      </c>
      <c r="BG275" s="241">
        <f>IF(N275="zákl. přenesená",J275,0)</f>
        <v>0</v>
      </c>
      <c r="BH275" s="241">
        <f>IF(N275="sníž. přenesená",J275,0)</f>
        <v>0</v>
      </c>
      <c r="BI275" s="241">
        <f>IF(N275="nulová",J275,0)</f>
        <v>0</v>
      </c>
      <c r="BJ275" s="18" t="s">
        <v>87</v>
      </c>
      <c r="BK275" s="241">
        <f>ROUND(I275*H275,2)</f>
        <v>0</v>
      </c>
      <c r="BL275" s="18" t="s">
        <v>115</v>
      </c>
      <c r="BM275" s="240" t="s">
        <v>499</v>
      </c>
    </row>
    <row r="276" s="2" customFormat="1" ht="21.75" customHeight="1">
      <c r="A276" s="40"/>
      <c r="B276" s="41"/>
      <c r="C276" s="229" t="s">
        <v>500</v>
      </c>
      <c r="D276" s="229" t="s">
        <v>230</v>
      </c>
      <c r="E276" s="230" t="s">
        <v>501</v>
      </c>
      <c r="F276" s="231" t="s">
        <v>502</v>
      </c>
      <c r="G276" s="232" t="s">
        <v>415</v>
      </c>
      <c r="H276" s="233">
        <v>40.200000000000003</v>
      </c>
      <c r="I276" s="234"/>
      <c r="J276" s="235">
        <f>ROUND(I276*H276,2)</f>
        <v>0</v>
      </c>
      <c r="K276" s="231" t="s">
        <v>234</v>
      </c>
      <c r="L276" s="46"/>
      <c r="M276" s="236" t="s">
        <v>1</v>
      </c>
      <c r="N276" s="237" t="s">
        <v>48</v>
      </c>
      <c r="O276" s="93"/>
      <c r="P276" s="238">
        <f>O276*H276</f>
        <v>0</v>
      </c>
      <c r="Q276" s="238">
        <v>0.25059999999999999</v>
      </c>
      <c r="R276" s="238">
        <f>Q276*H276</f>
        <v>10.074120000000001</v>
      </c>
      <c r="S276" s="238">
        <v>0</v>
      </c>
      <c r="T276" s="239">
        <f>S276*H276</f>
        <v>0</v>
      </c>
      <c r="U276" s="40"/>
      <c r="V276" s="40"/>
      <c r="W276" s="40"/>
      <c r="X276" s="40"/>
      <c r="Y276" s="40"/>
      <c r="Z276" s="40"/>
      <c r="AA276" s="40"/>
      <c r="AB276" s="40"/>
      <c r="AC276" s="40"/>
      <c r="AD276" s="40"/>
      <c r="AE276" s="40"/>
      <c r="AR276" s="240" t="s">
        <v>115</v>
      </c>
      <c r="AT276" s="240" t="s">
        <v>230</v>
      </c>
      <c r="AU276" s="240" t="s">
        <v>91</v>
      </c>
      <c r="AY276" s="18" t="s">
        <v>227</v>
      </c>
      <c r="BE276" s="241">
        <f>IF(N276="základní",J276,0)</f>
        <v>0</v>
      </c>
      <c r="BF276" s="241">
        <f>IF(N276="snížená",J276,0)</f>
        <v>0</v>
      </c>
      <c r="BG276" s="241">
        <f>IF(N276="zákl. přenesená",J276,0)</f>
        <v>0</v>
      </c>
      <c r="BH276" s="241">
        <f>IF(N276="sníž. přenesená",J276,0)</f>
        <v>0</v>
      </c>
      <c r="BI276" s="241">
        <f>IF(N276="nulová",J276,0)</f>
        <v>0</v>
      </c>
      <c r="BJ276" s="18" t="s">
        <v>87</v>
      </c>
      <c r="BK276" s="241">
        <f>ROUND(I276*H276,2)</f>
        <v>0</v>
      </c>
      <c r="BL276" s="18" t="s">
        <v>115</v>
      </c>
      <c r="BM276" s="240" t="s">
        <v>503</v>
      </c>
    </row>
    <row r="277" s="15" customFormat="1">
      <c r="A277" s="15"/>
      <c r="B277" s="274"/>
      <c r="C277" s="275"/>
      <c r="D277" s="242" t="s">
        <v>369</v>
      </c>
      <c r="E277" s="276" t="s">
        <v>1</v>
      </c>
      <c r="F277" s="277" t="s">
        <v>467</v>
      </c>
      <c r="G277" s="275"/>
      <c r="H277" s="276" t="s">
        <v>1</v>
      </c>
      <c r="I277" s="278"/>
      <c r="J277" s="275"/>
      <c r="K277" s="275"/>
      <c r="L277" s="279"/>
      <c r="M277" s="280"/>
      <c r="N277" s="281"/>
      <c r="O277" s="281"/>
      <c r="P277" s="281"/>
      <c r="Q277" s="281"/>
      <c r="R277" s="281"/>
      <c r="S277" s="281"/>
      <c r="T277" s="282"/>
      <c r="U277" s="15"/>
      <c r="V277" s="15"/>
      <c r="W277" s="15"/>
      <c r="X277" s="15"/>
      <c r="Y277" s="15"/>
      <c r="Z277" s="15"/>
      <c r="AA277" s="15"/>
      <c r="AB277" s="15"/>
      <c r="AC277" s="15"/>
      <c r="AD277" s="15"/>
      <c r="AE277" s="15"/>
      <c r="AT277" s="283" t="s">
        <v>369</v>
      </c>
      <c r="AU277" s="283" t="s">
        <v>91</v>
      </c>
      <c r="AV277" s="15" t="s">
        <v>87</v>
      </c>
      <c r="AW277" s="15" t="s">
        <v>38</v>
      </c>
      <c r="AX277" s="15" t="s">
        <v>83</v>
      </c>
      <c r="AY277" s="283" t="s">
        <v>227</v>
      </c>
    </row>
    <row r="278" s="15" customFormat="1">
      <c r="A278" s="15"/>
      <c r="B278" s="274"/>
      <c r="C278" s="275"/>
      <c r="D278" s="242" t="s">
        <v>369</v>
      </c>
      <c r="E278" s="276" t="s">
        <v>1</v>
      </c>
      <c r="F278" s="277" t="s">
        <v>468</v>
      </c>
      <c r="G278" s="275"/>
      <c r="H278" s="276" t="s">
        <v>1</v>
      </c>
      <c r="I278" s="278"/>
      <c r="J278" s="275"/>
      <c r="K278" s="275"/>
      <c r="L278" s="279"/>
      <c r="M278" s="280"/>
      <c r="N278" s="281"/>
      <c r="O278" s="281"/>
      <c r="P278" s="281"/>
      <c r="Q278" s="281"/>
      <c r="R278" s="281"/>
      <c r="S278" s="281"/>
      <c r="T278" s="282"/>
      <c r="U278" s="15"/>
      <c r="V278" s="15"/>
      <c r="W278" s="15"/>
      <c r="X278" s="15"/>
      <c r="Y278" s="15"/>
      <c r="Z278" s="15"/>
      <c r="AA278" s="15"/>
      <c r="AB278" s="15"/>
      <c r="AC278" s="15"/>
      <c r="AD278" s="15"/>
      <c r="AE278" s="15"/>
      <c r="AT278" s="283" t="s">
        <v>369</v>
      </c>
      <c r="AU278" s="283" t="s">
        <v>91</v>
      </c>
      <c r="AV278" s="15" t="s">
        <v>87</v>
      </c>
      <c r="AW278" s="15" t="s">
        <v>38</v>
      </c>
      <c r="AX278" s="15" t="s">
        <v>83</v>
      </c>
      <c r="AY278" s="283" t="s">
        <v>227</v>
      </c>
    </row>
    <row r="279" s="13" customFormat="1">
      <c r="A279" s="13"/>
      <c r="B279" s="252"/>
      <c r="C279" s="253"/>
      <c r="D279" s="242" t="s">
        <v>369</v>
      </c>
      <c r="E279" s="254" t="s">
        <v>1</v>
      </c>
      <c r="F279" s="255" t="s">
        <v>504</v>
      </c>
      <c r="G279" s="253"/>
      <c r="H279" s="256">
        <v>40.200000000000003</v>
      </c>
      <c r="I279" s="257"/>
      <c r="J279" s="253"/>
      <c r="K279" s="253"/>
      <c r="L279" s="258"/>
      <c r="M279" s="259"/>
      <c r="N279" s="260"/>
      <c r="O279" s="260"/>
      <c r="P279" s="260"/>
      <c r="Q279" s="260"/>
      <c r="R279" s="260"/>
      <c r="S279" s="260"/>
      <c r="T279" s="261"/>
      <c r="U279" s="13"/>
      <c r="V279" s="13"/>
      <c r="W279" s="13"/>
      <c r="X279" s="13"/>
      <c r="Y279" s="13"/>
      <c r="Z279" s="13"/>
      <c r="AA279" s="13"/>
      <c r="AB279" s="13"/>
      <c r="AC279" s="13"/>
      <c r="AD279" s="13"/>
      <c r="AE279" s="13"/>
      <c r="AT279" s="262" t="s">
        <v>369</v>
      </c>
      <c r="AU279" s="262" t="s">
        <v>91</v>
      </c>
      <c r="AV279" s="13" t="s">
        <v>91</v>
      </c>
      <c r="AW279" s="13" t="s">
        <v>38</v>
      </c>
      <c r="AX279" s="13" t="s">
        <v>83</v>
      </c>
      <c r="AY279" s="262" t="s">
        <v>227</v>
      </c>
    </row>
    <row r="280" s="14" customFormat="1">
      <c r="A280" s="14"/>
      <c r="B280" s="263"/>
      <c r="C280" s="264"/>
      <c r="D280" s="242" t="s">
        <v>369</v>
      </c>
      <c r="E280" s="265" t="s">
        <v>1</v>
      </c>
      <c r="F280" s="266" t="s">
        <v>371</v>
      </c>
      <c r="G280" s="264"/>
      <c r="H280" s="267">
        <v>40.200000000000003</v>
      </c>
      <c r="I280" s="268"/>
      <c r="J280" s="264"/>
      <c r="K280" s="264"/>
      <c r="L280" s="269"/>
      <c r="M280" s="270"/>
      <c r="N280" s="271"/>
      <c r="O280" s="271"/>
      <c r="P280" s="271"/>
      <c r="Q280" s="271"/>
      <c r="R280" s="271"/>
      <c r="S280" s="271"/>
      <c r="T280" s="272"/>
      <c r="U280" s="14"/>
      <c r="V280" s="14"/>
      <c r="W280" s="14"/>
      <c r="X280" s="14"/>
      <c r="Y280" s="14"/>
      <c r="Z280" s="14"/>
      <c r="AA280" s="14"/>
      <c r="AB280" s="14"/>
      <c r="AC280" s="14"/>
      <c r="AD280" s="14"/>
      <c r="AE280" s="14"/>
      <c r="AT280" s="273" t="s">
        <v>369</v>
      </c>
      <c r="AU280" s="273" t="s">
        <v>91</v>
      </c>
      <c r="AV280" s="14" t="s">
        <v>115</v>
      </c>
      <c r="AW280" s="14" t="s">
        <v>38</v>
      </c>
      <c r="AX280" s="14" t="s">
        <v>87</v>
      </c>
      <c r="AY280" s="273" t="s">
        <v>227</v>
      </c>
    </row>
    <row r="281" s="2" customFormat="1" ht="16.5" customHeight="1">
      <c r="A281" s="40"/>
      <c r="B281" s="41"/>
      <c r="C281" s="229" t="s">
        <v>505</v>
      </c>
      <c r="D281" s="229" t="s">
        <v>230</v>
      </c>
      <c r="E281" s="230" t="s">
        <v>506</v>
      </c>
      <c r="F281" s="231" t="s">
        <v>507</v>
      </c>
      <c r="G281" s="232" t="s">
        <v>459</v>
      </c>
      <c r="H281" s="233">
        <v>3</v>
      </c>
      <c r="I281" s="234"/>
      <c r="J281" s="235">
        <f>ROUND(I281*H281,2)</f>
        <v>0</v>
      </c>
      <c r="K281" s="231" t="s">
        <v>234</v>
      </c>
      <c r="L281" s="46"/>
      <c r="M281" s="236" t="s">
        <v>1</v>
      </c>
      <c r="N281" s="237" t="s">
        <v>48</v>
      </c>
      <c r="O281" s="93"/>
      <c r="P281" s="238">
        <f>O281*H281</f>
        <v>0</v>
      </c>
      <c r="Q281" s="238">
        <v>0.022780000000000002</v>
      </c>
      <c r="R281" s="238">
        <f>Q281*H281</f>
        <v>0.068340000000000012</v>
      </c>
      <c r="S281" s="238">
        <v>0</v>
      </c>
      <c r="T281" s="239">
        <f>S281*H281</f>
        <v>0</v>
      </c>
      <c r="U281" s="40"/>
      <c r="V281" s="40"/>
      <c r="W281" s="40"/>
      <c r="X281" s="40"/>
      <c r="Y281" s="40"/>
      <c r="Z281" s="40"/>
      <c r="AA281" s="40"/>
      <c r="AB281" s="40"/>
      <c r="AC281" s="40"/>
      <c r="AD281" s="40"/>
      <c r="AE281" s="40"/>
      <c r="AR281" s="240" t="s">
        <v>115</v>
      </c>
      <c r="AT281" s="240" t="s">
        <v>230</v>
      </c>
      <c r="AU281" s="240" t="s">
        <v>91</v>
      </c>
      <c r="AY281" s="18" t="s">
        <v>227</v>
      </c>
      <c r="BE281" s="241">
        <f>IF(N281="základní",J281,0)</f>
        <v>0</v>
      </c>
      <c r="BF281" s="241">
        <f>IF(N281="snížená",J281,0)</f>
        <v>0</v>
      </c>
      <c r="BG281" s="241">
        <f>IF(N281="zákl. přenesená",J281,0)</f>
        <v>0</v>
      </c>
      <c r="BH281" s="241">
        <f>IF(N281="sníž. přenesená",J281,0)</f>
        <v>0</v>
      </c>
      <c r="BI281" s="241">
        <f>IF(N281="nulová",J281,0)</f>
        <v>0</v>
      </c>
      <c r="BJ281" s="18" t="s">
        <v>87</v>
      </c>
      <c r="BK281" s="241">
        <f>ROUND(I281*H281,2)</f>
        <v>0</v>
      </c>
      <c r="BL281" s="18" t="s">
        <v>115</v>
      </c>
      <c r="BM281" s="240" t="s">
        <v>508</v>
      </c>
    </row>
    <row r="282" s="2" customFormat="1" ht="16.5" customHeight="1">
      <c r="A282" s="40"/>
      <c r="B282" s="41"/>
      <c r="C282" s="229" t="s">
        <v>509</v>
      </c>
      <c r="D282" s="229" t="s">
        <v>230</v>
      </c>
      <c r="E282" s="230" t="s">
        <v>510</v>
      </c>
      <c r="F282" s="231" t="s">
        <v>511</v>
      </c>
      <c r="G282" s="232" t="s">
        <v>459</v>
      </c>
      <c r="H282" s="233">
        <v>2</v>
      </c>
      <c r="I282" s="234"/>
      <c r="J282" s="235">
        <f>ROUND(I282*H282,2)</f>
        <v>0</v>
      </c>
      <c r="K282" s="231" t="s">
        <v>234</v>
      </c>
      <c r="L282" s="46"/>
      <c r="M282" s="236" t="s">
        <v>1</v>
      </c>
      <c r="N282" s="237" t="s">
        <v>48</v>
      </c>
      <c r="O282" s="93"/>
      <c r="P282" s="238">
        <f>O282*H282</f>
        <v>0</v>
      </c>
      <c r="Q282" s="238">
        <v>0.035639999999999998</v>
      </c>
      <c r="R282" s="238">
        <f>Q282*H282</f>
        <v>0.071279999999999996</v>
      </c>
      <c r="S282" s="238">
        <v>0</v>
      </c>
      <c r="T282" s="239">
        <f>S282*H282</f>
        <v>0</v>
      </c>
      <c r="U282" s="40"/>
      <c r="V282" s="40"/>
      <c r="W282" s="40"/>
      <c r="X282" s="40"/>
      <c r="Y282" s="40"/>
      <c r="Z282" s="40"/>
      <c r="AA282" s="40"/>
      <c r="AB282" s="40"/>
      <c r="AC282" s="40"/>
      <c r="AD282" s="40"/>
      <c r="AE282" s="40"/>
      <c r="AR282" s="240" t="s">
        <v>115</v>
      </c>
      <c r="AT282" s="240" t="s">
        <v>230</v>
      </c>
      <c r="AU282" s="240" t="s">
        <v>91</v>
      </c>
      <c r="AY282" s="18" t="s">
        <v>227</v>
      </c>
      <c r="BE282" s="241">
        <f>IF(N282="základní",J282,0)</f>
        <v>0</v>
      </c>
      <c r="BF282" s="241">
        <f>IF(N282="snížená",J282,0)</f>
        <v>0</v>
      </c>
      <c r="BG282" s="241">
        <f>IF(N282="zákl. přenesená",J282,0)</f>
        <v>0</v>
      </c>
      <c r="BH282" s="241">
        <f>IF(N282="sníž. přenesená",J282,0)</f>
        <v>0</v>
      </c>
      <c r="BI282" s="241">
        <f>IF(N282="nulová",J282,0)</f>
        <v>0</v>
      </c>
      <c r="BJ282" s="18" t="s">
        <v>87</v>
      </c>
      <c r="BK282" s="241">
        <f>ROUND(I282*H282,2)</f>
        <v>0</v>
      </c>
      <c r="BL282" s="18" t="s">
        <v>115</v>
      </c>
      <c r="BM282" s="240" t="s">
        <v>512</v>
      </c>
    </row>
    <row r="283" s="2" customFormat="1" ht="16.5" customHeight="1">
      <c r="A283" s="40"/>
      <c r="B283" s="41"/>
      <c r="C283" s="229" t="s">
        <v>513</v>
      </c>
      <c r="D283" s="229" t="s">
        <v>230</v>
      </c>
      <c r="E283" s="230" t="s">
        <v>514</v>
      </c>
      <c r="F283" s="231" t="s">
        <v>515</v>
      </c>
      <c r="G283" s="232" t="s">
        <v>459</v>
      </c>
      <c r="H283" s="233">
        <v>7</v>
      </c>
      <c r="I283" s="234"/>
      <c r="J283" s="235">
        <f>ROUND(I283*H283,2)</f>
        <v>0</v>
      </c>
      <c r="K283" s="231" t="s">
        <v>234</v>
      </c>
      <c r="L283" s="46"/>
      <c r="M283" s="236" t="s">
        <v>1</v>
      </c>
      <c r="N283" s="237" t="s">
        <v>48</v>
      </c>
      <c r="O283" s="93"/>
      <c r="P283" s="238">
        <f>O283*H283</f>
        <v>0</v>
      </c>
      <c r="Q283" s="238">
        <v>0.026929999999999999</v>
      </c>
      <c r="R283" s="238">
        <f>Q283*H283</f>
        <v>0.18850999999999998</v>
      </c>
      <c r="S283" s="238">
        <v>0</v>
      </c>
      <c r="T283" s="239">
        <f>S283*H283</f>
        <v>0</v>
      </c>
      <c r="U283" s="40"/>
      <c r="V283" s="40"/>
      <c r="W283" s="40"/>
      <c r="X283" s="40"/>
      <c r="Y283" s="40"/>
      <c r="Z283" s="40"/>
      <c r="AA283" s="40"/>
      <c r="AB283" s="40"/>
      <c r="AC283" s="40"/>
      <c r="AD283" s="40"/>
      <c r="AE283" s="40"/>
      <c r="AR283" s="240" t="s">
        <v>115</v>
      </c>
      <c r="AT283" s="240" t="s">
        <v>230</v>
      </c>
      <c r="AU283" s="240" t="s">
        <v>91</v>
      </c>
      <c r="AY283" s="18" t="s">
        <v>227</v>
      </c>
      <c r="BE283" s="241">
        <f>IF(N283="základní",J283,0)</f>
        <v>0</v>
      </c>
      <c r="BF283" s="241">
        <f>IF(N283="snížená",J283,0)</f>
        <v>0</v>
      </c>
      <c r="BG283" s="241">
        <f>IF(N283="zákl. přenesená",J283,0)</f>
        <v>0</v>
      </c>
      <c r="BH283" s="241">
        <f>IF(N283="sníž. přenesená",J283,0)</f>
        <v>0</v>
      </c>
      <c r="BI283" s="241">
        <f>IF(N283="nulová",J283,0)</f>
        <v>0</v>
      </c>
      <c r="BJ283" s="18" t="s">
        <v>87</v>
      </c>
      <c r="BK283" s="241">
        <f>ROUND(I283*H283,2)</f>
        <v>0</v>
      </c>
      <c r="BL283" s="18" t="s">
        <v>115</v>
      </c>
      <c r="BM283" s="240" t="s">
        <v>516</v>
      </c>
    </row>
    <row r="284" s="2" customFormat="1" ht="16.5" customHeight="1">
      <c r="A284" s="40"/>
      <c r="B284" s="41"/>
      <c r="C284" s="229" t="s">
        <v>517</v>
      </c>
      <c r="D284" s="229" t="s">
        <v>230</v>
      </c>
      <c r="E284" s="230" t="s">
        <v>518</v>
      </c>
      <c r="F284" s="231" t="s">
        <v>519</v>
      </c>
      <c r="G284" s="232" t="s">
        <v>459</v>
      </c>
      <c r="H284" s="233">
        <v>1</v>
      </c>
      <c r="I284" s="234"/>
      <c r="J284" s="235">
        <f>ROUND(I284*H284,2)</f>
        <v>0</v>
      </c>
      <c r="K284" s="231" t="s">
        <v>234</v>
      </c>
      <c r="L284" s="46"/>
      <c r="M284" s="236" t="s">
        <v>1</v>
      </c>
      <c r="N284" s="237" t="s">
        <v>48</v>
      </c>
      <c r="O284" s="93"/>
      <c r="P284" s="238">
        <f>O284*H284</f>
        <v>0</v>
      </c>
      <c r="Q284" s="238">
        <v>0.036979999999999999</v>
      </c>
      <c r="R284" s="238">
        <f>Q284*H284</f>
        <v>0.036979999999999999</v>
      </c>
      <c r="S284" s="238">
        <v>0</v>
      </c>
      <c r="T284" s="239">
        <f>S284*H284</f>
        <v>0</v>
      </c>
      <c r="U284" s="40"/>
      <c r="V284" s="40"/>
      <c r="W284" s="40"/>
      <c r="X284" s="40"/>
      <c r="Y284" s="40"/>
      <c r="Z284" s="40"/>
      <c r="AA284" s="40"/>
      <c r="AB284" s="40"/>
      <c r="AC284" s="40"/>
      <c r="AD284" s="40"/>
      <c r="AE284" s="40"/>
      <c r="AR284" s="240" t="s">
        <v>115</v>
      </c>
      <c r="AT284" s="240" t="s">
        <v>230</v>
      </c>
      <c r="AU284" s="240" t="s">
        <v>91</v>
      </c>
      <c r="AY284" s="18" t="s">
        <v>227</v>
      </c>
      <c r="BE284" s="241">
        <f>IF(N284="základní",J284,0)</f>
        <v>0</v>
      </c>
      <c r="BF284" s="241">
        <f>IF(N284="snížená",J284,0)</f>
        <v>0</v>
      </c>
      <c r="BG284" s="241">
        <f>IF(N284="zákl. přenesená",J284,0)</f>
        <v>0</v>
      </c>
      <c r="BH284" s="241">
        <f>IF(N284="sníž. přenesená",J284,0)</f>
        <v>0</v>
      </c>
      <c r="BI284" s="241">
        <f>IF(N284="nulová",J284,0)</f>
        <v>0</v>
      </c>
      <c r="BJ284" s="18" t="s">
        <v>87</v>
      </c>
      <c r="BK284" s="241">
        <f>ROUND(I284*H284,2)</f>
        <v>0</v>
      </c>
      <c r="BL284" s="18" t="s">
        <v>115</v>
      </c>
      <c r="BM284" s="240" t="s">
        <v>520</v>
      </c>
    </row>
    <row r="285" s="2" customFormat="1" ht="16.5" customHeight="1">
      <c r="A285" s="40"/>
      <c r="B285" s="41"/>
      <c r="C285" s="229" t="s">
        <v>521</v>
      </c>
      <c r="D285" s="229" t="s">
        <v>230</v>
      </c>
      <c r="E285" s="230" t="s">
        <v>522</v>
      </c>
      <c r="F285" s="231" t="s">
        <v>523</v>
      </c>
      <c r="G285" s="232" t="s">
        <v>459</v>
      </c>
      <c r="H285" s="233">
        <v>19</v>
      </c>
      <c r="I285" s="234"/>
      <c r="J285" s="235">
        <f>ROUND(I285*H285,2)</f>
        <v>0</v>
      </c>
      <c r="K285" s="231" t="s">
        <v>234</v>
      </c>
      <c r="L285" s="46"/>
      <c r="M285" s="236" t="s">
        <v>1</v>
      </c>
      <c r="N285" s="237" t="s">
        <v>48</v>
      </c>
      <c r="O285" s="93"/>
      <c r="P285" s="238">
        <f>O285*H285</f>
        <v>0</v>
      </c>
      <c r="Q285" s="238">
        <v>0.04555</v>
      </c>
      <c r="R285" s="238">
        <f>Q285*H285</f>
        <v>0.86545000000000005</v>
      </c>
      <c r="S285" s="238">
        <v>0</v>
      </c>
      <c r="T285" s="239">
        <f>S285*H285</f>
        <v>0</v>
      </c>
      <c r="U285" s="40"/>
      <c r="V285" s="40"/>
      <c r="W285" s="40"/>
      <c r="X285" s="40"/>
      <c r="Y285" s="40"/>
      <c r="Z285" s="40"/>
      <c r="AA285" s="40"/>
      <c r="AB285" s="40"/>
      <c r="AC285" s="40"/>
      <c r="AD285" s="40"/>
      <c r="AE285" s="40"/>
      <c r="AR285" s="240" t="s">
        <v>115</v>
      </c>
      <c r="AT285" s="240" t="s">
        <v>230</v>
      </c>
      <c r="AU285" s="240" t="s">
        <v>91</v>
      </c>
      <c r="AY285" s="18" t="s">
        <v>227</v>
      </c>
      <c r="BE285" s="241">
        <f>IF(N285="základní",J285,0)</f>
        <v>0</v>
      </c>
      <c r="BF285" s="241">
        <f>IF(N285="snížená",J285,0)</f>
        <v>0</v>
      </c>
      <c r="BG285" s="241">
        <f>IF(N285="zákl. přenesená",J285,0)</f>
        <v>0</v>
      </c>
      <c r="BH285" s="241">
        <f>IF(N285="sníž. přenesená",J285,0)</f>
        <v>0</v>
      </c>
      <c r="BI285" s="241">
        <f>IF(N285="nulová",J285,0)</f>
        <v>0</v>
      </c>
      <c r="BJ285" s="18" t="s">
        <v>87</v>
      </c>
      <c r="BK285" s="241">
        <f>ROUND(I285*H285,2)</f>
        <v>0</v>
      </c>
      <c r="BL285" s="18" t="s">
        <v>115</v>
      </c>
      <c r="BM285" s="240" t="s">
        <v>524</v>
      </c>
    </row>
    <row r="286" s="2" customFormat="1" ht="16.5" customHeight="1">
      <c r="A286" s="40"/>
      <c r="B286" s="41"/>
      <c r="C286" s="229" t="s">
        <v>525</v>
      </c>
      <c r="D286" s="229" t="s">
        <v>230</v>
      </c>
      <c r="E286" s="230" t="s">
        <v>526</v>
      </c>
      <c r="F286" s="231" t="s">
        <v>527</v>
      </c>
      <c r="G286" s="232" t="s">
        <v>459</v>
      </c>
      <c r="H286" s="233">
        <v>6</v>
      </c>
      <c r="I286" s="234"/>
      <c r="J286" s="235">
        <f>ROUND(I286*H286,2)</f>
        <v>0</v>
      </c>
      <c r="K286" s="231" t="s">
        <v>234</v>
      </c>
      <c r="L286" s="46"/>
      <c r="M286" s="236" t="s">
        <v>1</v>
      </c>
      <c r="N286" s="237" t="s">
        <v>48</v>
      </c>
      <c r="O286" s="93"/>
      <c r="P286" s="238">
        <f>O286*H286</f>
        <v>0</v>
      </c>
      <c r="Q286" s="238">
        <v>0.063549999999999995</v>
      </c>
      <c r="R286" s="238">
        <f>Q286*H286</f>
        <v>0.38129999999999997</v>
      </c>
      <c r="S286" s="238">
        <v>0</v>
      </c>
      <c r="T286" s="239">
        <f>S286*H286</f>
        <v>0</v>
      </c>
      <c r="U286" s="40"/>
      <c r="V286" s="40"/>
      <c r="W286" s="40"/>
      <c r="X286" s="40"/>
      <c r="Y286" s="40"/>
      <c r="Z286" s="40"/>
      <c r="AA286" s="40"/>
      <c r="AB286" s="40"/>
      <c r="AC286" s="40"/>
      <c r="AD286" s="40"/>
      <c r="AE286" s="40"/>
      <c r="AR286" s="240" t="s">
        <v>115</v>
      </c>
      <c r="AT286" s="240" t="s">
        <v>230</v>
      </c>
      <c r="AU286" s="240" t="s">
        <v>91</v>
      </c>
      <c r="AY286" s="18" t="s">
        <v>227</v>
      </c>
      <c r="BE286" s="241">
        <f>IF(N286="základní",J286,0)</f>
        <v>0</v>
      </c>
      <c r="BF286" s="241">
        <f>IF(N286="snížená",J286,0)</f>
        <v>0</v>
      </c>
      <c r="BG286" s="241">
        <f>IF(N286="zákl. přenesená",J286,0)</f>
        <v>0</v>
      </c>
      <c r="BH286" s="241">
        <f>IF(N286="sníž. přenesená",J286,0)</f>
        <v>0</v>
      </c>
      <c r="BI286" s="241">
        <f>IF(N286="nulová",J286,0)</f>
        <v>0</v>
      </c>
      <c r="BJ286" s="18" t="s">
        <v>87</v>
      </c>
      <c r="BK286" s="241">
        <f>ROUND(I286*H286,2)</f>
        <v>0</v>
      </c>
      <c r="BL286" s="18" t="s">
        <v>115</v>
      </c>
      <c r="BM286" s="240" t="s">
        <v>528</v>
      </c>
    </row>
    <row r="287" s="2" customFormat="1" ht="16.5" customHeight="1">
      <c r="A287" s="40"/>
      <c r="B287" s="41"/>
      <c r="C287" s="229" t="s">
        <v>529</v>
      </c>
      <c r="D287" s="229" t="s">
        <v>230</v>
      </c>
      <c r="E287" s="230" t="s">
        <v>530</v>
      </c>
      <c r="F287" s="231" t="s">
        <v>531</v>
      </c>
      <c r="G287" s="232" t="s">
        <v>459</v>
      </c>
      <c r="H287" s="233">
        <v>4</v>
      </c>
      <c r="I287" s="234"/>
      <c r="J287" s="235">
        <f>ROUND(I287*H287,2)</f>
        <v>0</v>
      </c>
      <c r="K287" s="231" t="s">
        <v>234</v>
      </c>
      <c r="L287" s="46"/>
      <c r="M287" s="236" t="s">
        <v>1</v>
      </c>
      <c r="N287" s="237" t="s">
        <v>48</v>
      </c>
      <c r="O287" s="93"/>
      <c r="P287" s="238">
        <f>O287*H287</f>
        <v>0</v>
      </c>
      <c r="Q287" s="238">
        <v>0.072849999999999998</v>
      </c>
      <c r="R287" s="238">
        <f>Q287*H287</f>
        <v>0.29139999999999999</v>
      </c>
      <c r="S287" s="238">
        <v>0</v>
      </c>
      <c r="T287" s="239">
        <f>S287*H287</f>
        <v>0</v>
      </c>
      <c r="U287" s="40"/>
      <c r="V287" s="40"/>
      <c r="W287" s="40"/>
      <c r="X287" s="40"/>
      <c r="Y287" s="40"/>
      <c r="Z287" s="40"/>
      <c r="AA287" s="40"/>
      <c r="AB287" s="40"/>
      <c r="AC287" s="40"/>
      <c r="AD287" s="40"/>
      <c r="AE287" s="40"/>
      <c r="AR287" s="240" t="s">
        <v>115</v>
      </c>
      <c r="AT287" s="240" t="s">
        <v>230</v>
      </c>
      <c r="AU287" s="240" t="s">
        <v>91</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115</v>
      </c>
      <c r="BM287" s="240" t="s">
        <v>532</v>
      </c>
    </row>
    <row r="288" s="2" customFormat="1" ht="16.5" customHeight="1">
      <c r="A288" s="40"/>
      <c r="B288" s="41"/>
      <c r="C288" s="229" t="s">
        <v>533</v>
      </c>
      <c r="D288" s="229" t="s">
        <v>230</v>
      </c>
      <c r="E288" s="230" t="s">
        <v>534</v>
      </c>
      <c r="F288" s="231" t="s">
        <v>535</v>
      </c>
      <c r="G288" s="232" t="s">
        <v>459</v>
      </c>
      <c r="H288" s="233">
        <v>2</v>
      </c>
      <c r="I288" s="234"/>
      <c r="J288" s="235">
        <f>ROUND(I288*H288,2)</f>
        <v>0</v>
      </c>
      <c r="K288" s="231" t="s">
        <v>234</v>
      </c>
      <c r="L288" s="46"/>
      <c r="M288" s="236" t="s">
        <v>1</v>
      </c>
      <c r="N288" s="237" t="s">
        <v>48</v>
      </c>
      <c r="O288" s="93"/>
      <c r="P288" s="238">
        <f>O288*H288</f>
        <v>0</v>
      </c>
      <c r="Q288" s="238">
        <v>0.091050000000000006</v>
      </c>
      <c r="R288" s="238">
        <f>Q288*H288</f>
        <v>0.18210000000000001</v>
      </c>
      <c r="S288" s="238">
        <v>0</v>
      </c>
      <c r="T288" s="239">
        <f>S288*H288</f>
        <v>0</v>
      </c>
      <c r="U288" s="40"/>
      <c r="V288" s="40"/>
      <c r="W288" s="40"/>
      <c r="X288" s="40"/>
      <c r="Y288" s="40"/>
      <c r="Z288" s="40"/>
      <c r="AA288" s="40"/>
      <c r="AB288" s="40"/>
      <c r="AC288" s="40"/>
      <c r="AD288" s="40"/>
      <c r="AE288" s="40"/>
      <c r="AR288" s="240" t="s">
        <v>115</v>
      </c>
      <c r="AT288" s="240" t="s">
        <v>230</v>
      </c>
      <c r="AU288" s="240" t="s">
        <v>91</v>
      </c>
      <c r="AY288" s="18" t="s">
        <v>227</v>
      </c>
      <c r="BE288" s="241">
        <f>IF(N288="základní",J288,0)</f>
        <v>0</v>
      </c>
      <c r="BF288" s="241">
        <f>IF(N288="snížená",J288,0)</f>
        <v>0</v>
      </c>
      <c r="BG288" s="241">
        <f>IF(N288="zákl. přenesená",J288,0)</f>
        <v>0</v>
      </c>
      <c r="BH288" s="241">
        <f>IF(N288="sníž. přenesená",J288,0)</f>
        <v>0</v>
      </c>
      <c r="BI288" s="241">
        <f>IF(N288="nulová",J288,0)</f>
        <v>0</v>
      </c>
      <c r="BJ288" s="18" t="s">
        <v>87</v>
      </c>
      <c r="BK288" s="241">
        <f>ROUND(I288*H288,2)</f>
        <v>0</v>
      </c>
      <c r="BL288" s="18" t="s">
        <v>115</v>
      </c>
      <c r="BM288" s="240" t="s">
        <v>536</v>
      </c>
    </row>
    <row r="289" s="2" customFormat="1" ht="16.5" customHeight="1">
      <c r="A289" s="40"/>
      <c r="B289" s="41"/>
      <c r="C289" s="229" t="s">
        <v>537</v>
      </c>
      <c r="D289" s="229" t="s">
        <v>230</v>
      </c>
      <c r="E289" s="230" t="s">
        <v>538</v>
      </c>
      <c r="F289" s="231" t="s">
        <v>539</v>
      </c>
      <c r="G289" s="232" t="s">
        <v>459</v>
      </c>
      <c r="H289" s="233">
        <v>4</v>
      </c>
      <c r="I289" s="234"/>
      <c r="J289" s="235">
        <f>ROUND(I289*H289,2)</f>
        <v>0</v>
      </c>
      <c r="K289" s="231" t="s">
        <v>234</v>
      </c>
      <c r="L289" s="46"/>
      <c r="M289" s="236" t="s">
        <v>1</v>
      </c>
      <c r="N289" s="237" t="s">
        <v>48</v>
      </c>
      <c r="O289" s="93"/>
      <c r="P289" s="238">
        <f>O289*H289</f>
        <v>0</v>
      </c>
      <c r="Q289" s="238">
        <v>0.10904999999999999</v>
      </c>
      <c r="R289" s="238">
        <f>Q289*H289</f>
        <v>0.43619999999999998</v>
      </c>
      <c r="S289" s="238">
        <v>0</v>
      </c>
      <c r="T289" s="239">
        <f>S289*H289</f>
        <v>0</v>
      </c>
      <c r="U289" s="40"/>
      <c r="V289" s="40"/>
      <c r="W289" s="40"/>
      <c r="X289" s="40"/>
      <c r="Y289" s="40"/>
      <c r="Z289" s="40"/>
      <c r="AA289" s="40"/>
      <c r="AB289" s="40"/>
      <c r="AC289" s="40"/>
      <c r="AD289" s="40"/>
      <c r="AE289" s="40"/>
      <c r="AR289" s="240" t="s">
        <v>115</v>
      </c>
      <c r="AT289" s="240" t="s">
        <v>230</v>
      </c>
      <c r="AU289" s="240" t="s">
        <v>91</v>
      </c>
      <c r="AY289" s="18" t="s">
        <v>227</v>
      </c>
      <c r="BE289" s="241">
        <f>IF(N289="základní",J289,0)</f>
        <v>0</v>
      </c>
      <c r="BF289" s="241">
        <f>IF(N289="snížená",J289,0)</f>
        <v>0</v>
      </c>
      <c r="BG289" s="241">
        <f>IF(N289="zákl. přenesená",J289,0)</f>
        <v>0</v>
      </c>
      <c r="BH289" s="241">
        <f>IF(N289="sníž. přenesená",J289,0)</f>
        <v>0</v>
      </c>
      <c r="BI289" s="241">
        <f>IF(N289="nulová",J289,0)</f>
        <v>0</v>
      </c>
      <c r="BJ289" s="18" t="s">
        <v>87</v>
      </c>
      <c r="BK289" s="241">
        <f>ROUND(I289*H289,2)</f>
        <v>0</v>
      </c>
      <c r="BL289" s="18" t="s">
        <v>115</v>
      </c>
      <c r="BM289" s="240" t="s">
        <v>540</v>
      </c>
    </row>
    <row r="290" s="2" customFormat="1" ht="16.5" customHeight="1">
      <c r="A290" s="40"/>
      <c r="B290" s="41"/>
      <c r="C290" s="229" t="s">
        <v>541</v>
      </c>
      <c r="D290" s="229" t="s">
        <v>230</v>
      </c>
      <c r="E290" s="230" t="s">
        <v>542</v>
      </c>
      <c r="F290" s="231" t="s">
        <v>543</v>
      </c>
      <c r="G290" s="232" t="s">
        <v>544</v>
      </c>
      <c r="H290" s="233">
        <v>3.375</v>
      </c>
      <c r="I290" s="234"/>
      <c r="J290" s="235">
        <f>ROUND(I290*H290,2)</f>
        <v>0</v>
      </c>
      <c r="K290" s="231" t="s">
        <v>234</v>
      </c>
      <c r="L290" s="46"/>
      <c r="M290" s="236" t="s">
        <v>1</v>
      </c>
      <c r="N290" s="237" t="s">
        <v>48</v>
      </c>
      <c r="O290" s="93"/>
      <c r="P290" s="238">
        <f>O290*H290</f>
        <v>0</v>
      </c>
      <c r="Q290" s="238">
        <v>0.00038000000000000002</v>
      </c>
      <c r="R290" s="238">
        <f>Q290*H290</f>
        <v>0.0012825</v>
      </c>
      <c r="S290" s="238">
        <v>0</v>
      </c>
      <c r="T290" s="239">
        <f>S290*H290</f>
        <v>0</v>
      </c>
      <c r="U290" s="40"/>
      <c r="V290" s="40"/>
      <c r="W290" s="40"/>
      <c r="X290" s="40"/>
      <c r="Y290" s="40"/>
      <c r="Z290" s="40"/>
      <c r="AA290" s="40"/>
      <c r="AB290" s="40"/>
      <c r="AC290" s="40"/>
      <c r="AD290" s="40"/>
      <c r="AE290" s="40"/>
      <c r="AR290" s="240" t="s">
        <v>115</v>
      </c>
      <c r="AT290" s="240" t="s">
        <v>230</v>
      </c>
      <c r="AU290" s="240" t="s">
        <v>91</v>
      </c>
      <c r="AY290" s="18" t="s">
        <v>227</v>
      </c>
      <c r="BE290" s="241">
        <f>IF(N290="základní",J290,0)</f>
        <v>0</v>
      </c>
      <c r="BF290" s="241">
        <f>IF(N290="snížená",J290,0)</f>
        <v>0</v>
      </c>
      <c r="BG290" s="241">
        <f>IF(N290="zákl. přenesená",J290,0)</f>
        <v>0</v>
      </c>
      <c r="BH290" s="241">
        <f>IF(N290="sníž. přenesená",J290,0)</f>
        <v>0</v>
      </c>
      <c r="BI290" s="241">
        <f>IF(N290="nulová",J290,0)</f>
        <v>0</v>
      </c>
      <c r="BJ290" s="18" t="s">
        <v>87</v>
      </c>
      <c r="BK290" s="241">
        <f>ROUND(I290*H290,2)</f>
        <v>0</v>
      </c>
      <c r="BL290" s="18" t="s">
        <v>115</v>
      </c>
      <c r="BM290" s="240" t="s">
        <v>545</v>
      </c>
    </row>
    <row r="291" s="15" customFormat="1">
      <c r="A291" s="15"/>
      <c r="B291" s="274"/>
      <c r="C291" s="275"/>
      <c r="D291" s="242" t="s">
        <v>369</v>
      </c>
      <c r="E291" s="276" t="s">
        <v>1</v>
      </c>
      <c r="F291" s="277" t="s">
        <v>467</v>
      </c>
      <c r="G291" s="275"/>
      <c r="H291" s="276" t="s">
        <v>1</v>
      </c>
      <c r="I291" s="278"/>
      <c r="J291" s="275"/>
      <c r="K291" s="275"/>
      <c r="L291" s="279"/>
      <c r="M291" s="280"/>
      <c r="N291" s="281"/>
      <c r="O291" s="281"/>
      <c r="P291" s="281"/>
      <c r="Q291" s="281"/>
      <c r="R291" s="281"/>
      <c r="S291" s="281"/>
      <c r="T291" s="282"/>
      <c r="U291" s="15"/>
      <c r="V291" s="15"/>
      <c r="W291" s="15"/>
      <c r="X291" s="15"/>
      <c r="Y291" s="15"/>
      <c r="Z291" s="15"/>
      <c r="AA291" s="15"/>
      <c r="AB291" s="15"/>
      <c r="AC291" s="15"/>
      <c r="AD291" s="15"/>
      <c r="AE291" s="15"/>
      <c r="AT291" s="283" t="s">
        <v>369</v>
      </c>
      <c r="AU291" s="283" t="s">
        <v>91</v>
      </c>
      <c r="AV291" s="15" t="s">
        <v>87</v>
      </c>
      <c r="AW291" s="15" t="s">
        <v>38</v>
      </c>
      <c r="AX291" s="15" t="s">
        <v>83</v>
      </c>
      <c r="AY291" s="283" t="s">
        <v>227</v>
      </c>
    </row>
    <row r="292" s="13" customFormat="1">
      <c r="A292" s="13"/>
      <c r="B292" s="252"/>
      <c r="C292" s="253"/>
      <c r="D292" s="242" t="s">
        <v>369</v>
      </c>
      <c r="E292" s="254" t="s">
        <v>1</v>
      </c>
      <c r="F292" s="255" t="s">
        <v>546</v>
      </c>
      <c r="G292" s="253"/>
      <c r="H292" s="256">
        <v>3.375</v>
      </c>
      <c r="I292" s="257"/>
      <c r="J292" s="253"/>
      <c r="K292" s="253"/>
      <c r="L292" s="258"/>
      <c r="M292" s="259"/>
      <c r="N292" s="260"/>
      <c r="O292" s="260"/>
      <c r="P292" s="260"/>
      <c r="Q292" s="260"/>
      <c r="R292" s="260"/>
      <c r="S292" s="260"/>
      <c r="T292" s="261"/>
      <c r="U292" s="13"/>
      <c r="V292" s="13"/>
      <c r="W292" s="13"/>
      <c r="X292" s="13"/>
      <c r="Y292" s="13"/>
      <c r="Z292" s="13"/>
      <c r="AA292" s="13"/>
      <c r="AB292" s="13"/>
      <c r="AC292" s="13"/>
      <c r="AD292" s="13"/>
      <c r="AE292" s="13"/>
      <c r="AT292" s="262" t="s">
        <v>369</v>
      </c>
      <c r="AU292" s="262" t="s">
        <v>91</v>
      </c>
      <c r="AV292" s="13" t="s">
        <v>91</v>
      </c>
      <c r="AW292" s="13" t="s">
        <v>38</v>
      </c>
      <c r="AX292" s="13" t="s">
        <v>83</v>
      </c>
      <c r="AY292" s="262" t="s">
        <v>227</v>
      </c>
    </row>
    <row r="293" s="14" customFormat="1">
      <c r="A293" s="14"/>
      <c r="B293" s="263"/>
      <c r="C293" s="264"/>
      <c r="D293" s="242" t="s">
        <v>369</v>
      </c>
      <c r="E293" s="265" t="s">
        <v>1</v>
      </c>
      <c r="F293" s="266" t="s">
        <v>371</v>
      </c>
      <c r="G293" s="264"/>
      <c r="H293" s="267">
        <v>3.375</v>
      </c>
      <c r="I293" s="268"/>
      <c r="J293" s="264"/>
      <c r="K293" s="264"/>
      <c r="L293" s="269"/>
      <c r="M293" s="270"/>
      <c r="N293" s="271"/>
      <c r="O293" s="271"/>
      <c r="P293" s="271"/>
      <c r="Q293" s="271"/>
      <c r="R293" s="271"/>
      <c r="S293" s="271"/>
      <c r="T293" s="272"/>
      <c r="U293" s="14"/>
      <c r="V293" s="14"/>
      <c r="W293" s="14"/>
      <c r="X293" s="14"/>
      <c r="Y293" s="14"/>
      <c r="Z293" s="14"/>
      <c r="AA293" s="14"/>
      <c r="AB293" s="14"/>
      <c r="AC293" s="14"/>
      <c r="AD293" s="14"/>
      <c r="AE293" s="14"/>
      <c r="AT293" s="273" t="s">
        <v>369</v>
      </c>
      <c r="AU293" s="273" t="s">
        <v>91</v>
      </c>
      <c r="AV293" s="14" t="s">
        <v>115</v>
      </c>
      <c r="AW293" s="14" t="s">
        <v>38</v>
      </c>
      <c r="AX293" s="14" t="s">
        <v>87</v>
      </c>
      <c r="AY293" s="273" t="s">
        <v>227</v>
      </c>
    </row>
    <row r="294" s="2" customFormat="1" ht="16.5" customHeight="1">
      <c r="A294" s="40"/>
      <c r="B294" s="41"/>
      <c r="C294" s="229" t="s">
        <v>547</v>
      </c>
      <c r="D294" s="229" t="s">
        <v>230</v>
      </c>
      <c r="E294" s="230" t="s">
        <v>548</v>
      </c>
      <c r="F294" s="231" t="s">
        <v>549</v>
      </c>
      <c r="G294" s="232" t="s">
        <v>415</v>
      </c>
      <c r="H294" s="233">
        <v>284.61599999999999</v>
      </c>
      <c r="I294" s="234"/>
      <c r="J294" s="235">
        <f>ROUND(I294*H294,2)</f>
        <v>0</v>
      </c>
      <c r="K294" s="231" t="s">
        <v>234</v>
      </c>
      <c r="L294" s="46"/>
      <c r="M294" s="236" t="s">
        <v>1</v>
      </c>
      <c r="N294" s="237" t="s">
        <v>48</v>
      </c>
      <c r="O294" s="93"/>
      <c r="P294" s="238">
        <f>O294*H294</f>
        <v>0</v>
      </c>
      <c r="Q294" s="238">
        <v>0.028570000000000002</v>
      </c>
      <c r="R294" s="238">
        <f>Q294*H294</f>
        <v>8.1314791199999998</v>
      </c>
      <c r="S294" s="238">
        <v>0</v>
      </c>
      <c r="T294" s="239">
        <f>S294*H294</f>
        <v>0</v>
      </c>
      <c r="U294" s="40"/>
      <c r="V294" s="40"/>
      <c r="W294" s="40"/>
      <c r="X294" s="40"/>
      <c r="Y294" s="40"/>
      <c r="Z294" s="40"/>
      <c r="AA294" s="40"/>
      <c r="AB294" s="40"/>
      <c r="AC294" s="40"/>
      <c r="AD294" s="40"/>
      <c r="AE294" s="40"/>
      <c r="AR294" s="240" t="s">
        <v>115</v>
      </c>
      <c r="AT294" s="240" t="s">
        <v>230</v>
      </c>
      <c r="AU294" s="240" t="s">
        <v>91</v>
      </c>
      <c r="AY294" s="18" t="s">
        <v>227</v>
      </c>
      <c r="BE294" s="241">
        <f>IF(N294="základní",J294,0)</f>
        <v>0</v>
      </c>
      <c r="BF294" s="241">
        <f>IF(N294="snížená",J294,0)</f>
        <v>0</v>
      </c>
      <c r="BG294" s="241">
        <f>IF(N294="zákl. přenesená",J294,0)</f>
        <v>0</v>
      </c>
      <c r="BH294" s="241">
        <f>IF(N294="sníž. přenesená",J294,0)</f>
        <v>0</v>
      </c>
      <c r="BI294" s="241">
        <f>IF(N294="nulová",J294,0)</f>
        <v>0</v>
      </c>
      <c r="BJ294" s="18" t="s">
        <v>87</v>
      </c>
      <c r="BK294" s="241">
        <f>ROUND(I294*H294,2)</f>
        <v>0</v>
      </c>
      <c r="BL294" s="18" t="s">
        <v>115</v>
      </c>
      <c r="BM294" s="240" t="s">
        <v>550</v>
      </c>
    </row>
    <row r="295" s="13" customFormat="1">
      <c r="A295" s="13"/>
      <c r="B295" s="252"/>
      <c r="C295" s="253"/>
      <c r="D295" s="242" t="s">
        <v>369</v>
      </c>
      <c r="E295" s="254" t="s">
        <v>1</v>
      </c>
      <c r="F295" s="255" t="s">
        <v>551</v>
      </c>
      <c r="G295" s="253"/>
      <c r="H295" s="256">
        <v>284.61599999999999</v>
      </c>
      <c r="I295" s="257"/>
      <c r="J295" s="253"/>
      <c r="K295" s="253"/>
      <c r="L295" s="258"/>
      <c r="M295" s="259"/>
      <c r="N295" s="260"/>
      <c r="O295" s="260"/>
      <c r="P295" s="260"/>
      <c r="Q295" s="260"/>
      <c r="R295" s="260"/>
      <c r="S295" s="260"/>
      <c r="T295" s="261"/>
      <c r="U295" s="13"/>
      <c r="V295" s="13"/>
      <c r="W295" s="13"/>
      <c r="X295" s="13"/>
      <c r="Y295" s="13"/>
      <c r="Z295" s="13"/>
      <c r="AA295" s="13"/>
      <c r="AB295" s="13"/>
      <c r="AC295" s="13"/>
      <c r="AD295" s="13"/>
      <c r="AE295" s="13"/>
      <c r="AT295" s="262" t="s">
        <v>369</v>
      </c>
      <c r="AU295" s="262" t="s">
        <v>91</v>
      </c>
      <c r="AV295" s="13" t="s">
        <v>91</v>
      </c>
      <c r="AW295" s="13" t="s">
        <v>38</v>
      </c>
      <c r="AX295" s="13" t="s">
        <v>83</v>
      </c>
      <c r="AY295" s="262" t="s">
        <v>227</v>
      </c>
    </row>
    <row r="296" s="14" customFormat="1">
      <c r="A296" s="14"/>
      <c r="B296" s="263"/>
      <c r="C296" s="264"/>
      <c r="D296" s="242" t="s">
        <v>369</v>
      </c>
      <c r="E296" s="265" t="s">
        <v>1</v>
      </c>
      <c r="F296" s="266" t="s">
        <v>371</v>
      </c>
      <c r="G296" s="264"/>
      <c r="H296" s="267">
        <v>284.61599999999999</v>
      </c>
      <c r="I296" s="268"/>
      <c r="J296" s="264"/>
      <c r="K296" s="264"/>
      <c r="L296" s="269"/>
      <c r="M296" s="270"/>
      <c r="N296" s="271"/>
      <c r="O296" s="271"/>
      <c r="P296" s="271"/>
      <c r="Q296" s="271"/>
      <c r="R296" s="271"/>
      <c r="S296" s="271"/>
      <c r="T296" s="272"/>
      <c r="U296" s="14"/>
      <c r="V296" s="14"/>
      <c r="W296" s="14"/>
      <c r="X296" s="14"/>
      <c r="Y296" s="14"/>
      <c r="Z296" s="14"/>
      <c r="AA296" s="14"/>
      <c r="AB296" s="14"/>
      <c r="AC296" s="14"/>
      <c r="AD296" s="14"/>
      <c r="AE296" s="14"/>
      <c r="AT296" s="273" t="s">
        <v>369</v>
      </c>
      <c r="AU296" s="273" t="s">
        <v>91</v>
      </c>
      <c r="AV296" s="14" t="s">
        <v>115</v>
      </c>
      <c r="AW296" s="14" t="s">
        <v>38</v>
      </c>
      <c r="AX296" s="14" t="s">
        <v>87</v>
      </c>
      <c r="AY296" s="273" t="s">
        <v>227</v>
      </c>
    </row>
    <row r="297" s="2" customFormat="1" ht="16.5" customHeight="1">
      <c r="A297" s="40"/>
      <c r="B297" s="41"/>
      <c r="C297" s="229" t="s">
        <v>552</v>
      </c>
      <c r="D297" s="229" t="s">
        <v>230</v>
      </c>
      <c r="E297" s="230" t="s">
        <v>553</v>
      </c>
      <c r="F297" s="231" t="s">
        <v>554</v>
      </c>
      <c r="G297" s="232" t="s">
        <v>374</v>
      </c>
      <c r="H297" s="233">
        <v>2.1179999999999999</v>
      </c>
      <c r="I297" s="234"/>
      <c r="J297" s="235">
        <f>ROUND(I297*H297,2)</f>
        <v>0</v>
      </c>
      <c r="K297" s="231" t="s">
        <v>234</v>
      </c>
      <c r="L297" s="46"/>
      <c r="M297" s="236" t="s">
        <v>1</v>
      </c>
      <c r="N297" s="237" t="s">
        <v>48</v>
      </c>
      <c r="O297" s="93"/>
      <c r="P297" s="238">
        <f>O297*H297</f>
        <v>0</v>
      </c>
      <c r="Q297" s="238">
        <v>2.45329</v>
      </c>
      <c r="R297" s="238">
        <f>Q297*H297</f>
        <v>5.1960682199999999</v>
      </c>
      <c r="S297" s="238">
        <v>0</v>
      </c>
      <c r="T297" s="239">
        <f>S297*H297</f>
        <v>0</v>
      </c>
      <c r="U297" s="40"/>
      <c r="V297" s="40"/>
      <c r="W297" s="40"/>
      <c r="X297" s="40"/>
      <c r="Y297" s="40"/>
      <c r="Z297" s="40"/>
      <c r="AA297" s="40"/>
      <c r="AB297" s="40"/>
      <c r="AC297" s="40"/>
      <c r="AD297" s="40"/>
      <c r="AE297" s="40"/>
      <c r="AR297" s="240" t="s">
        <v>115</v>
      </c>
      <c r="AT297" s="240" t="s">
        <v>230</v>
      </c>
      <c r="AU297" s="240" t="s">
        <v>91</v>
      </c>
      <c r="AY297" s="18" t="s">
        <v>227</v>
      </c>
      <c r="BE297" s="241">
        <f>IF(N297="základní",J297,0)</f>
        <v>0</v>
      </c>
      <c r="BF297" s="241">
        <f>IF(N297="snížená",J297,0)</f>
        <v>0</v>
      </c>
      <c r="BG297" s="241">
        <f>IF(N297="zákl. přenesená",J297,0)</f>
        <v>0</v>
      </c>
      <c r="BH297" s="241">
        <f>IF(N297="sníž. přenesená",J297,0)</f>
        <v>0</v>
      </c>
      <c r="BI297" s="241">
        <f>IF(N297="nulová",J297,0)</f>
        <v>0</v>
      </c>
      <c r="BJ297" s="18" t="s">
        <v>87</v>
      </c>
      <c r="BK297" s="241">
        <f>ROUND(I297*H297,2)</f>
        <v>0</v>
      </c>
      <c r="BL297" s="18" t="s">
        <v>115</v>
      </c>
      <c r="BM297" s="240" t="s">
        <v>555</v>
      </c>
    </row>
    <row r="298" s="15" customFormat="1">
      <c r="A298" s="15"/>
      <c r="B298" s="274"/>
      <c r="C298" s="275"/>
      <c r="D298" s="242" t="s">
        <v>369</v>
      </c>
      <c r="E298" s="276" t="s">
        <v>1</v>
      </c>
      <c r="F298" s="277" t="s">
        <v>467</v>
      </c>
      <c r="G298" s="275"/>
      <c r="H298" s="276" t="s">
        <v>1</v>
      </c>
      <c r="I298" s="278"/>
      <c r="J298" s="275"/>
      <c r="K298" s="275"/>
      <c r="L298" s="279"/>
      <c r="M298" s="280"/>
      <c r="N298" s="281"/>
      <c r="O298" s="281"/>
      <c r="P298" s="281"/>
      <c r="Q298" s="281"/>
      <c r="R298" s="281"/>
      <c r="S298" s="281"/>
      <c r="T298" s="282"/>
      <c r="U298" s="15"/>
      <c r="V298" s="15"/>
      <c r="W298" s="15"/>
      <c r="X298" s="15"/>
      <c r="Y298" s="15"/>
      <c r="Z298" s="15"/>
      <c r="AA298" s="15"/>
      <c r="AB298" s="15"/>
      <c r="AC298" s="15"/>
      <c r="AD298" s="15"/>
      <c r="AE298" s="15"/>
      <c r="AT298" s="283" t="s">
        <v>369</v>
      </c>
      <c r="AU298" s="283" t="s">
        <v>91</v>
      </c>
      <c r="AV298" s="15" t="s">
        <v>87</v>
      </c>
      <c r="AW298" s="15" t="s">
        <v>38</v>
      </c>
      <c r="AX298" s="15" t="s">
        <v>83</v>
      </c>
      <c r="AY298" s="283" t="s">
        <v>227</v>
      </c>
    </row>
    <row r="299" s="13" customFormat="1">
      <c r="A299" s="13"/>
      <c r="B299" s="252"/>
      <c r="C299" s="253"/>
      <c r="D299" s="242" t="s">
        <v>369</v>
      </c>
      <c r="E299" s="254" t="s">
        <v>1</v>
      </c>
      <c r="F299" s="255" t="s">
        <v>556</v>
      </c>
      <c r="G299" s="253"/>
      <c r="H299" s="256">
        <v>0.86599999999999999</v>
      </c>
      <c r="I299" s="257"/>
      <c r="J299" s="253"/>
      <c r="K299" s="253"/>
      <c r="L299" s="258"/>
      <c r="M299" s="259"/>
      <c r="N299" s="260"/>
      <c r="O299" s="260"/>
      <c r="P299" s="260"/>
      <c r="Q299" s="260"/>
      <c r="R299" s="260"/>
      <c r="S299" s="260"/>
      <c r="T299" s="261"/>
      <c r="U299" s="13"/>
      <c r="V299" s="13"/>
      <c r="W299" s="13"/>
      <c r="X299" s="13"/>
      <c r="Y299" s="13"/>
      <c r="Z299" s="13"/>
      <c r="AA299" s="13"/>
      <c r="AB299" s="13"/>
      <c r="AC299" s="13"/>
      <c r="AD299" s="13"/>
      <c r="AE299" s="13"/>
      <c r="AT299" s="262" t="s">
        <v>369</v>
      </c>
      <c r="AU299" s="262" t="s">
        <v>91</v>
      </c>
      <c r="AV299" s="13" t="s">
        <v>91</v>
      </c>
      <c r="AW299" s="13" t="s">
        <v>38</v>
      </c>
      <c r="AX299" s="13" t="s">
        <v>83</v>
      </c>
      <c r="AY299" s="262" t="s">
        <v>227</v>
      </c>
    </row>
    <row r="300" s="13" customFormat="1">
      <c r="A300" s="13"/>
      <c r="B300" s="252"/>
      <c r="C300" s="253"/>
      <c r="D300" s="242" t="s">
        <v>369</v>
      </c>
      <c r="E300" s="254" t="s">
        <v>1</v>
      </c>
      <c r="F300" s="255" t="s">
        <v>557</v>
      </c>
      <c r="G300" s="253"/>
      <c r="H300" s="256">
        <v>0.86599999999999999</v>
      </c>
      <c r="I300" s="257"/>
      <c r="J300" s="253"/>
      <c r="K300" s="253"/>
      <c r="L300" s="258"/>
      <c r="M300" s="259"/>
      <c r="N300" s="260"/>
      <c r="O300" s="260"/>
      <c r="P300" s="260"/>
      <c r="Q300" s="260"/>
      <c r="R300" s="260"/>
      <c r="S300" s="260"/>
      <c r="T300" s="261"/>
      <c r="U300" s="13"/>
      <c r="V300" s="13"/>
      <c r="W300" s="13"/>
      <c r="X300" s="13"/>
      <c r="Y300" s="13"/>
      <c r="Z300" s="13"/>
      <c r="AA300" s="13"/>
      <c r="AB300" s="13"/>
      <c r="AC300" s="13"/>
      <c r="AD300" s="13"/>
      <c r="AE300" s="13"/>
      <c r="AT300" s="262" t="s">
        <v>369</v>
      </c>
      <c r="AU300" s="262" t="s">
        <v>91</v>
      </c>
      <c r="AV300" s="13" t="s">
        <v>91</v>
      </c>
      <c r="AW300" s="13" t="s">
        <v>38</v>
      </c>
      <c r="AX300" s="13" t="s">
        <v>83</v>
      </c>
      <c r="AY300" s="262" t="s">
        <v>227</v>
      </c>
    </row>
    <row r="301" s="13" customFormat="1">
      <c r="A301" s="13"/>
      <c r="B301" s="252"/>
      <c r="C301" s="253"/>
      <c r="D301" s="242" t="s">
        <v>369</v>
      </c>
      <c r="E301" s="254" t="s">
        <v>1</v>
      </c>
      <c r="F301" s="255" t="s">
        <v>558</v>
      </c>
      <c r="G301" s="253"/>
      <c r="H301" s="256">
        <v>0.38600000000000001</v>
      </c>
      <c r="I301" s="257"/>
      <c r="J301" s="253"/>
      <c r="K301" s="253"/>
      <c r="L301" s="258"/>
      <c r="M301" s="259"/>
      <c r="N301" s="260"/>
      <c r="O301" s="260"/>
      <c r="P301" s="260"/>
      <c r="Q301" s="260"/>
      <c r="R301" s="260"/>
      <c r="S301" s="260"/>
      <c r="T301" s="261"/>
      <c r="U301" s="13"/>
      <c r="V301" s="13"/>
      <c r="W301" s="13"/>
      <c r="X301" s="13"/>
      <c r="Y301" s="13"/>
      <c r="Z301" s="13"/>
      <c r="AA301" s="13"/>
      <c r="AB301" s="13"/>
      <c r="AC301" s="13"/>
      <c r="AD301" s="13"/>
      <c r="AE301" s="13"/>
      <c r="AT301" s="262" t="s">
        <v>369</v>
      </c>
      <c r="AU301" s="262" t="s">
        <v>91</v>
      </c>
      <c r="AV301" s="13" t="s">
        <v>91</v>
      </c>
      <c r="AW301" s="13" t="s">
        <v>38</v>
      </c>
      <c r="AX301" s="13" t="s">
        <v>83</v>
      </c>
      <c r="AY301" s="262" t="s">
        <v>227</v>
      </c>
    </row>
    <row r="302" s="14" customFormat="1">
      <c r="A302" s="14"/>
      <c r="B302" s="263"/>
      <c r="C302" s="264"/>
      <c r="D302" s="242" t="s">
        <v>369</v>
      </c>
      <c r="E302" s="265" t="s">
        <v>1</v>
      </c>
      <c r="F302" s="266" t="s">
        <v>371</v>
      </c>
      <c r="G302" s="264"/>
      <c r="H302" s="267">
        <v>2.1179999999999999</v>
      </c>
      <c r="I302" s="268"/>
      <c r="J302" s="264"/>
      <c r="K302" s="264"/>
      <c r="L302" s="269"/>
      <c r="M302" s="270"/>
      <c r="N302" s="271"/>
      <c r="O302" s="271"/>
      <c r="P302" s="271"/>
      <c r="Q302" s="271"/>
      <c r="R302" s="271"/>
      <c r="S302" s="271"/>
      <c r="T302" s="272"/>
      <c r="U302" s="14"/>
      <c r="V302" s="14"/>
      <c r="W302" s="14"/>
      <c r="X302" s="14"/>
      <c r="Y302" s="14"/>
      <c r="Z302" s="14"/>
      <c r="AA302" s="14"/>
      <c r="AB302" s="14"/>
      <c r="AC302" s="14"/>
      <c r="AD302" s="14"/>
      <c r="AE302" s="14"/>
      <c r="AT302" s="273" t="s">
        <v>369</v>
      </c>
      <c r="AU302" s="273" t="s">
        <v>91</v>
      </c>
      <c r="AV302" s="14" t="s">
        <v>115</v>
      </c>
      <c r="AW302" s="14" t="s">
        <v>38</v>
      </c>
      <c r="AX302" s="14" t="s">
        <v>87</v>
      </c>
      <c r="AY302" s="273" t="s">
        <v>227</v>
      </c>
    </row>
    <row r="303" s="2" customFormat="1" ht="16.5" customHeight="1">
      <c r="A303" s="40"/>
      <c r="B303" s="41"/>
      <c r="C303" s="229" t="s">
        <v>559</v>
      </c>
      <c r="D303" s="229" t="s">
        <v>230</v>
      </c>
      <c r="E303" s="230" t="s">
        <v>560</v>
      </c>
      <c r="F303" s="231" t="s">
        <v>561</v>
      </c>
      <c r="G303" s="232" t="s">
        <v>415</v>
      </c>
      <c r="H303" s="233">
        <v>20.739999999999998</v>
      </c>
      <c r="I303" s="234"/>
      <c r="J303" s="235">
        <f>ROUND(I303*H303,2)</f>
        <v>0</v>
      </c>
      <c r="K303" s="231" t="s">
        <v>234</v>
      </c>
      <c r="L303" s="46"/>
      <c r="M303" s="236" t="s">
        <v>1</v>
      </c>
      <c r="N303" s="237" t="s">
        <v>48</v>
      </c>
      <c r="O303" s="93"/>
      <c r="P303" s="238">
        <f>O303*H303</f>
        <v>0</v>
      </c>
      <c r="Q303" s="238">
        <v>0.0024199999999999998</v>
      </c>
      <c r="R303" s="238">
        <f>Q303*H303</f>
        <v>0.050190799999999994</v>
      </c>
      <c r="S303" s="238">
        <v>0</v>
      </c>
      <c r="T303" s="239">
        <f>S303*H303</f>
        <v>0</v>
      </c>
      <c r="U303" s="40"/>
      <c r="V303" s="40"/>
      <c r="W303" s="40"/>
      <c r="X303" s="40"/>
      <c r="Y303" s="40"/>
      <c r="Z303" s="40"/>
      <c r="AA303" s="40"/>
      <c r="AB303" s="40"/>
      <c r="AC303" s="40"/>
      <c r="AD303" s="40"/>
      <c r="AE303" s="40"/>
      <c r="AR303" s="240" t="s">
        <v>115</v>
      </c>
      <c r="AT303" s="240" t="s">
        <v>230</v>
      </c>
      <c r="AU303" s="240" t="s">
        <v>91</v>
      </c>
      <c r="AY303" s="18" t="s">
        <v>227</v>
      </c>
      <c r="BE303" s="241">
        <f>IF(N303="základní",J303,0)</f>
        <v>0</v>
      </c>
      <c r="BF303" s="241">
        <f>IF(N303="snížená",J303,0)</f>
        <v>0</v>
      </c>
      <c r="BG303" s="241">
        <f>IF(N303="zákl. přenesená",J303,0)</f>
        <v>0</v>
      </c>
      <c r="BH303" s="241">
        <f>IF(N303="sníž. přenesená",J303,0)</f>
        <v>0</v>
      </c>
      <c r="BI303" s="241">
        <f>IF(N303="nulová",J303,0)</f>
        <v>0</v>
      </c>
      <c r="BJ303" s="18" t="s">
        <v>87</v>
      </c>
      <c r="BK303" s="241">
        <f>ROUND(I303*H303,2)</f>
        <v>0</v>
      </c>
      <c r="BL303" s="18" t="s">
        <v>115</v>
      </c>
      <c r="BM303" s="240" t="s">
        <v>562</v>
      </c>
    </row>
    <row r="304" s="15" customFormat="1">
      <c r="A304" s="15"/>
      <c r="B304" s="274"/>
      <c r="C304" s="275"/>
      <c r="D304" s="242" t="s">
        <v>369</v>
      </c>
      <c r="E304" s="276" t="s">
        <v>1</v>
      </c>
      <c r="F304" s="277" t="s">
        <v>467</v>
      </c>
      <c r="G304" s="275"/>
      <c r="H304" s="276" t="s">
        <v>1</v>
      </c>
      <c r="I304" s="278"/>
      <c r="J304" s="275"/>
      <c r="K304" s="275"/>
      <c r="L304" s="279"/>
      <c r="M304" s="280"/>
      <c r="N304" s="281"/>
      <c r="O304" s="281"/>
      <c r="P304" s="281"/>
      <c r="Q304" s="281"/>
      <c r="R304" s="281"/>
      <c r="S304" s="281"/>
      <c r="T304" s="282"/>
      <c r="U304" s="15"/>
      <c r="V304" s="15"/>
      <c r="W304" s="15"/>
      <c r="X304" s="15"/>
      <c r="Y304" s="15"/>
      <c r="Z304" s="15"/>
      <c r="AA304" s="15"/>
      <c r="AB304" s="15"/>
      <c r="AC304" s="15"/>
      <c r="AD304" s="15"/>
      <c r="AE304" s="15"/>
      <c r="AT304" s="283" t="s">
        <v>369</v>
      </c>
      <c r="AU304" s="283" t="s">
        <v>91</v>
      </c>
      <c r="AV304" s="15" t="s">
        <v>87</v>
      </c>
      <c r="AW304" s="15" t="s">
        <v>38</v>
      </c>
      <c r="AX304" s="15" t="s">
        <v>83</v>
      </c>
      <c r="AY304" s="283" t="s">
        <v>227</v>
      </c>
    </row>
    <row r="305" s="13" customFormat="1">
      <c r="A305" s="13"/>
      <c r="B305" s="252"/>
      <c r="C305" s="253"/>
      <c r="D305" s="242" t="s">
        <v>369</v>
      </c>
      <c r="E305" s="254" t="s">
        <v>1</v>
      </c>
      <c r="F305" s="255" t="s">
        <v>563</v>
      </c>
      <c r="G305" s="253"/>
      <c r="H305" s="256">
        <v>7.7939999999999996</v>
      </c>
      <c r="I305" s="257"/>
      <c r="J305" s="253"/>
      <c r="K305" s="253"/>
      <c r="L305" s="258"/>
      <c r="M305" s="259"/>
      <c r="N305" s="260"/>
      <c r="O305" s="260"/>
      <c r="P305" s="260"/>
      <c r="Q305" s="260"/>
      <c r="R305" s="260"/>
      <c r="S305" s="260"/>
      <c r="T305" s="261"/>
      <c r="U305" s="13"/>
      <c r="V305" s="13"/>
      <c r="W305" s="13"/>
      <c r="X305" s="13"/>
      <c r="Y305" s="13"/>
      <c r="Z305" s="13"/>
      <c r="AA305" s="13"/>
      <c r="AB305" s="13"/>
      <c r="AC305" s="13"/>
      <c r="AD305" s="13"/>
      <c r="AE305" s="13"/>
      <c r="AT305" s="262" t="s">
        <v>369</v>
      </c>
      <c r="AU305" s="262" t="s">
        <v>91</v>
      </c>
      <c r="AV305" s="13" t="s">
        <v>91</v>
      </c>
      <c r="AW305" s="13" t="s">
        <v>38</v>
      </c>
      <c r="AX305" s="13" t="s">
        <v>83</v>
      </c>
      <c r="AY305" s="262" t="s">
        <v>227</v>
      </c>
    </row>
    <row r="306" s="13" customFormat="1">
      <c r="A306" s="13"/>
      <c r="B306" s="252"/>
      <c r="C306" s="253"/>
      <c r="D306" s="242" t="s">
        <v>369</v>
      </c>
      <c r="E306" s="254" t="s">
        <v>1</v>
      </c>
      <c r="F306" s="255" t="s">
        <v>564</v>
      </c>
      <c r="G306" s="253"/>
      <c r="H306" s="256">
        <v>7.7939999999999996</v>
      </c>
      <c r="I306" s="257"/>
      <c r="J306" s="253"/>
      <c r="K306" s="253"/>
      <c r="L306" s="258"/>
      <c r="M306" s="259"/>
      <c r="N306" s="260"/>
      <c r="O306" s="260"/>
      <c r="P306" s="260"/>
      <c r="Q306" s="260"/>
      <c r="R306" s="260"/>
      <c r="S306" s="260"/>
      <c r="T306" s="261"/>
      <c r="U306" s="13"/>
      <c r="V306" s="13"/>
      <c r="W306" s="13"/>
      <c r="X306" s="13"/>
      <c r="Y306" s="13"/>
      <c r="Z306" s="13"/>
      <c r="AA306" s="13"/>
      <c r="AB306" s="13"/>
      <c r="AC306" s="13"/>
      <c r="AD306" s="13"/>
      <c r="AE306" s="13"/>
      <c r="AT306" s="262" t="s">
        <v>369</v>
      </c>
      <c r="AU306" s="262" t="s">
        <v>91</v>
      </c>
      <c r="AV306" s="13" t="s">
        <v>91</v>
      </c>
      <c r="AW306" s="13" t="s">
        <v>38</v>
      </c>
      <c r="AX306" s="13" t="s">
        <v>83</v>
      </c>
      <c r="AY306" s="262" t="s">
        <v>227</v>
      </c>
    </row>
    <row r="307" s="13" customFormat="1">
      <c r="A307" s="13"/>
      <c r="B307" s="252"/>
      <c r="C307" s="253"/>
      <c r="D307" s="242" t="s">
        <v>369</v>
      </c>
      <c r="E307" s="254" t="s">
        <v>1</v>
      </c>
      <c r="F307" s="255" t="s">
        <v>565</v>
      </c>
      <c r="G307" s="253"/>
      <c r="H307" s="256">
        <v>5.1520000000000001</v>
      </c>
      <c r="I307" s="257"/>
      <c r="J307" s="253"/>
      <c r="K307" s="253"/>
      <c r="L307" s="258"/>
      <c r="M307" s="259"/>
      <c r="N307" s="260"/>
      <c r="O307" s="260"/>
      <c r="P307" s="260"/>
      <c r="Q307" s="260"/>
      <c r="R307" s="260"/>
      <c r="S307" s="260"/>
      <c r="T307" s="261"/>
      <c r="U307" s="13"/>
      <c r="V307" s="13"/>
      <c r="W307" s="13"/>
      <c r="X307" s="13"/>
      <c r="Y307" s="13"/>
      <c r="Z307" s="13"/>
      <c r="AA307" s="13"/>
      <c r="AB307" s="13"/>
      <c r="AC307" s="13"/>
      <c r="AD307" s="13"/>
      <c r="AE307" s="13"/>
      <c r="AT307" s="262" t="s">
        <v>369</v>
      </c>
      <c r="AU307" s="262" t="s">
        <v>91</v>
      </c>
      <c r="AV307" s="13" t="s">
        <v>91</v>
      </c>
      <c r="AW307" s="13" t="s">
        <v>38</v>
      </c>
      <c r="AX307" s="13" t="s">
        <v>83</v>
      </c>
      <c r="AY307" s="262" t="s">
        <v>227</v>
      </c>
    </row>
    <row r="308" s="14" customFormat="1">
      <c r="A308" s="14"/>
      <c r="B308" s="263"/>
      <c r="C308" s="264"/>
      <c r="D308" s="242" t="s">
        <v>369</v>
      </c>
      <c r="E308" s="265" t="s">
        <v>1</v>
      </c>
      <c r="F308" s="266" t="s">
        <v>371</v>
      </c>
      <c r="G308" s="264"/>
      <c r="H308" s="267">
        <v>20.739999999999998</v>
      </c>
      <c r="I308" s="268"/>
      <c r="J308" s="264"/>
      <c r="K308" s="264"/>
      <c r="L308" s="269"/>
      <c r="M308" s="270"/>
      <c r="N308" s="271"/>
      <c r="O308" s="271"/>
      <c r="P308" s="271"/>
      <c r="Q308" s="271"/>
      <c r="R308" s="271"/>
      <c r="S308" s="271"/>
      <c r="T308" s="272"/>
      <c r="U308" s="14"/>
      <c r="V308" s="14"/>
      <c r="W308" s="14"/>
      <c r="X308" s="14"/>
      <c r="Y308" s="14"/>
      <c r="Z308" s="14"/>
      <c r="AA308" s="14"/>
      <c r="AB308" s="14"/>
      <c r="AC308" s="14"/>
      <c r="AD308" s="14"/>
      <c r="AE308" s="14"/>
      <c r="AT308" s="273" t="s">
        <v>369</v>
      </c>
      <c r="AU308" s="273" t="s">
        <v>91</v>
      </c>
      <c r="AV308" s="14" t="s">
        <v>115</v>
      </c>
      <c r="AW308" s="14" t="s">
        <v>38</v>
      </c>
      <c r="AX308" s="14" t="s">
        <v>87</v>
      </c>
      <c r="AY308" s="273" t="s">
        <v>227</v>
      </c>
    </row>
    <row r="309" s="2" customFormat="1" ht="16.5" customHeight="1">
      <c r="A309" s="40"/>
      <c r="B309" s="41"/>
      <c r="C309" s="229" t="s">
        <v>566</v>
      </c>
      <c r="D309" s="229" t="s">
        <v>230</v>
      </c>
      <c r="E309" s="230" t="s">
        <v>567</v>
      </c>
      <c r="F309" s="231" t="s">
        <v>568</v>
      </c>
      <c r="G309" s="232" t="s">
        <v>415</v>
      </c>
      <c r="H309" s="233">
        <v>20.739999999999998</v>
      </c>
      <c r="I309" s="234"/>
      <c r="J309" s="235">
        <f>ROUND(I309*H309,2)</f>
        <v>0</v>
      </c>
      <c r="K309" s="231" t="s">
        <v>234</v>
      </c>
      <c r="L309" s="46"/>
      <c r="M309" s="236" t="s">
        <v>1</v>
      </c>
      <c r="N309" s="237" t="s">
        <v>48</v>
      </c>
      <c r="O309" s="93"/>
      <c r="P309" s="238">
        <f>O309*H309</f>
        <v>0</v>
      </c>
      <c r="Q309" s="238">
        <v>0</v>
      </c>
      <c r="R309" s="238">
        <f>Q309*H309</f>
        <v>0</v>
      </c>
      <c r="S309" s="238">
        <v>0</v>
      </c>
      <c r="T309" s="239">
        <f>S309*H309</f>
        <v>0</v>
      </c>
      <c r="U309" s="40"/>
      <c r="V309" s="40"/>
      <c r="W309" s="40"/>
      <c r="X309" s="40"/>
      <c r="Y309" s="40"/>
      <c r="Z309" s="40"/>
      <c r="AA309" s="40"/>
      <c r="AB309" s="40"/>
      <c r="AC309" s="40"/>
      <c r="AD309" s="40"/>
      <c r="AE309" s="40"/>
      <c r="AR309" s="240" t="s">
        <v>115</v>
      </c>
      <c r="AT309" s="240" t="s">
        <v>230</v>
      </c>
      <c r="AU309" s="240" t="s">
        <v>91</v>
      </c>
      <c r="AY309" s="18" t="s">
        <v>227</v>
      </c>
      <c r="BE309" s="241">
        <f>IF(N309="základní",J309,0)</f>
        <v>0</v>
      </c>
      <c r="BF309" s="241">
        <f>IF(N309="snížená",J309,0)</f>
        <v>0</v>
      </c>
      <c r="BG309" s="241">
        <f>IF(N309="zákl. přenesená",J309,0)</f>
        <v>0</v>
      </c>
      <c r="BH309" s="241">
        <f>IF(N309="sníž. přenesená",J309,0)</f>
        <v>0</v>
      </c>
      <c r="BI309" s="241">
        <f>IF(N309="nulová",J309,0)</f>
        <v>0</v>
      </c>
      <c r="BJ309" s="18" t="s">
        <v>87</v>
      </c>
      <c r="BK309" s="241">
        <f>ROUND(I309*H309,2)</f>
        <v>0</v>
      </c>
      <c r="BL309" s="18" t="s">
        <v>115</v>
      </c>
      <c r="BM309" s="240" t="s">
        <v>569</v>
      </c>
    </row>
    <row r="310" s="2" customFormat="1" ht="16.5" customHeight="1">
      <c r="A310" s="40"/>
      <c r="B310" s="41"/>
      <c r="C310" s="229" t="s">
        <v>570</v>
      </c>
      <c r="D310" s="229" t="s">
        <v>230</v>
      </c>
      <c r="E310" s="230" t="s">
        <v>571</v>
      </c>
      <c r="F310" s="231" t="s">
        <v>572</v>
      </c>
      <c r="G310" s="232" t="s">
        <v>415</v>
      </c>
      <c r="H310" s="233">
        <v>20.739999999999998</v>
      </c>
      <c r="I310" s="234"/>
      <c r="J310" s="235">
        <f>ROUND(I310*H310,2)</f>
        <v>0</v>
      </c>
      <c r="K310" s="231" t="s">
        <v>234</v>
      </c>
      <c r="L310" s="46"/>
      <c r="M310" s="236" t="s">
        <v>1</v>
      </c>
      <c r="N310" s="237" t="s">
        <v>48</v>
      </c>
      <c r="O310" s="93"/>
      <c r="P310" s="238">
        <f>O310*H310</f>
        <v>0</v>
      </c>
      <c r="Q310" s="238">
        <v>0.0027000000000000001</v>
      </c>
      <c r="R310" s="238">
        <f>Q310*H310</f>
        <v>0.055997999999999999</v>
      </c>
      <c r="S310" s="238">
        <v>0</v>
      </c>
      <c r="T310" s="239">
        <f>S310*H310</f>
        <v>0</v>
      </c>
      <c r="U310" s="40"/>
      <c r="V310" s="40"/>
      <c r="W310" s="40"/>
      <c r="X310" s="40"/>
      <c r="Y310" s="40"/>
      <c r="Z310" s="40"/>
      <c r="AA310" s="40"/>
      <c r="AB310" s="40"/>
      <c r="AC310" s="40"/>
      <c r="AD310" s="40"/>
      <c r="AE310" s="40"/>
      <c r="AR310" s="240" t="s">
        <v>115</v>
      </c>
      <c r="AT310" s="240" t="s">
        <v>230</v>
      </c>
      <c r="AU310" s="240" t="s">
        <v>91</v>
      </c>
      <c r="AY310" s="18" t="s">
        <v>227</v>
      </c>
      <c r="BE310" s="241">
        <f>IF(N310="základní",J310,0)</f>
        <v>0</v>
      </c>
      <c r="BF310" s="241">
        <f>IF(N310="snížená",J310,0)</f>
        <v>0</v>
      </c>
      <c r="BG310" s="241">
        <f>IF(N310="zákl. přenesená",J310,0)</f>
        <v>0</v>
      </c>
      <c r="BH310" s="241">
        <f>IF(N310="sníž. přenesená",J310,0)</f>
        <v>0</v>
      </c>
      <c r="BI310" s="241">
        <f>IF(N310="nulová",J310,0)</f>
        <v>0</v>
      </c>
      <c r="BJ310" s="18" t="s">
        <v>87</v>
      </c>
      <c r="BK310" s="241">
        <f>ROUND(I310*H310,2)</f>
        <v>0</v>
      </c>
      <c r="BL310" s="18" t="s">
        <v>115</v>
      </c>
      <c r="BM310" s="240" t="s">
        <v>573</v>
      </c>
    </row>
    <row r="311" s="15" customFormat="1">
      <c r="A311" s="15"/>
      <c r="B311" s="274"/>
      <c r="C311" s="275"/>
      <c r="D311" s="242" t="s">
        <v>369</v>
      </c>
      <c r="E311" s="276" t="s">
        <v>1</v>
      </c>
      <c r="F311" s="277" t="s">
        <v>467</v>
      </c>
      <c r="G311" s="275"/>
      <c r="H311" s="276" t="s">
        <v>1</v>
      </c>
      <c r="I311" s="278"/>
      <c r="J311" s="275"/>
      <c r="K311" s="275"/>
      <c r="L311" s="279"/>
      <c r="M311" s="280"/>
      <c r="N311" s="281"/>
      <c r="O311" s="281"/>
      <c r="P311" s="281"/>
      <c r="Q311" s="281"/>
      <c r="R311" s="281"/>
      <c r="S311" s="281"/>
      <c r="T311" s="282"/>
      <c r="U311" s="15"/>
      <c r="V311" s="15"/>
      <c r="W311" s="15"/>
      <c r="X311" s="15"/>
      <c r="Y311" s="15"/>
      <c r="Z311" s="15"/>
      <c r="AA311" s="15"/>
      <c r="AB311" s="15"/>
      <c r="AC311" s="15"/>
      <c r="AD311" s="15"/>
      <c r="AE311" s="15"/>
      <c r="AT311" s="283" t="s">
        <v>369</v>
      </c>
      <c r="AU311" s="283" t="s">
        <v>91</v>
      </c>
      <c r="AV311" s="15" t="s">
        <v>87</v>
      </c>
      <c r="AW311" s="15" t="s">
        <v>38</v>
      </c>
      <c r="AX311" s="15" t="s">
        <v>83</v>
      </c>
      <c r="AY311" s="283" t="s">
        <v>227</v>
      </c>
    </row>
    <row r="312" s="13" customFormat="1">
      <c r="A312" s="13"/>
      <c r="B312" s="252"/>
      <c r="C312" s="253"/>
      <c r="D312" s="242" t="s">
        <v>369</v>
      </c>
      <c r="E312" s="254" t="s">
        <v>1</v>
      </c>
      <c r="F312" s="255" t="s">
        <v>563</v>
      </c>
      <c r="G312" s="253"/>
      <c r="H312" s="256">
        <v>7.7939999999999996</v>
      </c>
      <c r="I312" s="257"/>
      <c r="J312" s="253"/>
      <c r="K312" s="253"/>
      <c r="L312" s="258"/>
      <c r="M312" s="259"/>
      <c r="N312" s="260"/>
      <c r="O312" s="260"/>
      <c r="P312" s="260"/>
      <c r="Q312" s="260"/>
      <c r="R312" s="260"/>
      <c r="S312" s="260"/>
      <c r="T312" s="261"/>
      <c r="U312" s="13"/>
      <c r="V312" s="13"/>
      <c r="W312" s="13"/>
      <c r="X312" s="13"/>
      <c r="Y312" s="13"/>
      <c r="Z312" s="13"/>
      <c r="AA312" s="13"/>
      <c r="AB312" s="13"/>
      <c r="AC312" s="13"/>
      <c r="AD312" s="13"/>
      <c r="AE312" s="13"/>
      <c r="AT312" s="262" t="s">
        <v>369</v>
      </c>
      <c r="AU312" s="262" t="s">
        <v>91</v>
      </c>
      <c r="AV312" s="13" t="s">
        <v>91</v>
      </c>
      <c r="AW312" s="13" t="s">
        <v>38</v>
      </c>
      <c r="AX312" s="13" t="s">
        <v>83</v>
      </c>
      <c r="AY312" s="262" t="s">
        <v>227</v>
      </c>
    </row>
    <row r="313" s="13" customFormat="1">
      <c r="A313" s="13"/>
      <c r="B313" s="252"/>
      <c r="C313" s="253"/>
      <c r="D313" s="242" t="s">
        <v>369</v>
      </c>
      <c r="E313" s="254" t="s">
        <v>1</v>
      </c>
      <c r="F313" s="255" t="s">
        <v>564</v>
      </c>
      <c r="G313" s="253"/>
      <c r="H313" s="256">
        <v>7.7939999999999996</v>
      </c>
      <c r="I313" s="257"/>
      <c r="J313" s="253"/>
      <c r="K313" s="253"/>
      <c r="L313" s="258"/>
      <c r="M313" s="259"/>
      <c r="N313" s="260"/>
      <c r="O313" s="260"/>
      <c r="P313" s="260"/>
      <c r="Q313" s="260"/>
      <c r="R313" s="260"/>
      <c r="S313" s="260"/>
      <c r="T313" s="261"/>
      <c r="U313" s="13"/>
      <c r="V313" s="13"/>
      <c r="W313" s="13"/>
      <c r="X313" s="13"/>
      <c r="Y313" s="13"/>
      <c r="Z313" s="13"/>
      <c r="AA313" s="13"/>
      <c r="AB313" s="13"/>
      <c r="AC313" s="13"/>
      <c r="AD313" s="13"/>
      <c r="AE313" s="13"/>
      <c r="AT313" s="262" t="s">
        <v>369</v>
      </c>
      <c r="AU313" s="262" t="s">
        <v>91</v>
      </c>
      <c r="AV313" s="13" t="s">
        <v>91</v>
      </c>
      <c r="AW313" s="13" t="s">
        <v>38</v>
      </c>
      <c r="AX313" s="13" t="s">
        <v>83</v>
      </c>
      <c r="AY313" s="262" t="s">
        <v>227</v>
      </c>
    </row>
    <row r="314" s="13" customFormat="1">
      <c r="A314" s="13"/>
      <c r="B314" s="252"/>
      <c r="C314" s="253"/>
      <c r="D314" s="242" t="s">
        <v>369</v>
      </c>
      <c r="E314" s="254" t="s">
        <v>1</v>
      </c>
      <c r="F314" s="255" t="s">
        <v>565</v>
      </c>
      <c r="G314" s="253"/>
      <c r="H314" s="256">
        <v>5.1520000000000001</v>
      </c>
      <c r="I314" s="257"/>
      <c r="J314" s="253"/>
      <c r="K314" s="253"/>
      <c r="L314" s="258"/>
      <c r="M314" s="259"/>
      <c r="N314" s="260"/>
      <c r="O314" s="260"/>
      <c r="P314" s="260"/>
      <c r="Q314" s="260"/>
      <c r="R314" s="260"/>
      <c r="S314" s="260"/>
      <c r="T314" s="261"/>
      <c r="U314" s="13"/>
      <c r="V314" s="13"/>
      <c r="W314" s="13"/>
      <c r="X314" s="13"/>
      <c r="Y314" s="13"/>
      <c r="Z314" s="13"/>
      <c r="AA314" s="13"/>
      <c r="AB314" s="13"/>
      <c r="AC314" s="13"/>
      <c r="AD314" s="13"/>
      <c r="AE314" s="13"/>
      <c r="AT314" s="262" t="s">
        <v>369</v>
      </c>
      <c r="AU314" s="262" t="s">
        <v>91</v>
      </c>
      <c r="AV314" s="13" t="s">
        <v>91</v>
      </c>
      <c r="AW314" s="13" t="s">
        <v>38</v>
      </c>
      <c r="AX314" s="13" t="s">
        <v>83</v>
      </c>
      <c r="AY314" s="262" t="s">
        <v>227</v>
      </c>
    </row>
    <row r="315" s="14" customFormat="1">
      <c r="A315" s="14"/>
      <c r="B315" s="263"/>
      <c r="C315" s="264"/>
      <c r="D315" s="242" t="s">
        <v>369</v>
      </c>
      <c r="E315" s="265" t="s">
        <v>1</v>
      </c>
      <c r="F315" s="266" t="s">
        <v>371</v>
      </c>
      <c r="G315" s="264"/>
      <c r="H315" s="267">
        <v>20.739999999999998</v>
      </c>
      <c r="I315" s="268"/>
      <c r="J315" s="264"/>
      <c r="K315" s="264"/>
      <c r="L315" s="269"/>
      <c r="M315" s="270"/>
      <c r="N315" s="271"/>
      <c r="O315" s="271"/>
      <c r="P315" s="271"/>
      <c r="Q315" s="271"/>
      <c r="R315" s="271"/>
      <c r="S315" s="271"/>
      <c r="T315" s="272"/>
      <c r="U315" s="14"/>
      <c r="V315" s="14"/>
      <c r="W315" s="14"/>
      <c r="X315" s="14"/>
      <c r="Y315" s="14"/>
      <c r="Z315" s="14"/>
      <c r="AA315" s="14"/>
      <c r="AB315" s="14"/>
      <c r="AC315" s="14"/>
      <c r="AD315" s="14"/>
      <c r="AE315" s="14"/>
      <c r="AT315" s="273" t="s">
        <v>369</v>
      </c>
      <c r="AU315" s="273" t="s">
        <v>91</v>
      </c>
      <c r="AV315" s="14" t="s">
        <v>115</v>
      </c>
      <c r="AW315" s="14" t="s">
        <v>38</v>
      </c>
      <c r="AX315" s="14" t="s">
        <v>87</v>
      </c>
      <c r="AY315" s="273" t="s">
        <v>227</v>
      </c>
    </row>
    <row r="316" s="2" customFormat="1" ht="16.5" customHeight="1">
      <c r="A316" s="40"/>
      <c r="B316" s="41"/>
      <c r="C316" s="229" t="s">
        <v>574</v>
      </c>
      <c r="D316" s="229" t="s">
        <v>230</v>
      </c>
      <c r="E316" s="230" t="s">
        <v>575</v>
      </c>
      <c r="F316" s="231" t="s">
        <v>576</v>
      </c>
      <c r="G316" s="232" t="s">
        <v>398</v>
      </c>
      <c r="H316" s="233">
        <v>0.19400000000000001</v>
      </c>
      <c r="I316" s="234"/>
      <c r="J316" s="235">
        <f>ROUND(I316*H316,2)</f>
        <v>0</v>
      </c>
      <c r="K316" s="231" t="s">
        <v>234</v>
      </c>
      <c r="L316" s="46"/>
      <c r="M316" s="236" t="s">
        <v>1</v>
      </c>
      <c r="N316" s="237" t="s">
        <v>48</v>
      </c>
      <c r="O316" s="93"/>
      <c r="P316" s="238">
        <f>O316*H316</f>
        <v>0</v>
      </c>
      <c r="Q316" s="238">
        <v>1.0519700000000001</v>
      </c>
      <c r="R316" s="238">
        <f>Q316*H316</f>
        <v>0.20408218000000003</v>
      </c>
      <c r="S316" s="238">
        <v>0</v>
      </c>
      <c r="T316" s="239">
        <f>S316*H316</f>
        <v>0</v>
      </c>
      <c r="U316" s="40"/>
      <c r="V316" s="40"/>
      <c r="W316" s="40"/>
      <c r="X316" s="40"/>
      <c r="Y316" s="40"/>
      <c r="Z316" s="40"/>
      <c r="AA316" s="40"/>
      <c r="AB316" s="40"/>
      <c r="AC316" s="40"/>
      <c r="AD316" s="40"/>
      <c r="AE316" s="40"/>
      <c r="AR316" s="240" t="s">
        <v>115</v>
      </c>
      <c r="AT316" s="240" t="s">
        <v>230</v>
      </c>
      <c r="AU316" s="240" t="s">
        <v>91</v>
      </c>
      <c r="AY316" s="18" t="s">
        <v>227</v>
      </c>
      <c r="BE316" s="241">
        <f>IF(N316="základní",J316,0)</f>
        <v>0</v>
      </c>
      <c r="BF316" s="241">
        <f>IF(N316="snížená",J316,0)</f>
        <v>0</v>
      </c>
      <c r="BG316" s="241">
        <f>IF(N316="zákl. přenesená",J316,0)</f>
        <v>0</v>
      </c>
      <c r="BH316" s="241">
        <f>IF(N316="sníž. přenesená",J316,0)</f>
        <v>0</v>
      </c>
      <c r="BI316" s="241">
        <f>IF(N316="nulová",J316,0)</f>
        <v>0</v>
      </c>
      <c r="BJ316" s="18" t="s">
        <v>87</v>
      </c>
      <c r="BK316" s="241">
        <f>ROUND(I316*H316,2)</f>
        <v>0</v>
      </c>
      <c r="BL316" s="18" t="s">
        <v>115</v>
      </c>
      <c r="BM316" s="240" t="s">
        <v>577</v>
      </c>
    </row>
    <row r="317" s="15" customFormat="1">
      <c r="A317" s="15"/>
      <c r="B317" s="274"/>
      <c r="C317" s="275"/>
      <c r="D317" s="242" t="s">
        <v>369</v>
      </c>
      <c r="E317" s="276" t="s">
        <v>1</v>
      </c>
      <c r="F317" s="277" t="s">
        <v>467</v>
      </c>
      <c r="G317" s="275"/>
      <c r="H317" s="276" t="s">
        <v>1</v>
      </c>
      <c r="I317" s="278"/>
      <c r="J317" s="275"/>
      <c r="K317" s="275"/>
      <c r="L317" s="279"/>
      <c r="M317" s="280"/>
      <c r="N317" s="281"/>
      <c r="O317" s="281"/>
      <c r="P317" s="281"/>
      <c r="Q317" s="281"/>
      <c r="R317" s="281"/>
      <c r="S317" s="281"/>
      <c r="T317" s="282"/>
      <c r="U317" s="15"/>
      <c r="V317" s="15"/>
      <c r="W317" s="15"/>
      <c r="X317" s="15"/>
      <c r="Y317" s="15"/>
      <c r="Z317" s="15"/>
      <c r="AA317" s="15"/>
      <c r="AB317" s="15"/>
      <c r="AC317" s="15"/>
      <c r="AD317" s="15"/>
      <c r="AE317" s="15"/>
      <c r="AT317" s="283" t="s">
        <v>369</v>
      </c>
      <c r="AU317" s="283" t="s">
        <v>91</v>
      </c>
      <c r="AV317" s="15" t="s">
        <v>87</v>
      </c>
      <c r="AW317" s="15" t="s">
        <v>38</v>
      </c>
      <c r="AX317" s="15" t="s">
        <v>83</v>
      </c>
      <c r="AY317" s="283" t="s">
        <v>227</v>
      </c>
    </row>
    <row r="318" s="13" customFormat="1">
      <c r="A318" s="13"/>
      <c r="B318" s="252"/>
      <c r="C318" s="253"/>
      <c r="D318" s="242" t="s">
        <v>369</v>
      </c>
      <c r="E318" s="254" t="s">
        <v>1</v>
      </c>
      <c r="F318" s="255" t="s">
        <v>578</v>
      </c>
      <c r="G318" s="253"/>
      <c r="H318" s="256">
        <v>0.155</v>
      </c>
      <c r="I318" s="257"/>
      <c r="J318" s="253"/>
      <c r="K318" s="253"/>
      <c r="L318" s="258"/>
      <c r="M318" s="259"/>
      <c r="N318" s="260"/>
      <c r="O318" s="260"/>
      <c r="P318" s="260"/>
      <c r="Q318" s="260"/>
      <c r="R318" s="260"/>
      <c r="S318" s="260"/>
      <c r="T318" s="261"/>
      <c r="U318" s="13"/>
      <c r="V318" s="13"/>
      <c r="W318" s="13"/>
      <c r="X318" s="13"/>
      <c r="Y318" s="13"/>
      <c r="Z318" s="13"/>
      <c r="AA318" s="13"/>
      <c r="AB318" s="13"/>
      <c r="AC318" s="13"/>
      <c r="AD318" s="13"/>
      <c r="AE318" s="13"/>
      <c r="AT318" s="262" t="s">
        <v>369</v>
      </c>
      <c r="AU318" s="262" t="s">
        <v>91</v>
      </c>
      <c r="AV318" s="13" t="s">
        <v>91</v>
      </c>
      <c r="AW318" s="13" t="s">
        <v>38</v>
      </c>
      <c r="AX318" s="13" t="s">
        <v>83</v>
      </c>
      <c r="AY318" s="262" t="s">
        <v>227</v>
      </c>
    </row>
    <row r="319" s="16" customFormat="1">
      <c r="A319" s="16"/>
      <c r="B319" s="294"/>
      <c r="C319" s="295"/>
      <c r="D319" s="242" t="s">
        <v>369</v>
      </c>
      <c r="E319" s="296" t="s">
        <v>1</v>
      </c>
      <c r="F319" s="297" t="s">
        <v>450</v>
      </c>
      <c r="G319" s="295"/>
      <c r="H319" s="298">
        <v>0.155</v>
      </c>
      <c r="I319" s="299"/>
      <c r="J319" s="295"/>
      <c r="K319" s="295"/>
      <c r="L319" s="300"/>
      <c r="M319" s="301"/>
      <c r="N319" s="302"/>
      <c r="O319" s="302"/>
      <c r="P319" s="302"/>
      <c r="Q319" s="302"/>
      <c r="R319" s="302"/>
      <c r="S319" s="302"/>
      <c r="T319" s="303"/>
      <c r="U319" s="16"/>
      <c r="V319" s="16"/>
      <c r="W319" s="16"/>
      <c r="X319" s="16"/>
      <c r="Y319" s="16"/>
      <c r="Z319" s="16"/>
      <c r="AA319" s="16"/>
      <c r="AB319" s="16"/>
      <c r="AC319" s="16"/>
      <c r="AD319" s="16"/>
      <c r="AE319" s="16"/>
      <c r="AT319" s="304" t="s">
        <v>369</v>
      </c>
      <c r="AU319" s="304" t="s">
        <v>91</v>
      </c>
      <c r="AV319" s="16" t="s">
        <v>102</v>
      </c>
      <c r="AW319" s="16" t="s">
        <v>38</v>
      </c>
      <c r="AX319" s="16" t="s">
        <v>83</v>
      </c>
      <c r="AY319" s="304" t="s">
        <v>227</v>
      </c>
    </row>
    <row r="320" s="13" customFormat="1">
      <c r="A320" s="13"/>
      <c r="B320" s="252"/>
      <c r="C320" s="253"/>
      <c r="D320" s="242" t="s">
        <v>369</v>
      </c>
      <c r="E320" s="254" t="s">
        <v>1</v>
      </c>
      <c r="F320" s="255" t="s">
        <v>579</v>
      </c>
      <c r="G320" s="253"/>
      <c r="H320" s="256">
        <v>0.039</v>
      </c>
      <c r="I320" s="257"/>
      <c r="J320" s="253"/>
      <c r="K320" s="253"/>
      <c r="L320" s="258"/>
      <c r="M320" s="259"/>
      <c r="N320" s="260"/>
      <c r="O320" s="260"/>
      <c r="P320" s="260"/>
      <c r="Q320" s="260"/>
      <c r="R320" s="260"/>
      <c r="S320" s="260"/>
      <c r="T320" s="261"/>
      <c r="U320" s="13"/>
      <c r="V320" s="13"/>
      <c r="W320" s="13"/>
      <c r="X320" s="13"/>
      <c r="Y320" s="13"/>
      <c r="Z320" s="13"/>
      <c r="AA320" s="13"/>
      <c r="AB320" s="13"/>
      <c r="AC320" s="13"/>
      <c r="AD320" s="13"/>
      <c r="AE320" s="13"/>
      <c r="AT320" s="262" t="s">
        <v>369</v>
      </c>
      <c r="AU320" s="262" t="s">
        <v>91</v>
      </c>
      <c r="AV320" s="13" t="s">
        <v>91</v>
      </c>
      <c r="AW320" s="13" t="s">
        <v>38</v>
      </c>
      <c r="AX320" s="13" t="s">
        <v>83</v>
      </c>
      <c r="AY320" s="262" t="s">
        <v>227</v>
      </c>
    </row>
    <row r="321" s="14" customFormat="1">
      <c r="A321" s="14"/>
      <c r="B321" s="263"/>
      <c r="C321" s="264"/>
      <c r="D321" s="242" t="s">
        <v>369</v>
      </c>
      <c r="E321" s="265" t="s">
        <v>1</v>
      </c>
      <c r="F321" s="266" t="s">
        <v>371</v>
      </c>
      <c r="G321" s="264"/>
      <c r="H321" s="267">
        <v>0.19400000000000001</v>
      </c>
      <c r="I321" s="268"/>
      <c r="J321" s="264"/>
      <c r="K321" s="264"/>
      <c r="L321" s="269"/>
      <c r="M321" s="270"/>
      <c r="N321" s="271"/>
      <c r="O321" s="271"/>
      <c r="P321" s="271"/>
      <c r="Q321" s="271"/>
      <c r="R321" s="271"/>
      <c r="S321" s="271"/>
      <c r="T321" s="272"/>
      <c r="U321" s="14"/>
      <c r="V321" s="14"/>
      <c r="W321" s="14"/>
      <c r="X321" s="14"/>
      <c r="Y321" s="14"/>
      <c r="Z321" s="14"/>
      <c r="AA321" s="14"/>
      <c r="AB321" s="14"/>
      <c r="AC321" s="14"/>
      <c r="AD321" s="14"/>
      <c r="AE321" s="14"/>
      <c r="AT321" s="273" t="s">
        <v>369</v>
      </c>
      <c r="AU321" s="273" t="s">
        <v>91</v>
      </c>
      <c r="AV321" s="14" t="s">
        <v>115</v>
      </c>
      <c r="AW321" s="14" t="s">
        <v>38</v>
      </c>
      <c r="AX321" s="14" t="s">
        <v>87</v>
      </c>
      <c r="AY321" s="273" t="s">
        <v>227</v>
      </c>
    </row>
    <row r="322" s="2" customFormat="1" ht="16.5" customHeight="1">
      <c r="A322" s="40"/>
      <c r="B322" s="41"/>
      <c r="C322" s="229" t="s">
        <v>580</v>
      </c>
      <c r="D322" s="229" t="s">
        <v>230</v>
      </c>
      <c r="E322" s="230" t="s">
        <v>581</v>
      </c>
      <c r="F322" s="231" t="s">
        <v>582</v>
      </c>
      <c r="G322" s="232" t="s">
        <v>398</v>
      </c>
      <c r="H322" s="233">
        <v>1.6299999999999999</v>
      </c>
      <c r="I322" s="234"/>
      <c r="J322" s="235">
        <f>ROUND(I322*H322,2)</f>
        <v>0</v>
      </c>
      <c r="K322" s="231" t="s">
        <v>234</v>
      </c>
      <c r="L322" s="46"/>
      <c r="M322" s="236" t="s">
        <v>1</v>
      </c>
      <c r="N322" s="237" t="s">
        <v>48</v>
      </c>
      <c r="O322" s="93"/>
      <c r="P322" s="238">
        <f>O322*H322</f>
        <v>0</v>
      </c>
      <c r="Q322" s="238">
        <v>1.0461400000000001</v>
      </c>
      <c r="R322" s="238">
        <f>Q322*H322</f>
        <v>1.7052082</v>
      </c>
      <c r="S322" s="238">
        <v>0</v>
      </c>
      <c r="T322" s="239">
        <f>S322*H322</f>
        <v>0</v>
      </c>
      <c r="U322" s="40"/>
      <c r="V322" s="40"/>
      <c r="W322" s="40"/>
      <c r="X322" s="40"/>
      <c r="Y322" s="40"/>
      <c r="Z322" s="40"/>
      <c r="AA322" s="40"/>
      <c r="AB322" s="40"/>
      <c r="AC322" s="40"/>
      <c r="AD322" s="40"/>
      <c r="AE322" s="40"/>
      <c r="AR322" s="240" t="s">
        <v>115</v>
      </c>
      <c r="AT322" s="240" t="s">
        <v>230</v>
      </c>
      <c r="AU322" s="240" t="s">
        <v>91</v>
      </c>
      <c r="AY322" s="18" t="s">
        <v>227</v>
      </c>
      <c r="BE322" s="241">
        <f>IF(N322="základní",J322,0)</f>
        <v>0</v>
      </c>
      <c r="BF322" s="241">
        <f>IF(N322="snížená",J322,0)</f>
        <v>0</v>
      </c>
      <c r="BG322" s="241">
        <f>IF(N322="zákl. přenesená",J322,0)</f>
        <v>0</v>
      </c>
      <c r="BH322" s="241">
        <f>IF(N322="sníž. přenesená",J322,0)</f>
        <v>0</v>
      </c>
      <c r="BI322" s="241">
        <f>IF(N322="nulová",J322,0)</f>
        <v>0</v>
      </c>
      <c r="BJ322" s="18" t="s">
        <v>87</v>
      </c>
      <c r="BK322" s="241">
        <f>ROUND(I322*H322,2)</f>
        <v>0</v>
      </c>
      <c r="BL322" s="18" t="s">
        <v>115</v>
      </c>
      <c r="BM322" s="240" t="s">
        <v>583</v>
      </c>
    </row>
    <row r="323" s="15" customFormat="1">
      <c r="A323" s="15"/>
      <c r="B323" s="274"/>
      <c r="C323" s="275"/>
      <c r="D323" s="242" t="s">
        <v>369</v>
      </c>
      <c r="E323" s="276" t="s">
        <v>1</v>
      </c>
      <c r="F323" s="277" t="s">
        <v>467</v>
      </c>
      <c r="G323" s="275"/>
      <c r="H323" s="276" t="s">
        <v>1</v>
      </c>
      <c r="I323" s="278"/>
      <c r="J323" s="275"/>
      <c r="K323" s="275"/>
      <c r="L323" s="279"/>
      <c r="M323" s="280"/>
      <c r="N323" s="281"/>
      <c r="O323" s="281"/>
      <c r="P323" s="281"/>
      <c r="Q323" s="281"/>
      <c r="R323" s="281"/>
      <c r="S323" s="281"/>
      <c r="T323" s="282"/>
      <c r="U323" s="15"/>
      <c r="V323" s="15"/>
      <c r="W323" s="15"/>
      <c r="X323" s="15"/>
      <c r="Y323" s="15"/>
      <c r="Z323" s="15"/>
      <c r="AA323" s="15"/>
      <c r="AB323" s="15"/>
      <c r="AC323" s="15"/>
      <c r="AD323" s="15"/>
      <c r="AE323" s="15"/>
      <c r="AT323" s="283" t="s">
        <v>369</v>
      </c>
      <c r="AU323" s="283" t="s">
        <v>91</v>
      </c>
      <c r="AV323" s="15" t="s">
        <v>87</v>
      </c>
      <c r="AW323" s="15" t="s">
        <v>38</v>
      </c>
      <c r="AX323" s="15" t="s">
        <v>83</v>
      </c>
      <c r="AY323" s="283" t="s">
        <v>227</v>
      </c>
    </row>
    <row r="324" s="13" customFormat="1">
      <c r="A324" s="13"/>
      <c r="B324" s="252"/>
      <c r="C324" s="253"/>
      <c r="D324" s="242" t="s">
        <v>369</v>
      </c>
      <c r="E324" s="254" t="s">
        <v>1</v>
      </c>
      <c r="F324" s="255" t="s">
        <v>584</v>
      </c>
      <c r="G324" s="253"/>
      <c r="H324" s="256">
        <v>1.6299999999999999</v>
      </c>
      <c r="I324" s="257"/>
      <c r="J324" s="253"/>
      <c r="K324" s="253"/>
      <c r="L324" s="258"/>
      <c r="M324" s="259"/>
      <c r="N324" s="260"/>
      <c r="O324" s="260"/>
      <c r="P324" s="260"/>
      <c r="Q324" s="260"/>
      <c r="R324" s="260"/>
      <c r="S324" s="260"/>
      <c r="T324" s="261"/>
      <c r="U324" s="13"/>
      <c r="V324" s="13"/>
      <c r="W324" s="13"/>
      <c r="X324" s="13"/>
      <c r="Y324" s="13"/>
      <c r="Z324" s="13"/>
      <c r="AA324" s="13"/>
      <c r="AB324" s="13"/>
      <c r="AC324" s="13"/>
      <c r="AD324" s="13"/>
      <c r="AE324" s="13"/>
      <c r="AT324" s="262" t="s">
        <v>369</v>
      </c>
      <c r="AU324" s="262" t="s">
        <v>91</v>
      </c>
      <c r="AV324" s="13" t="s">
        <v>91</v>
      </c>
      <c r="AW324" s="13" t="s">
        <v>38</v>
      </c>
      <c r="AX324" s="13" t="s">
        <v>83</v>
      </c>
      <c r="AY324" s="262" t="s">
        <v>227</v>
      </c>
    </row>
    <row r="325" s="14" customFormat="1">
      <c r="A325" s="14"/>
      <c r="B325" s="263"/>
      <c r="C325" s="264"/>
      <c r="D325" s="242" t="s">
        <v>369</v>
      </c>
      <c r="E325" s="265" t="s">
        <v>1</v>
      </c>
      <c r="F325" s="266" t="s">
        <v>371</v>
      </c>
      <c r="G325" s="264"/>
      <c r="H325" s="267">
        <v>1.6299999999999999</v>
      </c>
      <c r="I325" s="268"/>
      <c r="J325" s="264"/>
      <c r="K325" s="264"/>
      <c r="L325" s="269"/>
      <c r="M325" s="270"/>
      <c r="N325" s="271"/>
      <c r="O325" s="271"/>
      <c r="P325" s="271"/>
      <c r="Q325" s="271"/>
      <c r="R325" s="271"/>
      <c r="S325" s="271"/>
      <c r="T325" s="272"/>
      <c r="U325" s="14"/>
      <c r="V325" s="14"/>
      <c r="W325" s="14"/>
      <c r="X325" s="14"/>
      <c r="Y325" s="14"/>
      <c r="Z325" s="14"/>
      <c r="AA325" s="14"/>
      <c r="AB325" s="14"/>
      <c r="AC325" s="14"/>
      <c r="AD325" s="14"/>
      <c r="AE325" s="14"/>
      <c r="AT325" s="273" t="s">
        <v>369</v>
      </c>
      <c r="AU325" s="273" t="s">
        <v>91</v>
      </c>
      <c r="AV325" s="14" t="s">
        <v>115</v>
      </c>
      <c r="AW325" s="14" t="s">
        <v>38</v>
      </c>
      <c r="AX325" s="14" t="s">
        <v>87</v>
      </c>
      <c r="AY325" s="273" t="s">
        <v>227</v>
      </c>
    </row>
    <row r="326" s="2" customFormat="1" ht="16.5" customHeight="1">
      <c r="A326" s="40"/>
      <c r="B326" s="41"/>
      <c r="C326" s="229" t="s">
        <v>585</v>
      </c>
      <c r="D326" s="229" t="s">
        <v>230</v>
      </c>
      <c r="E326" s="230" t="s">
        <v>586</v>
      </c>
      <c r="F326" s="231" t="s">
        <v>587</v>
      </c>
      <c r="G326" s="232" t="s">
        <v>415</v>
      </c>
      <c r="H326" s="233">
        <v>20.003</v>
      </c>
      <c r="I326" s="234"/>
      <c r="J326" s="235">
        <f>ROUND(I326*H326,2)</f>
        <v>0</v>
      </c>
      <c r="K326" s="231" t="s">
        <v>234</v>
      </c>
      <c r="L326" s="46"/>
      <c r="M326" s="236" t="s">
        <v>1</v>
      </c>
      <c r="N326" s="237" t="s">
        <v>48</v>
      </c>
      <c r="O326" s="93"/>
      <c r="P326" s="238">
        <f>O326*H326</f>
        <v>0</v>
      </c>
      <c r="Q326" s="238">
        <v>0.068430000000000005</v>
      </c>
      <c r="R326" s="238">
        <f>Q326*H326</f>
        <v>1.3688052900000001</v>
      </c>
      <c r="S326" s="238">
        <v>0</v>
      </c>
      <c r="T326" s="239">
        <f>S326*H326</f>
        <v>0</v>
      </c>
      <c r="U326" s="40"/>
      <c r="V326" s="40"/>
      <c r="W326" s="40"/>
      <c r="X326" s="40"/>
      <c r="Y326" s="40"/>
      <c r="Z326" s="40"/>
      <c r="AA326" s="40"/>
      <c r="AB326" s="40"/>
      <c r="AC326" s="40"/>
      <c r="AD326" s="40"/>
      <c r="AE326" s="40"/>
      <c r="AR326" s="240" t="s">
        <v>115</v>
      </c>
      <c r="AT326" s="240" t="s">
        <v>230</v>
      </c>
      <c r="AU326" s="240" t="s">
        <v>91</v>
      </c>
      <c r="AY326" s="18" t="s">
        <v>227</v>
      </c>
      <c r="BE326" s="241">
        <f>IF(N326="základní",J326,0)</f>
        <v>0</v>
      </c>
      <c r="BF326" s="241">
        <f>IF(N326="snížená",J326,0)</f>
        <v>0</v>
      </c>
      <c r="BG326" s="241">
        <f>IF(N326="zákl. přenesená",J326,0)</f>
        <v>0</v>
      </c>
      <c r="BH326" s="241">
        <f>IF(N326="sníž. přenesená",J326,0)</f>
        <v>0</v>
      </c>
      <c r="BI326" s="241">
        <f>IF(N326="nulová",J326,0)</f>
        <v>0</v>
      </c>
      <c r="BJ326" s="18" t="s">
        <v>87</v>
      </c>
      <c r="BK326" s="241">
        <f>ROUND(I326*H326,2)</f>
        <v>0</v>
      </c>
      <c r="BL326" s="18" t="s">
        <v>115</v>
      </c>
      <c r="BM326" s="240" t="s">
        <v>588</v>
      </c>
    </row>
    <row r="327" s="15" customFormat="1">
      <c r="A327" s="15"/>
      <c r="B327" s="274"/>
      <c r="C327" s="275"/>
      <c r="D327" s="242" t="s">
        <v>369</v>
      </c>
      <c r="E327" s="276" t="s">
        <v>1</v>
      </c>
      <c r="F327" s="277" t="s">
        <v>467</v>
      </c>
      <c r="G327" s="275"/>
      <c r="H327" s="276" t="s">
        <v>1</v>
      </c>
      <c r="I327" s="278"/>
      <c r="J327" s="275"/>
      <c r="K327" s="275"/>
      <c r="L327" s="279"/>
      <c r="M327" s="280"/>
      <c r="N327" s="281"/>
      <c r="O327" s="281"/>
      <c r="P327" s="281"/>
      <c r="Q327" s="281"/>
      <c r="R327" s="281"/>
      <c r="S327" s="281"/>
      <c r="T327" s="282"/>
      <c r="U327" s="15"/>
      <c r="V327" s="15"/>
      <c r="W327" s="15"/>
      <c r="X327" s="15"/>
      <c r="Y327" s="15"/>
      <c r="Z327" s="15"/>
      <c r="AA327" s="15"/>
      <c r="AB327" s="15"/>
      <c r="AC327" s="15"/>
      <c r="AD327" s="15"/>
      <c r="AE327" s="15"/>
      <c r="AT327" s="283" t="s">
        <v>369</v>
      </c>
      <c r="AU327" s="283" t="s">
        <v>91</v>
      </c>
      <c r="AV327" s="15" t="s">
        <v>87</v>
      </c>
      <c r="AW327" s="15" t="s">
        <v>38</v>
      </c>
      <c r="AX327" s="15" t="s">
        <v>83</v>
      </c>
      <c r="AY327" s="283" t="s">
        <v>227</v>
      </c>
    </row>
    <row r="328" s="15" customFormat="1">
      <c r="A328" s="15"/>
      <c r="B328" s="274"/>
      <c r="C328" s="275"/>
      <c r="D328" s="242" t="s">
        <v>369</v>
      </c>
      <c r="E328" s="276" t="s">
        <v>1</v>
      </c>
      <c r="F328" s="277" t="s">
        <v>468</v>
      </c>
      <c r="G328" s="275"/>
      <c r="H328" s="276" t="s">
        <v>1</v>
      </c>
      <c r="I328" s="278"/>
      <c r="J328" s="275"/>
      <c r="K328" s="275"/>
      <c r="L328" s="279"/>
      <c r="M328" s="280"/>
      <c r="N328" s="281"/>
      <c r="O328" s="281"/>
      <c r="P328" s="281"/>
      <c r="Q328" s="281"/>
      <c r="R328" s="281"/>
      <c r="S328" s="281"/>
      <c r="T328" s="282"/>
      <c r="U328" s="15"/>
      <c r="V328" s="15"/>
      <c r="W328" s="15"/>
      <c r="X328" s="15"/>
      <c r="Y328" s="15"/>
      <c r="Z328" s="15"/>
      <c r="AA328" s="15"/>
      <c r="AB328" s="15"/>
      <c r="AC328" s="15"/>
      <c r="AD328" s="15"/>
      <c r="AE328" s="15"/>
      <c r="AT328" s="283" t="s">
        <v>369</v>
      </c>
      <c r="AU328" s="283" t="s">
        <v>91</v>
      </c>
      <c r="AV328" s="15" t="s">
        <v>87</v>
      </c>
      <c r="AW328" s="15" t="s">
        <v>38</v>
      </c>
      <c r="AX328" s="15" t="s">
        <v>83</v>
      </c>
      <c r="AY328" s="283" t="s">
        <v>227</v>
      </c>
    </row>
    <row r="329" s="13" customFormat="1">
      <c r="A329" s="13"/>
      <c r="B329" s="252"/>
      <c r="C329" s="253"/>
      <c r="D329" s="242" t="s">
        <v>369</v>
      </c>
      <c r="E329" s="254" t="s">
        <v>1</v>
      </c>
      <c r="F329" s="255" t="s">
        <v>589</v>
      </c>
      <c r="G329" s="253"/>
      <c r="H329" s="256">
        <v>20.003</v>
      </c>
      <c r="I329" s="257"/>
      <c r="J329" s="253"/>
      <c r="K329" s="253"/>
      <c r="L329" s="258"/>
      <c r="M329" s="259"/>
      <c r="N329" s="260"/>
      <c r="O329" s="260"/>
      <c r="P329" s="260"/>
      <c r="Q329" s="260"/>
      <c r="R329" s="260"/>
      <c r="S329" s="260"/>
      <c r="T329" s="261"/>
      <c r="U329" s="13"/>
      <c r="V329" s="13"/>
      <c r="W329" s="13"/>
      <c r="X329" s="13"/>
      <c r="Y329" s="13"/>
      <c r="Z329" s="13"/>
      <c r="AA329" s="13"/>
      <c r="AB329" s="13"/>
      <c r="AC329" s="13"/>
      <c r="AD329" s="13"/>
      <c r="AE329" s="13"/>
      <c r="AT329" s="262" t="s">
        <v>369</v>
      </c>
      <c r="AU329" s="262" t="s">
        <v>91</v>
      </c>
      <c r="AV329" s="13" t="s">
        <v>91</v>
      </c>
      <c r="AW329" s="13" t="s">
        <v>38</v>
      </c>
      <c r="AX329" s="13" t="s">
        <v>83</v>
      </c>
      <c r="AY329" s="262" t="s">
        <v>227</v>
      </c>
    </row>
    <row r="330" s="14" customFormat="1">
      <c r="A330" s="14"/>
      <c r="B330" s="263"/>
      <c r="C330" s="264"/>
      <c r="D330" s="242" t="s">
        <v>369</v>
      </c>
      <c r="E330" s="265" t="s">
        <v>1</v>
      </c>
      <c r="F330" s="266" t="s">
        <v>371</v>
      </c>
      <c r="G330" s="264"/>
      <c r="H330" s="267">
        <v>20.003</v>
      </c>
      <c r="I330" s="268"/>
      <c r="J330" s="264"/>
      <c r="K330" s="264"/>
      <c r="L330" s="269"/>
      <c r="M330" s="270"/>
      <c r="N330" s="271"/>
      <c r="O330" s="271"/>
      <c r="P330" s="271"/>
      <c r="Q330" s="271"/>
      <c r="R330" s="271"/>
      <c r="S330" s="271"/>
      <c r="T330" s="272"/>
      <c r="U330" s="14"/>
      <c r="V330" s="14"/>
      <c r="W330" s="14"/>
      <c r="X330" s="14"/>
      <c r="Y330" s="14"/>
      <c r="Z330" s="14"/>
      <c r="AA330" s="14"/>
      <c r="AB330" s="14"/>
      <c r="AC330" s="14"/>
      <c r="AD330" s="14"/>
      <c r="AE330" s="14"/>
      <c r="AT330" s="273" t="s">
        <v>369</v>
      </c>
      <c r="AU330" s="273" t="s">
        <v>91</v>
      </c>
      <c r="AV330" s="14" t="s">
        <v>115</v>
      </c>
      <c r="AW330" s="14" t="s">
        <v>38</v>
      </c>
      <c r="AX330" s="14" t="s">
        <v>87</v>
      </c>
      <c r="AY330" s="273" t="s">
        <v>227</v>
      </c>
    </row>
    <row r="331" s="2" customFormat="1" ht="16.5" customHeight="1">
      <c r="A331" s="40"/>
      <c r="B331" s="41"/>
      <c r="C331" s="229" t="s">
        <v>590</v>
      </c>
      <c r="D331" s="229" t="s">
        <v>230</v>
      </c>
      <c r="E331" s="230" t="s">
        <v>591</v>
      </c>
      <c r="F331" s="231" t="s">
        <v>592</v>
      </c>
      <c r="G331" s="232" t="s">
        <v>415</v>
      </c>
      <c r="H331" s="233">
        <v>230.72399999999999</v>
      </c>
      <c r="I331" s="234"/>
      <c r="J331" s="235">
        <f>ROUND(I331*H331,2)</f>
        <v>0</v>
      </c>
      <c r="K331" s="231" t="s">
        <v>234</v>
      </c>
      <c r="L331" s="46"/>
      <c r="M331" s="236" t="s">
        <v>1</v>
      </c>
      <c r="N331" s="237" t="s">
        <v>48</v>
      </c>
      <c r="O331" s="93"/>
      <c r="P331" s="238">
        <f>O331*H331</f>
        <v>0</v>
      </c>
      <c r="Q331" s="238">
        <v>0.087309999999999999</v>
      </c>
      <c r="R331" s="238">
        <f>Q331*H331</f>
        <v>20.14451244</v>
      </c>
      <c r="S331" s="238">
        <v>0</v>
      </c>
      <c r="T331" s="239">
        <f>S331*H331</f>
        <v>0</v>
      </c>
      <c r="U331" s="40"/>
      <c r="V331" s="40"/>
      <c r="W331" s="40"/>
      <c r="X331" s="40"/>
      <c r="Y331" s="40"/>
      <c r="Z331" s="40"/>
      <c r="AA331" s="40"/>
      <c r="AB331" s="40"/>
      <c r="AC331" s="40"/>
      <c r="AD331" s="40"/>
      <c r="AE331" s="40"/>
      <c r="AR331" s="240" t="s">
        <v>115</v>
      </c>
      <c r="AT331" s="240" t="s">
        <v>230</v>
      </c>
      <c r="AU331" s="240" t="s">
        <v>91</v>
      </c>
      <c r="AY331" s="18" t="s">
        <v>227</v>
      </c>
      <c r="BE331" s="241">
        <f>IF(N331="základní",J331,0)</f>
        <v>0</v>
      </c>
      <c r="BF331" s="241">
        <f>IF(N331="snížená",J331,0)</f>
        <v>0</v>
      </c>
      <c r="BG331" s="241">
        <f>IF(N331="zákl. přenesená",J331,0)</f>
        <v>0</v>
      </c>
      <c r="BH331" s="241">
        <f>IF(N331="sníž. přenesená",J331,0)</f>
        <v>0</v>
      </c>
      <c r="BI331" s="241">
        <f>IF(N331="nulová",J331,0)</f>
        <v>0</v>
      </c>
      <c r="BJ331" s="18" t="s">
        <v>87</v>
      </c>
      <c r="BK331" s="241">
        <f>ROUND(I331*H331,2)</f>
        <v>0</v>
      </c>
      <c r="BL331" s="18" t="s">
        <v>115</v>
      </c>
      <c r="BM331" s="240" t="s">
        <v>593</v>
      </c>
    </row>
    <row r="332" s="15" customFormat="1">
      <c r="A332" s="15"/>
      <c r="B332" s="274"/>
      <c r="C332" s="275"/>
      <c r="D332" s="242" t="s">
        <v>369</v>
      </c>
      <c r="E332" s="276" t="s">
        <v>1</v>
      </c>
      <c r="F332" s="277" t="s">
        <v>467</v>
      </c>
      <c r="G332" s="275"/>
      <c r="H332" s="276" t="s">
        <v>1</v>
      </c>
      <c r="I332" s="278"/>
      <c r="J332" s="275"/>
      <c r="K332" s="275"/>
      <c r="L332" s="279"/>
      <c r="M332" s="280"/>
      <c r="N332" s="281"/>
      <c r="O332" s="281"/>
      <c r="P332" s="281"/>
      <c r="Q332" s="281"/>
      <c r="R332" s="281"/>
      <c r="S332" s="281"/>
      <c r="T332" s="282"/>
      <c r="U332" s="15"/>
      <c r="V332" s="15"/>
      <c r="W332" s="15"/>
      <c r="X332" s="15"/>
      <c r="Y332" s="15"/>
      <c r="Z332" s="15"/>
      <c r="AA332" s="15"/>
      <c r="AB332" s="15"/>
      <c r="AC332" s="15"/>
      <c r="AD332" s="15"/>
      <c r="AE332" s="15"/>
      <c r="AT332" s="283" t="s">
        <v>369</v>
      </c>
      <c r="AU332" s="283" t="s">
        <v>91</v>
      </c>
      <c r="AV332" s="15" t="s">
        <v>87</v>
      </c>
      <c r="AW332" s="15" t="s">
        <v>38</v>
      </c>
      <c r="AX332" s="15" t="s">
        <v>83</v>
      </c>
      <c r="AY332" s="283" t="s">
        <v>227</v>
      </c>
    </row>
    <row r="333" s="15" customFormat="1">
      <c r="A333" s="15"/>
      <c r="B333" s="274"/>
      <c r="C333" s="275"/>
      <c r="D333" s="242" t="s">
        <v>369</v>
      </c>
      <c r="E333" s="276" t="s">
        <v>1</v>
      </c>
      <c r="F333" s="277" t="s">
        <v>468</v>
      </c>
      <c r="G333" s="275"/>
      <c r="H333" s="276" t="s">
        <v>1</v>
      </c>
      <c r="I333" s="278"/>
      <c r="J333" s="275"/>
      <c r="K333" s="275"/>
      <c r="L333" s="279"/>
      <c r="M333" s="280"/>
      <c r="N333" s="281"/>
      <c r="O333" s="281"/>
      <c r="P333" s="281"/>
      <c r="Q333" s="281"/>
      <c r="R333" s="281"/>
      <c r="S333" s="281"/>
      <c r="T333" s="282"/>
      <c r="U333" s="15"/>
      <c r="V333" s="15"/>
      <c r="W333" s="15"/>
      <c r="X333" s="15"/>
      <c r="Y333" s="15"/>
      <c r="Z333" s="15"/>
      <c r="AA333" s="15"/>
      <c r="AB333" s="15"/>
      <c r="AC333" s="15"/>
      <c r="AD333" s="15"/>
      <c r="AE333" s="15"/>
      <c r="AT333" s="283" t="s">
        <v>369</v>
      </c>
      <c r="AU333" s="283" t="s">
        <v>91</v>
      </c>
      <c r="AV333" s="15" t="s">
        <v>87</v>
      </c>
      <c r="AW333" s="15" t="s">
        <v>38</v>
      </c>
      <c r="AX333" s="15" t="s">
        <v>83</v>
      </c>
      <c r="AY333" s="283" t="s">
        <v>227</v>
      </c>
    </row>
    <row r="334" s="13" customFormat="1">
      <c r="A334" s="13"/>
      <c r="B334" s="252"/>
      <c r="C334" s="253"/>
      <c r="D334" s="242" t="s">
        <v>369</v>
      </c>
      <c r="E334" s="254" t="s">
        <v>1</v>
      </c>
      <c r="F334" s="255" t="s">
        <v>594</v>
      </c>
      <c r="G334" s="253"/>
      <c r="H334" s="256">
        <v>12.598000000000001</v>
      </c>
      <c r="I334" s="257"/>
      <c r="J334" s="253"/>
      <c r="K334" s="253"/>
      <c r="L334" s="258"/>
      <c r="M334" s="259"/>
      <c r="N334" s="260"/>
      <c r="O334" s="260"/>
      <c r="P334" s="260"/>
      <c r="Q334" s="260"/>
      <c r="R334" s="260"/>
      <c r="S334" s="260"/>
      <c r="T334" s="261"/>
      <c r="U334" s="13"/>
      <c r="V334" s="13"/>
      <c r="W334" s="13"/>
      <c r="X334" s="13"/>
      <c r="Y334" s="13"/>
      <c r="Z334" s="13"/>
      <c r="AA334" s="13"/>
      <c r="AB334" s="13"/>
      <c r="AC334" s="13"/>
      <c r="AD334" s="13"/>
      <c r="AE334" s="13"/>
      <c r="AT334" s="262" t="s">
        <v>369</v>
      </c>
      <c r="AU334" s="262" t="s">
        <v>91</v>
      </c>
      <c r="AV334" s="13" t="s">
        <v>91</v>
      </c>
      <c r="AW334" s="13" t="s">
        <v>38</v>
      </c>
      <c r="AX334" s="13" t="s">
        <v>83</v>
      </c>
      <c r="AY334" s="262" t="s">
        <v>227</v>
      </c>
    </row>
    <row r="335" s="13" customFormat="1">
      <c r="A335" s="13"/>
      <c r="B335" s="252"/>
      <c r="C335" s="253"/>
      <c r="D335" s="242" t="s">
        <v>369</v>
      </c>
      <c r="E335" s="254" t="s">
        <v>1</v>
      </c>
      <c r="F335" s="255" t="s">
        <v>595</v>
      </c>
      <c r="G335" s="253"/>
      <c r="H335" s="256">
        <v>65.040000000000006</v>
      </c>
      <c r="I335" s="257"/>
      <c r="J335" s="253"/>
      <c r="K335" s="253"/>
      <c r="L335" s="258"/>
      <c r="M335" s="259"/>
      <c r="N335" s="260"/>
      <c r="O335" s="260"/>
      <c r="P335" s="260"/>
      <c r="Q335" s="260"/>
      <c r="R335" s="260"/>
      <c r="S335" s="260"/>
      <c r="T335" s="261"/>
      <c r="U335" s="13"/>
      <c r="V335" s="13"/>
      <c r="W335" s="13"/>
      <c r="X335" s="13"/>
      <c r="Y335" s="13"/>
      <c r="Z335" s="13"/>
      <c r="AA335" s="13"/>
      <c r="AB335" s="13"/>
      <c r="AC335" s="13"/>
      <c r="AD335" s="13"/>
      <c r="AE335" s="13"/>
      <c r="AT335" s="262" t="s">
        <v>369</v>
      </c>
      <c r="AU335" s="262" t="s">
        <v>91</v>
      </c>
      <c r="AV335" s="13" t="s">
        <v>91</v>
      </c>
      <c r="AW335" s="13" t="s">
        <v>38</v>
      </c>
      <c r="AX335" s="13" t="s">
        <v>83</v>
      </c>
      <c r="AY335" s="262" t="s">
        <v>227</v>
      </c>
    </row>
    <row r="336" s="13" customFormat="1">
      <c r="A336" s="13"/>
      <c r="B336" s="252"/>
      <c r="C336" s="253"/>
      <c r="D336" s="242" t="s">
        <v>369</v>
      </c>
      <c r="E336" s="254" t="s">
        <v>1</v>
      </c>
      <c r="F336" s="255" t="s">
        <v>596</v>
      </c>
      <c r="G336" s="253"/>
      <c r="H336" s="256">
        <v>131.309</v>
      </c>
      <c r="I336" s="257"/>
      <c r="J336" s="253"/>
      <c r="K336" s="253"/>
      <c r="L336" s="258"/>
      <c r="M336" s="259"/>
      <c r="N336" s="260"/>
      <c r="O336" s="260"/>
      <c r="P336" s="260"/>
      <c r="Q336" s="260"/>
      <c r="R336" s="260"/>
      <c r="S336" s="260"/>
      <c r="T336" s="261"/>
      <c r="U336" s="13"/>
      <c r="V336" s="13"/>
      <c r="W336" s="13"/>
      <c r="X336" s="13"/>
      <c r="Y336" s="13"/>
      <c r="Z336" s="13"/>
      <c r="AA336" s="13"/>
      <c r="AB336" s="13"/>
      <c r="AC336" s="13"/>
      <c r="AD336" s="13"/>
      <c r="AE336" s="13"/>
      <c r="AT336" s="262" t="s">
        <v>369</v>
      </c>
      <c r="AU336" s="262" t="s">
        <v>91</v>
      </c>
      <c r="AV336" s="13" t="s">
        <v>91</v>
      </c>
      <c r="AW336" s="13" t="s">
        <v>38</v>
      </c>
      <c r="AX336" s="13" t="s">
        <v>83</v>
      </c>
      <c r="AY336" s="262" t="s">
        <v>227</v>
      </c>
    </row>
    <row r="337" s="13" customFormat="1">
      <c r="A337" s="13"/>
      <c r="B337" s="252"/>
      <c r="C337" s="253"/>
      <c r="D337" s="242" t="s">
        <v>369</v>
      </c>
      <c r="E337" s="254" t="s">
        <v>1</v>
      </c>
      <c r="F337" s="255" t="s">
        <v>597</v>
      </c>
      <c r="G337" s="253"/>
      <c r="H337" s="256">
        <v>21.777000000000001</v>
      </c>
      <c r="I337" s="257"/>
      <c r="J337" s="253"/>
      <c r="K337" s="253"/>
      <c r="L337" s="258"/>
      <c r="M337" s="259"/>
      <c r="N337" s="260"/>
      <c r="O337" s="260"/>
      <c r="P337" s="260"/>
      <c r="Q337" s="260"/>
      <c r="R337" s="260"/>
      <c r="S337" s="260"/>
      <c r="T337" s="261"/>
      <c r="U337" s="13"/>
      <c r="V337" s="13"/>
      <c r="W337" s="13"/>
      <c r="X337" s="13"/>
      <c r="Y337" s="13"/>
      <c r="Z337" s="13"/>
      <c r="AA337" s="13"/>
      <c r="AB337" s="13"/>
      <c r="AC337" s="13"/>
      <c r="AD337" s="13"/>
      <c r="AE337" s="13"/>
      <c r="AT337" s="262" t="s">
        <v>369</v>
      </c>
      <c r="AU337" s="262" t="s">
        <v>91</v>
      </c>
      <c r="AV337" s="13" t="s">
        <v>91</v>
      </c>
      <c r="AW337" s="13" t="s">
        <v>38</v>
      </c>
      <c r="AX337" s="13" t="s">
        <v>83</v>
      </c>
      <c r="AY337" s="262" t="s">
        <v>227</v>
      </c>
    </row>
    <row r="338" s="14" customFormat="1">
      <c r="A338" s="14"/>
      <c r="B338" s="263"/>
      <c r="C338" s="264"/>
      <c r="D338" s="242" t="s">
        <v>369</v>
      </c>
      <c r="E338" s="265" t="s">
        <v>1</v>
      </c>
      <c r="F338" s="266" t="s">
        <v>371</v>
      </c>
      <c r="G338" s="264"/>
      <c r="H338" s="267">
        <v>230.72399999999999</v>
      </c>
      <c r="I338" s="268"/>
      <c r="J338" s="264"/>
      <c r="K338" s="264"/>
      <c r="L338" s="269"/>
      <c r="M338" s="270"/>
      <c r="N338" s="271"/>
      <c r="O338" s="271"/>
      <c r="P338" s="271"/>
      <c r="Q338" s="271"/>
      <c r="R338" s="271"/>
      <c r="S338" s="271"/>
      <c r="T338" s="272"/>
      <c r="U338" s="14"/>
      <c r="V338" s="14"/>
      <c r="W338" s="14"/>
      <c r="X338" s="14"/>
      <c r="Y338" s="14"/>
      <c r="Z338" s="14"/>
      <c r="AA338" s="14"/>
      <c r="AB338" s="14"/>
      <c r="AC338" s="14"/>
      <c r="AD338" s="14"/>
      <c r="AE338" s="14"/>
      <c r="AT338" s="273" t="s">
        <v>369</v>
      </c>
      <c r="AU338" s="273" t="s">
        <v>91</v>
      </c>
      <c r="AV338" s="14" t="s">
        <v>115</v>
      </c>
      <c r="AW338" s="14" t="s">
        <v>38</v>
      </c>
      <c r="AX338" s="14" t="s">
        <v>87</v>
      </c>
      <c r="AY338" s="273" t="s">
        <v>227</v>
      </c>
    </row>
    <row r="339" s="2" customFormat="1" ht="16.5" customHeight="1">
      <c r="A339" s="40"/>
      <c r="B339" s="41"/>
      <c r="C339" s="229" t="s">
        <v>598</v>
      </c>
      <c r="D339" s="229" t="s">
        <v>230</v>
      </c>
      <c r="E339" s="230" t="s">
        <v>599</v>
      </c>
      <c r="F339" s="231" t="s">
        <v>600</v>
      </c>
      <c r="G339" s="232" t="s">
        <v>415</v>
      </c>
      <c r="H339" s="233">
        <v>396.74000000000001</v>
      </c>
      <c r="I339" s="234"/>
      <c r="J339" s="235">
        <f>ROUND(I339*H339,2)</f>
        <v>0</v>
      </c>
      <c r="K339" s="231" t="s">
        <v>234</v>
      </c>
      <c r="L339" s="46"/>
      <c r="M339" s="236" t="s">
        <v>1</v>
      </c>
      <c r="N339" s="237" t="s">
        <v>48</v>
      </c>
      <c r="O339" s="93"/>
      <c r="P339" s="238">
        <f>O339*H339</f>
        <v>0</v>
      </c>
      <c r="Q339" s="238">
        <v>0.10445</v>
      </c>
      <c r="R339" s="238">
        <f>Q339*H339</f>
        <v>41.439492999999999</v>
      </c>
      <c r="S339" s="238">
        <v>0</v>
      </c>
      <c r="T339" s="239">
        <f>S339*H339</f>
        <v>0</v>
      </c>
      <c r="U339" s="40"/>
      <c r="V339" s="40"/>
      <c r="W339" s="40"/>
      <c r="X339" s="40"/>
      <c r="Y339" s="40"/>
      <c r="Z339" s="40"/>
      <c r="AA339" s="40"/>
      <c r="AB339" s="40"/>
      <c r="AC339" s="40"/>
      <c r="AD339" s="40"/>
      <c r="AE339" s="40"/>
      <c r="AR339" s="240" t="s">
        <v>115</v>
      </c>
      <c r="AT339" s="240" t="s">
        <v>230</v>
      </c>
      <c r="AU339" s="240" t="s">
        <v>91</v>
      </c>
      <c r="AY339" s="18" t="s">
        <v>227</v>
      </c>
      <c r="BE339" s="241">
        <f>IF(N339="základní",J339,0)</f>
        <v>0</v>
      </c>
      <c r="BF339" s="241">
        <f>IF(N339="snížená",J339,0)</f>
        <v>0</v>
      </c>
      <c r="BG339" s="241">
        <f>IF(N339="zákl. přenesená",J339,0)</f>
        <v>0</v>
      </c>
      <c r="BH339" s="241">
        <f>IF(N339="sníž. přenesená",J339,0)</f>
        <v>0</v>
      </c>
      <c r="BI339" s="241">
        <f>IF(N339="nulová",J339,0)</f>
        <v>0</v>
      </c>
      <c r="BJ339" s="18" t="s">
        <v>87</v>
      </c>
      <c r="BK339" s="241">
        <f>ROUND(I339*H339,2)</f>
        <v>0</v>
      </c>
      <c r="BL339" s="18" t="s">
        <v>115</v>
      </c>
      <c r="BM339" s="240" t="s">
        <v>601</v>
      </c>
    </row>
    <row r="340" s="15" customFormat="1">
      <c r="A340" s="15"/>
      <c r="B340" s="274"/>
      <c r="C340" s="275"/>
      <c r="D340" s="242" t="s">
        <v>369</v>
      </c>
      <c r="E340" s="276" t="s">
        <v>1</v>
      </c>
      <c r="F340" s="277" t="s">
        <v>467</v>
      </c>
      <c r="G340" s="275"/>
      <c r="H340" s="276" t="s">
        <v>1</v>
      </c>
      <c r="I340" s="278"/>
      <c r="J340" s="275"/>
      <c r="K340" s="275"/>
      <c r="L340" s="279"/>
      <c r="M340" s="280"/>
      <c r="N340" s="281"/>
      <c r="O340" s="281"/>
      <c r="P340" s="281"/>
      <c r="Q340" s="281"/>
      <c r="R340" s="281"/>
      <c r="S340" s="281"/>
      <c r="T340" s="282"/>
      <c r="U340" s="15"/>
      <c r="V340" s="15"/>
      <c r="W340" s="15"/>
      <c r="X340" s="15"/>
      <c r="Y340" s="15"/>
      <c r="Z340" s="15"/>
      <c r="AA340" s="15"/>
      <c r="AB340" s="15"/>
      <c r="AC340" s="15"/>
      <c r="AD340" s="15"/>
      <c r="AE340" s="15"/>
      <c r="AT340" s="283" t="s">
        <v>369</v>
      </c>
      <c r="AU340" s="283" t="s">
        <v>91</v>
      </c>
      <c r="AV340" s="15" t="s">
        <v>87</v>
      </c>
      <c r="AW340" s="15" t="s">
        <v>38</v>
      </c>
      <c r="AX340" s="15" t="s">
        <v>83</v>
      </c>
      <c r="AY340" s="283" t="s">
        <v>227</v>
      </c>
    </row>
    <row r="341" s="15" customFormat="1">
      <c r="A341" s="15"/>
      <c r="B341" s="274"/>
      <c r="C341" s="275"/>
      <c r="D341" s="242" t="s">
        <v>369</v>
      </c>
      <c r="E341" s="276" t="s">
        <v>1</v>
      </c>
      <c r="F341" s="277" t="s">
        <v>468</v>
      </c>
      <c r="G341" s="275"/>
      <c r="H341" s="276" t="s">
        <v>1</v>
      </c>
      <c r="I341" s="278"/>
      <c r="J341" s="275"/>
      <c r="K341" s="275"/>
      <c r="L341" s="279"/>
      <c r="M341" s="280"/>
      <c r="N341" s="281"/>
      <c r="O341" s="281"/>
      <c r="P341" s="281"/>
      <c r="Q341" s="281"/>
      <c r="R341" s="281"/>
      <c r="S341" s="281"/>
      <c r="T341" s="282"/>
      <c r="U341" s="15"/>
      <c r="V341" s="15"/>
      <c r="W341" s="15"/>
      <c r="X341" s="15"/>
      <c r="Y341" s="15"/>
      <c r="Z341" s="15"/>
      <c r="AA341" s="15"/>
      <c r="AB341" s="15"/>
      <c r="AC341" s="15"/>
      <c r="AD341" s="15"/>
      <c r="AE341" s="15"/>
      <c r="AT341" s="283" t="s">
        <v>369</v>
      </c>
      <c r="AU341" s="283" t="s">
        <v>91</v>
      </c>
      <c r="AV341" s="15" t="s">
        <v>87</v>
      </c>
      <c r="AW341" s="15" t="s">
        <v>38</v>
      </c>
      <c r="AX341" s="15" t="s">
        <v>83</v>
      </c>
      <c r="AY341" s="283" t="s">
        <v>227</v>
      </c>
    </row>
    <row r="342" s="13" customFormat="1">
      <c r="A342" s="13"/>
      <c r="B342" s="252"/>
      <c r="C342" s="253"/>
      <c r="D342" s="242" t="s">
        <v>369</v>
      </c>
      <c r="E342" s="254" t="s">
        <v>1</v>
      </c>
      <c r="F342" s="255" t="s">
        <v>602</v>
      </c>
      <c r="G342" s="253"/>
      <c r="H342" s="256">
        <v>15.314</v>
      </c>
      <c r="I342" s="257"/>
      <c r="J342" s="253"/>
      <c r="K342" s="253"/>
      <c r="L342" s="258"/>
      <c r="M342" s="259"/>
      <c r="N342" s="260"/>
      <c r="O342" s="260"/>
      <c r="P342" s="260"/>
      <c r="Q342" s="260"/>
      <c r="R342" s="260"/>
      <c r="S342" s="260"/>
      <c r="T342" s="261"/>
      <c r="U342" s="13"/>
      <c r="V342" s="13"/>
      <c r="W342" s="13"/>
      <c r="X342" s="13"/>
      <c r="Y342" s="13"/>
      <c r="Z342" s="13"/>
      <c r="AA342" s="13"/>
      <c r="AB342" s="13"/>
      <c r="AC342" s="13"/>
      <c r="AD342" s="13"/>
      <c r="AE342" s="13"/>
      <c r="AT342" s="262" t="s">
        <v>369</v>
      </c>
      <c r="AU342" s="262" t="s">
        <v>91</v>
      </c>
      <c r="AV342" s="13" t="s">
        <v>91</v>
      </c>
      <c r="AW342" s="13" t="s">
        <v>38</v>
      </c>
      <c r="AX342" s="13" t="s">
        <v>83</v>
      </c>
      <c r="AY342" s="262" t="s">
        <v>227</v>
      </c>
    </row>
    <row r="343" s="13" customFormat="1">
      <c r="A343" s="13"/>
      <c r="B343" s="252"/>
      <c r="C343" s="253"/>
      <c r="D343" s="242" t="s">
        <v>369</v>
      </c>
      <c r="E343" s="254" t="s">
        <v>1</v>
      </c>
      <c r="F343" s="255" t="s">
        <v>603</v>
      </c>
      <c r="G343" s="253"/>
      <c r="H343" s="256">
        <v>128.97999999999999</v>
      </c>
      <c r="I343" s="257"/>
      <c r="J343" s="253"/>
      <c r="K343" s="253"/>
      <c r="L343" s="258"/>
      <c r="M343" s="259"/>
      <c r="N343" s="260"/>
      <c r="O343" s="260"/>
      <c r="P343" s="260"/>
      <c r="Q343" s="260"/>
      <c r="R343" s="260"/>
      <c r="S343" s="260"/>
      <c r="T343" s="261"/>
      <c r="U343" s="13"/>
      <c r="V343" s="13"/>
      <c r="W343" s="13"/>
      <c r="X343" s="13"/>
      <c r="Y343" s="13"/>
      <c r="Z343" s="13"/>
      <c r="AA343" s="13"/>
      <c r="AB343" s="13"/>
      <c r="AC343" s="13"/>
      <c r="AD343" s="13"/>
      <c r="AE343" s="13"/>
      <c r="AT343" s="262" t="s">
        <v>369</v>
      </c>
      <c r="AU343" s="262" t="s">
        <v>91</v>
      </c>
      <c r="AV343" s="13" t="s">
        <v>91</v>
      </c>
      <c r="AW343" s="13" t="s">
        <v>38</v>
      </c>
      <c r="AX343" s="13" t="s">
        <v>83</v>
      </c>
      <c r="AY343" s="262" t="s">
        <v>227</v>
      </c>
    </row>
    <row r="344" s="13" customFormat="1">
      <c r="A344" s="13"/>
      <c r="B344" s="252"/>
      <c r="C344" s="253"/>
      <c r="D344" s="242" t="s">
        <v>369</v>
      </c>
      <c r="E344" s="254" t="s">
        <v>1</v>
      </c>
      <c r="F344" s="255" t="s">
        <v>604</v>
      </c>
      <c r="G344" s="253"/>
      <c r="H344" s="256">
        <v>163.62100000000001</v>
      </c>
      <c r="I344" s="257"/>
      <c r="J344" s="253"/>
      <c r="K344" s="253"/>
      <c r="L344" s="258"/>
      <c r="M344" s="259"/>
      <c r="N344" s="260"/>
      <c r="O344" s="260"/>
      <c r="P344" s="260"/>
      <c r="Q344" s="260"/>
      <c r="R344" s="260"/>
      <c r="S344" s="260"/>
      <c r="T344" s="261"/>
      <c r="U344" s="13"/>
      <c r="V344" s="13"/>
      <c r="W344" s="13"/>
      <c r="X344" s="13"/>
      <c r="Y344" s="13"/>
      <c r="Z344" s="13"/>
      <c r="AA344" s="13"/>
      <c r="AB344" s="13"/>
      <c r="AC344" s="13"/>
      <c r="AD344" s="13"/>
      <c r="AE344" s="13"/>
      <c r="AT344" s="262" t="s">
        <v>369</v>
      </c>
      <c r="AU344" s="262" t="s">
        <v>91</v>
      </c>
      <c r="AV344" s="13" t="s">
        <v>91</v>
      </c>
      <c r="AW344" s="13" t="s">
        <v>38</v>
      </c>
      <c r="AX344" s="13" t="s">
        <v>83</v>
      </c>
      <c r="AY344" s="262" t="s">
        <v>227</v>
      </c>
    </row>
    <row r="345" s="13" customFormat="1">
      <c r="A345" s="13"/>
      <c r="B345" s="252"/>
      <c r="C345" s="253"/>
      <c r="D345" s="242" t="s">
        <v>369</v>
      </c>
      <c r="E345" s="254" t="s">
        <v>1</v>
      </c>
      <c r="F345" s="255" t="s">
        <v>605</v>
      </c>
      <c r="G345" s="253"/>
      <c r="H345" s="256">
        <v>51.424999999999997</v>
      </c>
      <c r="I345" s="257"/>
      <c r="J345" s="253"/>
      <c r="K345" s="253"/>
      <c r="L345" s="258"/>
      <c r="M345" s="259"/>
      <c r="N345" s="260"/>
      <c r="O345" s="260"/>
      <c r="P345" s="260"/>
      <c r="Q345" s="260"/>
      <c r="R345" s="260"/>
      <c r="S345" s="260"/>
      <c r="T345" s="261"/>
      <c r="U345" s="13"/>
      <c r="V345" s="13"/>
      <c r="W345" s="13"/>
      <c r="X345" s="13"/>
      <c r="Y345" s="13"/>
      <c r="Z345" s="13"/>
      <c r="AA345" s="13"/>
      <c r="AB345" s="13"/>
      <c r="AC345" s="13"/>
      <c r="AD345" s="13"/>
      <c r="AE345" s="13"/>
      <c r="AT345" s="262" t="s">
        <v>369</v>
      </c>
      <c r="AU345" s="262" t="s">
        <v>91</v>
      </c>
      <c r="AV345" s="13" t="s">
        <v>91</v>
      </c>
      <c r="AW345" s="13" t="s">
        <v>38</v>
      </c>
      <c r="AX345" s="13" t="s">
        <v>83</v>
      </c>
      <c r="AY345" s="262" t="s">
        <v>227</v>
      </c>
    </row>
    <row r="346" s="13" customFormat="1">
      <c r="A346" s="13"/>
      <c r="B346" s="252"/>
      <c r="C346" s="253"/>
      <c r="D346" s="242" t="s">
        <v>369</v>
      </c>
      <c r="E346" s="254" t="s">
        <v>1</v>
      </c>
      <c r="F346" s="255" t="s">
        <v>606</v>
      </c>
      <c r="G346" s="253"/>
      <c r="H346" s="256">
        <v>37.399999999999999</v>
      </c>
      <c r="I346" s="257"/>
      <c r="J346" s="253"/>
      <c r="K346" s="253"/>
      <c r="L346" s="258"/>
      <c r="M346" s="259"/>
      <c r="N346" s="260"/>
      <c r="O346" s="260"/>
      <c r="P346" s="260"/>
      <c r="Q346" s="260"/>
      <c r="R346" s="260"/>
      <c r="S346" s="260"/>
      <c r="T346" s="261"/>
      <c r="U346" s="13"/>
      <c r="V346" s="13"/>
      <c r="W346" s="13"/>
      <c r="X346" s="13"/>
      <c r="Y346" s="13"/>
      <c r="Z346" s="13"/>
      <c r="AA346" s="13"/>
      <c r="AB346" s="13"/>
      <c r="AC346" s="13"/>
      <c r="AD346" s="13"/>
      <c r="AE346" s="13"/>
      <c r="AT346" s="262" t="s">
        <v>369</v>
      </c>
      <c r="AU346" s="262" t="s">
        <v>91</v>
      </c>
      <c r="AV346" s="13" t="s">
        <v>91</v>
      </c>
      <c r="AW346" s="13" t="s">
        <v>38</v>
      </c>
      <c r="AX346" s="13" t="s">
        <v>83</v>
      </c>
      <c r="AY346" s="262" t="s">
        <v>227</v>
      </c>
    </row>
    <row r="347" s="14" customFormat="1">
      <c r="A347" s="14"/>
      <c r="B347" s="263"/>
      <c r="C347" s="264"/>
      <c r="D347" s="242" t="s">
        <v>369</v>
      </c>
      <c r="E347" s="265" t="s">
        <v>1</v>
      </c>
      <c r="F347" s="266" t="s">
        <v>371</v>
      </c>
      <c r="G347" s="264"/>
      <c r="H347" s="267">
        <v>396.74000000000001</v>
      </c>
      <c r="I347" s="268"/>
      <c r="J347" s="264"/>
      <c r="K347" s="264"/>
      <c r="L347" s="269"/>
      <c r="M347" s="270"/>
      <c r="N347" s="271"/>
      <c r="O347" s="271"/>
      <c r="P347" s="271"/>
      <c r="Q347" s="271"/>
      <c r="R347" s="271"/>
      <c r="S347" s="271"/>
      <c r="T347" s="272"/>
      <c r="U347" s="14"/>
      <c r="V347" s="14"/>
      <c r="W347" s="14"/>
      <c r="X347" s="14"/>
      <c r="Y347" s="14"/>
      <c r="Z347" s="14"/>
      <c r="AA347" s="14"/>
      <c r="AB347" s="14"/>
      <c r="AC347" s="14"/>
      <c r="AD347" s="14"/>
      <c r="AE347" s="14"/>
      <c r="AT347" s="273" t="s">
        <v>369</v>
      </c>
      <c r="AU347" s="273" t="s">
        <v>91</v>
      </c>
      <c r="AV347" s="14" t="s">
        <v>115</v>
      </c>
      <c r="AW347" s="14" t="s">
        <v>38</v>
      </c>
      <c r="AX347" s="14" t="s">
        <v>87</v>
      </c>
      <c r="AY347" s="273" t="s">
        <v>227</v>
      </c>
    </row>
    <row r="348" s="2" customFormat="1" ht="16.5" customHeight="1">
      <c r="A348" s="40"/>
      <c r="B348" s="41"/>
      <c r="C348" s="229" t="s">
        <v>607</v>
      </c>
      <c r="D348" s="229" t="s">
        <v>230</v>
      </c>
      <c r="E348" s="230" t="s">
        <v>608</v>
      </c>
      <c r="F348" s="231" t="s">
        <v>609</v>
      </c>
      <c r="G348" s="232" t="s">
        <v>415</v>
      </c>
      <c r="H348" s="233">
        <v>62.5</v>
      </c>
      <c r="I348" s="234"/>
      <c r="J348" s="235">
        <f>ROUND(I348*H348,2)</f>
        <v>0</v>
      </c>
      <c r="K348" s="231" t="s">
        <v>234</v>
      </c>
      <c r="L348" s="46"/>
      <c r="M348" s="236" t="s">
        <v>1</v>
      </c>
      <c r="N348" s="237" t="s">
        <v>48</v>
      </c>
      <c r="O348" s="93"/>
      <c r="P348" s="238">
        <f>O348*H348</f>
        <v>0</v>
      </c>
      <c r="Q348" s="238">
        <v>0.17330000000000001</v>
      </c>
      <c r="R348" s="238">
        <f>Q348*H348</f>
        <v>10.831250000000001</v>
      </c>
      <c r="S348" s="238">
        <v>0</v>
      </c>
      <c r="T348" s="239">
        <f>S348*H348</f>
        <v>0</v>
      </c>
      <c r="U348" s="40"/>
      <c r="V348" s="40"/>
      <c r="W348" s="40"/>
      <c r="X348" s="40"/>
      <c r="Y348" s="40"/>
      <c r="Z348" s="40"/>
      <c r="AA348" s="40"/>
      <c r="AB348" s="40"/>
      <c r="AC348" s="40"/>
      <c r="AD348" s="40"/>
      <c r="AE348" s="40"/>
      <c r="AR348" s="240" t="s">
        <v>115</v>
      </c>
      <c r="AT348" s="240" t="s">
        <v>230</v>
      </c>
      <c r="AU348" s="240" t="s">
        <v>91</v>
      </c>
      <c r="AY348" s="18" t="s">
        <v>227</v>
      </c>
      <c r="BE348" s="241">
        <f>IF(N348="základní",J348,0)</f>
        <v>0</v>
      </c>
      <c r="BF348" s="241">
        <f>IF(N348="snížená",J348,0)</f>
        <v>0</v>
      </c>
      <c r="BG348" s="241">
        <f>IF(N348="zákl. přenesená",J348,0)</f>
        <v>0</v>
      </c>
      <c r="BH348" s="241">
        <f>IF(N348="sníž. přenesená",J348,0)</f>
        <v>0</v>
      </c>
      <c r="BI348" s="241">
        <f>IF(N348="nulová",J348,0)</f>
        <v>0</v>
      </c>
      <c r="BJ348" s="18" t="s">
        <v>87</v>
      </c>
      <c r="BK348" s="241">
        <f>ROUND(I348*H348,2)</f>
        <v>0</v>
      </c>
      <c r="BL348" s="18" t="s">
        <v>115</v>
      </c>
      <c r="BM348" s="240" t="s">
        <v>610</v>
      </c>
    </row>
    <row r="349" s="12" customFormat="1" ht="22.8" customHeight="1">
      <c r="A349" s="12"/>
      <c r="B349" s="213"/>
      <c r="C349" s="214"/>
      <c r="D349" s="215" t="s">
        <v>82</v>
      </c>
      <c r="E349" s="227" t="s">
        <v>115</v>
      </c>
      <c r="F349" s="227" t="s">
        <v>611</v>
      </c>
      <c r="G349" s="214"/>
      <c r="H349" s="214"/>
      <c r="I349" s="217"/>
      <c r="J349" s="228">
        <f>BK349</f>
        <v>0</v>
      </c>
      <c r="K349" s="214"/>
      <c r="L349" s="219"/>
      <c r="M349" s="220"/>
      <c r="N349" s="221"/>
      <c r="O349" s="221"/>
      <c r="P349" s="222">
        <f>SUM(P350:P356)</f>
        <v>0</v>
      </c>
      <c r="Q349" s="221"/>
      <c r="R349" s="222">
        <f>SUM(R350:R356)</f>
        <v>132.48480197000001</v>
      </c>
      <c r="S349" s="221"/>
      <c r="T349" s="223">
        <f>SUM(T350:T356)</f>
        <v>0</v>
      </c>
      <c r="U349" s="12"/>
      <c r="V349" s="12"/>
      <c r="W349" s="12"/>
      <c r="X349" s="12"/>
      <c r="Y349" s="12"/>
      <c r="Z349" s="12"/>
      <c r="AA349" s="12"/>
      <c r="AB349" s="12"/>
      <c r="AC349" s="12"/>
      <c r="AD349" s="12"/>
      <c r="AE349" s="12"/>
      <c r="AR349" s="224" t="s">
        <v>87</v>
      </c>
      <c r="AT349" s="225" t="s">
        <v>82</v>
      </c>
      <c r="AU349" s="225" t="s">
        <v>87</v>
      </c>
      <c r="AY349" s="224" t="s">
        <v>227</v>
      </c>
      <c r="BK349" s="226">
        <f>SUM(BK350:BK356)</f>
        <v>0</v>
      </c>
    </row>
    <row r="350" s="2" customFormat="1" ht="16.5" customHeight="1">
      <c r="A350" s="40"/>
      <c r="B350" s="41"/>
      <c r="C350" s="229" t="s">
        <v>612</v>
      </c>
      <c r="D350" s="229" t="s">
        <v>230</v>
      </c>
      <c r="E350" s="230" t="s">
        <v>613</v>
      </c>
      <c r="F350" s="231" t="s">
        <v>614</v>
      </c>
      <c r="G350" s="232" t="s">
        <v>415</v>
      </c>
      <c r="H350" s="233">
        <v>505.18099999999998</v>
      </c>
      <c r="I350" s="234"/>
      <c r="J350" s="235">
        <f>ROUND(I350*H350,2)</f>
        <v>0</v>
      </c>
      <c r="K350" s="231" t="s">
        <v>234</v>
      </c>
      <c r="L350" s="46"/>
      <c r="M350" s="236" t="s">
        <v>1</v>
      </c>
      <c r="N350" s="237" t="s">
        <v>48</v>
      </c>
      <c r="O350" s="93"/>
      <c r="P350" s="238">
        <f>O350*H350</f>
        <v>0</v>
      </c>
      <c r="Q350" s="238">
        <v>0.24787000000000001</v>
      </c>
      <c r="R350" s="238">
        <f>Q350*H350</f>
        <v>125.21921447</v>
      </c>
      <c r="S350" s="238">
        <v>0</v>
      </c>
      <c r="T350" s="239">
        <f>S350*H350</f>
        <v>0</v>
      </c>
      <c r="U350" s="40"/>
      <c r="V350" s="40"/>
      <c r="W350" s="40"/>
      <c r="X350" s="40"/>
      <c r="Y350" s="40"/>
      <c r="Z350" s="40"/>
      <c r="AA350" s="40"/>
      <c r="AB350" s="40"/>
      <c r="AC350" s="40"/>
      <c r="AD350" s="40"/>
      <c r="AE350" s="40"/>
      <c r="AR350" s="240" t="s">
        <v>115</v>
      </c>
      <c r="AT350" s="240" t="s">
        <v>230</v>
      </c>
      <c r="AU350" s="240" t="s">
        <v>91</v>
      </c>
      <c r="AY350" s="18" t="s">
        <v>227</v>
      </c>
      <c r="BE350" s="241">
        <f>IF(N350="základní",J350,0)</f>
        <v>0</v>
      </c>
      <c r="BF350" s="241">
        <f>IF(N350="snížená",J350,0)</f>
        <v>0</v>
      </c>
      <c r="BG350" s="241">
        <f>IF(N350="zákl. přenesená",J350,0)</f>
        <v>0</v>
      </c>
      <c r="BH350" s="241">
        <f>IF(N350="sníž. přenesená",J350,0)</f>
        <v>0</v>
      </c>
      <c r="BI350" s="241">
        <f>IF(N350="nulová",J350,0)</f>
        <v>0</v>
      </c>
      <c r="BJ350" s="18" t="s">
        <v>87</v>
      </c>
      <c r="BK350" s="241">
        <f>ROUND(I350*H350,2)</f>
        <v>0</v>
      </c>
      <c r="BL350" s="18" t="s">
        <v>115</v>
      </c>
      <c r="BM350" s="240" t="s">
        <v>615</v>
      </c>
    </row>
    <row r="351" s="15" customFormat="1">
      <c r="A351" s="15"/>
      <c r="B351" s="274"/>
      <c r="C351" s="275"/>
      <c r="D351" s="242" t="s">
        <v>369</v>
      </c>
      <c r="E351" s="276" t="s">
        <v>1</v>
      </c>
      <c r="F351" s="277" t="s">
        <v>417</v>
      </c>
      <c r="G351" s="275"/>
      <c r="H351" s="276" t="s">
        <v>1</v>
      </c>
      <c r="I351" s="278"/>
      <c r="J351" s="275"/>
      <c r="K351" s="275"/>
      <c r="L351" s="279"/>
      <c r="M351" s="280"/>
      <c r="N351" s="281"/>
      <c r="O351" s="281"/>
      <c r="P351" s="281"/>
      <c r="Q351" s="281"/>
      <c r="R351" s="281"/>
      <c r="S351" s="281"/>
      <c r="T351" s="282"/>
      <c r="U351" s="15"/>
      <c r="V351" s="15"/>
      <c r="W351" s="15"/>
      <c r="X351" s="15"/>
      <c r="Y351" s="15"/>
      <c r="Z351" s="15"/>
      <c r="AA351" s="15"/>
      <c r="AB351" s="15"/>
      <c r="AC351" s="15"/>
      <c r="AD351" s="15"/>
      <c r="AE351" s="15"/>
      <c r="AT351" s="283" t="s">
        <v>369</v>
      </c>
      <c r="AU351" s="283" t="s">
        <v>91</v>
      </c>
      <c r="AV351" s="15" t="s">
        <v>87</v>
      </c>
      <c r="AW351" s="15" t="s">
        <v>38</v>
      </c>
      <c r="AX351" s="15" t="s">
        <v>83</v>
      </c>
      <c r="AY351" s="283" t="s">
        <v>227</v>
      </c>
    </row>
    <row r="352" s="13" customFormat="1">
      <c r="A352" s="13"/>
      <c r="B352" s="252"/>
      <c r="C352" s="253"/>
      <c r="D352" s="242" t="s">
        <v>369</v>
      </c>
      <c r="E352" s="254" t="s">
        <v>1</v>
      </c>
      <c r="F352" s="255" t="s">
        <v>616</v>
      </c>
      <c r="G352" s="253"/>
      <c r="H352" s="256">
        <v>505.18099999999998</v>
      </c>
      <c r="I352" s="257"/>
      <c r="J352" s="253"/>
      <c r="K352" s="253"/>
      <c r="L352" s="258"/>
      <c r="M352" s="259"/>
      <c r="N352" s="260"/>
      <c r="O352" s="260"/>
      <c r="P352" s="260"/>
      <c r="Q352" s="260"/>
      <c r="R352" s="260"/>
      <c r="S352" s="260"/>
      <c r="T352" s="261"/>
      <c r="U352" s="13"/>
      <c r="V352" s="13"/>
      <c r="W352" s="13"/>
      <c r="X352" s="13"/>
      <c r="Y352" s="13"/>
      <c r="Z352" s="13"/>
      <c r="AA352" s="13"/>
      <c r="AB352" s="13"/>
      <c r="AC352" s="13"/>
      <c r="AD352" s="13"/>
      <c r="AE352" s="13"/>
      <c r="AT352" s="262" t="s">
        <v>369</v>
      </c>
      <c r="AU352" s="262" t="s">
        <v>91</v>
      </c>
      <c r="AV352" s="13" t="s">
        <v>91</v>
      </c>
      <c r="AW352" s="13" t="s">
        <v>38</v>
      </c>
      <c r="AX352" s="13" t="s">
        <v>83</v>
      </c>
      <c r="AY352" s="262" t="s">
        <v>227</v>
      </c>
    </row>
    <row r="353" s="14" customFormat="1">
      <c r="A353" s="14"/>
      <c r="B353" s="263"/>
      <c r="C353" s="264"/>
      <c r="D353" s="242" t="s">
        <v>369</v>
      </c>
      <c r="E353" s="265" t="s">
        <v>1</v>
      </c>
      <c r="F353" s="266" t="s">
        <v>371</v>
      </c>
      <c r="G353" s="264"/>
      <c r="H353" s="267">
        <v>505.18099999999998</v>
      </c>
      <c r="I353" s="268"/>
      <c r="J353" s="264"/>
      <c r="K353" s="264"/>
      <c r="L353" s="269"/>
      <c r="M353" s="270"/>
      <c r="N353" s="271"/>
      <c r="O353" s="271"/>
      <c r="P353" s="271"/>
      <c r="Q353" s="271"/>
      <c r="R353" s="271"/>
      <c r="S353" s="271"/>
      <c r="T353" s="272"/>
      <c r="U353" s="14"/>
      <c r="V353" s="14"/>
      <c r="W353" s="14"/>
      <c r="X353" s="14"/>
      <c r="Y353" s="14"/>
      <c r="Z353" s="14"/>
      <c r="AA353" s="14"/>
      <c r="AB353" s="14"/>
      <c r="AC353" s="14"/>
      <c r="AD353" s="14"/>
      <c r="AE353" s="14"/>
      <c r="AT353" s="273" t="s">
        <v>369</v>
      </c>
      <c r="AU353" s="273" t="s">
        <v>91</v>
      </c>
      <c r="AV353" s="14" t="s">
        <v>115</v>
      </c>
      <c r="AW353" s="14" t="s">
        <v>38</v>
      </c>
      <c r="AX353" s="14" t="s">
        <v>87</v>
      </c>
      <c r="AY353" s="273" t="s">
        <v>227</v>
      </c>
    </row>
    <row r="354" s="2" customFormat="1" ht="16.5" customHeight="1">
      <c r="A354" s="40"/>
      <c r="B354" s="41"/>
      <c r="C354" s="229" t="s">
        <v>617</v>
      </c>
      <c r="D354" s="229" t="s">
        <v>230</v>
      </c>
      <c r="E354" s="230" t="s">
        <v>618</v>
      </c>
      <c r="F354" s="231" t="s">
        <v>619</v>
      </c>
      <c r="G354" s="232" t="s">
        <v>415</v>
      </c>
      <c r="H354" s="233">
        <v>21.25</v>
      </c>
      <c r="I354" s="234"/>
      <c r="J354" s="235">
        <f>ROUND(I354*H354,2)</f>
        <v>0</v>
      </c>
      <c r="K354" s="231" t="s">
        <v>234</v>
      </c>
      <c r="L354" s="46"/>
      <c r="M354" s="236" t="s">
        <v>1</v>
      </c>
      <c r="N354" s="237" t="s">
        <v>48</v>
      </c>
      <c r="O354" s="93"/>
      <c r="P354" s="238">
        <f>O354*H354</f>
        <v>0</v>
      </c>
      <c r="Q354" s="238">
        <v>0.34190999999999999</v>
      </c>
      <c r="R354" s="238">
        <f>Q354*H354</f>
        <v>7.2655874999999996</v>
      </c>
      <c r="S354" s="238">
        <v>0</v>
      </c>
      <c r="T354" s="239">
        <f>S354*H354</f>
        <v>0</v>
      </c>
      <c r="U354" s="40"/>
      <c r="V354" s="40"/>
      <c r="W354" s="40"/>
      <c r="X354" s="40"/>
      <c r="Y354" s="40"/>
      <c r="Z354" s="40"/>
      <c r="AA354" s="40"/>
      <c r="AB354" s="40"/>
      <c r="AC354" s="40"/>
      <c r="AD354" s="40"/>
      <c r="AE354" s="40"/>
      <c r="AR354" s="240" t="s">
        <v>115</v>
      </c>
      <c r="AT354" s="240" t="s">
        <v>230</v>
      </c>
      <c r="AU354" s="240" t="s">
        <v>91</v>
      </c>
      <c r="AY354" s="18" t="s">
        <v>227</v>
      </c>
      <c r="BE354" s="241">
        <f>IF(N354="základní",J354,0)</f>
        <v>0</v>
      </c>
      <c r="BF354" s="241">
        <f>IF(N354="snížená",J354,0)</f>
        <v>0</v>
      </c>
      <c r="BG354" s="241">
        <f>IF(N354="zákl. přenesená",J354,0)</f>
        <v>0</v>
      </c>
      <c r="BH354" s="241">
        <f>IF(N354="sníž. přenesená",J354,0)</f>
        <v>0</v>
      </c>
      <c r="BI354" s="241">
        <f>IF(N354="nulová",J354,0)</f>
        <v>0</v>
      </c>
      <c r="BJ354" s="18" t="s">
        <v>87</v>
      </c>
      <c r="BK354" s="241">
        <f>ROUND(I354*H354,2)</f>
        <v>0</v>
      </c>
      <c r="BL354" s="18" t="s">
        <v>115</v>
      </c>
      <c r="BM354" s="240" t="s">
        <v>620</v>
      </c>
    </row>
    <row r="355" s="13" customFormat="1">
      <c r="A355" s="13"/>
      <c r="B355" s="252"/>
      <c r="C355" s="253"/>
      <c r="D355" s="242" t="s">
        <v>369</v>
      </c>
      <c r="E355" s="254" t="s">
        <v>1</v>
      </c>
      <c r="F355" s="255" t="s">
        <v>621</v>
      </c>
      <c r="G355" s="253"/>
      <c r="H355" s="256">
        <v>21.25</v>
      </c>
      <c r="I355" s="257"/>
      <c r="J355" s="253"/>
      <c r="K355" s="253"/>
      <c r="L355" s="258"/>
      <c r="M355" s="259"/>
      <c r="N355" s="260"/>
      <c r="O355" s="260"/>
      <c r="P355" s="260"/>
      <c r="Q355" s="260"/>
      <c r="R355" s="260"/>
      <c r="S355" s="260"/>
      <c r="T355" s="261"/>
      <c r="U355" s="13"/>
      <c r="V355" s="13"/>
      <c r="W355" s="13"/>
      <c r="X355" s="13"/>
      <c r="Y355" s="13"/>
      <c r="Z355" s="13"/>
      <c r="AA355" s="13"/>
      <c r="AB355" s="13"/>
      <c r="AC355" s="13"/>
      <c r="AD355" s="13"/>
      <c r="AE355" s="13"/>
      <c r="AT355" s="262" t="s">
        <v>369</v>
      </c>
      <c r="AU355" s="262" t="s">
        <v>91</v>
      </c>
      <c r="AV355" s="13" t="s">
        <v>91</v>
      </c>
      <c r="AW355" s="13" t="s">
        <v>38</v>
      </c>
      <c r="AX355" s="13" t="s">
        <v>83</v>
      </c>
      <c r="AY355" s="262" t="s">
        <v>227</v>
      </c>
    </row>
    <row r="356" s="14" customFormat="1">
      <c r="A356" s="14"/>
      <c r="B356" s="263"/>
      <c r="C356" s="264"/>
      <c r="D356" s="242" t="s">
        <v>369</v>
      </c>
      <c r="E356" s="265" t="s">
        <v>1</v>
      </c>
      <c r="F356" s="266" t="s">
        <v>371</v>
      </c>
      <c r="G356" s="264"/>
      <c r="H356" s="267">
        <v>21.25</v>
      </c>
      <c r="I356" s="268"/>
      <c r="J356" s="264"/>
      <c r="K356" s="264"/>
      <c r="L356" s="269"/>
      <c r="M356" s="270"/>
      <c r="N356" s="271"/>
      <c r="O356" s="271"/>
      <c r="P356" s="271"/>
      <c r="Q356" s="271"/>
      <c r="R356" s="271"/>
      <c r="S356" s="271"/>
      <c r="T356" s="272"/>
      <c r="U356" s="14"/>
      <c r="V356" s="14"/>
      <c r="W356" s="14"/>
      <c r="X356" s="14"/>
      <c r="Y356" s="14"/>
      <c r="Z356" s="14"/>
      <c r="AA356" s="14"/>
      <c r="AB356" s="14"/>
      <c r="AC356" s="14"/>
      <c r="AD356" s="14"/>
      <c r="AE356" s="14"/>
      <c r="AT356" s="273" t="s">
        <v>369</v>
      </c>
      <c r="AU356" s="273" t="s">
        <v>91</v>
      </c>
      <c r="AV356" s="14" t="s">
        <v>115</v>
      </c>
      <c r="AW356" s="14" t="s">
        <v>38</v>
      </c>
      <c r="AX356" s="14" t="s">
        <v>87</v>
      </c>
      <c r="AY356" s="273" t="s">
        <v>227</v>
      </c>
    </row>
    <row r="357" s="12" customFormat="1" ht="22.8" customHeight="1">
      <c r="A357" s="12"/>
      <c r="B357" s="213"/>
      <c r="C357" s="214"/>
      <c r="D357" s="215" t="s">
        <v>82</v>
      </c>
      <c r="E357" s="227" t="s">
        <v>121</v>
      </c>
      <c r="F357" s="227" t="s">
        <v>622</v>
      </c>
      <c r="G357" s="214"/>
      <c r="H357" s="214"/>
      <c r="I357" s="217"/>
      <c r="J357" s="228">
        <f>BK357</f>
        <v>0</v>
      </c>
      <c r="K357" s="214"/>
      <c r="L357" s="219"/>
      <c r="M357" s="220"/>
      <c r="N357" s="221"/>
      <c r="O357" s="221"/>
      <c r="P357" s="222">
        <f>SUM(P358:P360)</f>
        <v>0</v>
      </c>
      <c r="Q357" s="221"/>
      <c r="R357" s="222">
        <f>SUM(R358:R360)</f>
        <v>6.4517125000000002</v>
      </c>
      <c r="S357" s="221"/>
      <c r="T357" s="223">
        <f>SUM(T358:T360)</f>
        <v>0</v>
      </c>
      <c r="U357" s="12"/>
      <c r="V357" s="12"/>
      <c r="W357" s="12"/>
      <c r="X357" s="12"/>
      <c r="Y357" s="12"/>
      <c r="Z357" s="12"/>
      <c r="AA357" s="12"/>
      <c r="AB357" s="12"/>
      <c r="AC357" s="12"/>
      <c r="AD357" s="12"/>
      <c r="AE357" s="12"/>
      <c r="AR357" s="224" t="s">
        <v>87</v>
      </c>
      <c r="AT357" s="225" t="s">
        <v>82</v>
      </c>
      <c r="AU357" s="225" t="s">
        <v>87</v>
      </c>
      <c r="AY357" s="224" t="s">
        <v>227</v>
      </c>
      <c r="BK357" s="226">
        <f>SUM(BK358:BK360)</f>
        <v>0</v>
      </c>
    </row>
    <row r="358" s="2" customFormat="1" ht="16.5" customHeight="1">
      <c r="A358" s="40"/>
      <c r="B358" s="41"/>
      <c r="C358" s="229" t="s">
        <v>623</v>
      </c>
      <c r="D358" s="229" t="s">
        <v>230</v>
      </c>
      <c r="E358" s="230" t="s">
        <v>624</v>
      </c>
      <c r="F358" s="231" t="s">
        <v>625</v>
      </c>
      <c r="G358" s="232" t="s">
        <v>415</v>
      </c>
      <c r="H358" s="233">
        <v>21.25</v>
      </c>
      <c r="I358" s="234"/>
      <c r="J358" s="235">
        <f>ROUND(I358*H358,2)</f>
        <v>0</v>
      </c>
      <c r="K358" s="231" t="s">
        <v>234</v>
      </c>
      <c r="L358" s="46"/>
      <c r="M358" s="236" t="s">
        <v>1</v>
      </c>
      <c r="N358" s="237" t="s">
        <v>48</v>
      </c>
      <c r="O358" s="93"/>
      <c r="P358" s="238">
        <f>O358*H358</f>
        <v>0</v>
      </c>
      <c r="Q358" s="238">
        <v>0.30360999999999999</v>
      </c>
      <c r="R358" s="238">
        <f>Q358*H358</f>
        <v>6.4517125000000002</v>
      </c>
      <c r="S358" s="238">
        <v>0</v>
      </c>
      <c r="T358" s="239">
        <f>S358*H358</f>
        <v>0</v>
      </c>
      <c r="U358" s="40"/>
      <c r="V358" s="40"/>
      <c r="W358" s="40"/>
      <c r="X358" s="40"/>
      <c r="Y358" s="40"/>
      <c r="Z358" s="40"/>
      <c r="AA358" s="40"/>
      <c r="AB358" s="40"/>
      <c r="AC358" s="40"/>
      <c r="AD358" s="40"/>
      <c r="AE358" s="40"/>
      <c r="AR358" s="240" t="s">
        <v>115</v>
      </c>
      <c r="AT358" s="240" t="s">
        <v>230</v>
      </c>
      <c r="AU358" s="240" t="s">
        <v>91</v>
      </c>
      <c r="AY358" s="18" t="s">
        <v>227</v>
      </c>
      <c r="BE358" s="241">
        <f>IF(N358="základní",J358,0)</f>
        <v>0</v>
      </c>
      <c r="BF358" s="241">
        <f>IF(N358="snížená",J358,0)</f>
        <v>0</v>
      </c>
      <c r="BG358" s="241">
        <f>IF(N358="zákl. přenesená",J358,0)</f>
        <v>0</v>
      </c>
      <c r="BH358" s="241">
        <f>IF(N358="sníž. přenesená",J358,0)</f>
        <v>0</v>
      </c>
      <c r="BI358" s="241">
        <f>IF(N358="nulová",J358,0)</f>
        <v>0</v>
      </c>
      <c r="BJ358" s="18" t="s">
        <v>87</v>
      </c>
      <c r="BK358" s="241">
        <f>ROUND(I358*H358,2)</f>
        <v>0</v>
      </c>
      <c r="BL358" s="18" t="s">
        <v>115</v>
      </c>
      <c r="BM358" s="240" t="s">
        <v>626</v>
      </c>
    </row>
    <row r="359" s="13" customFormat="1">
      <c r="A359" s="13"/>
      <c r="B359" s="252"/>
      <c r="C359" s="253"/>
      <c r="D359" s="242" t="s">
        <v>369</v>
      </c>
      <c r="E359" s="254" t="s">
        <v>1</v>
      </c>
      <c r="F359" s="255" t="s">
        <v>621</v>
      </c>
      <c r="G359" s="253"/>
      <c r="H359" s="256">
        <v>21.25</v>
      </c>
      <c r="I359" s="257"/>
      <c r="J359" s="253"/>
      <c r="K359" s="253"/>
      <c r="L359" s="258"/>
      <c r="M359" s="259"/>
      <c r="N359" s="260"/>
      <c r="O359" s="260"/>
      <c r="P359" s="260"/>
      <c r="Q359" s="260"/>
      <c r="R359" s="260"/>
      <c r="S359" s="260"/>
      <c r="T359" s="261"/>
      <c r="U359" s="13"/>
      <c r="V359" s="13"/>
      <c r="W359" s="13"/>
      <c r="X359" s="13"/>
      <c r="Y359" s="13"/>
      <c r="Z359" s="13"/>
      <c r="AA359" s="13"/>
      <c r="AB359" s="13"/>
      <c r="AC359" s="13"/>
      <c r="AD359" s="13"/>
      <c r="AE359" s="13"/>
      <c r="AT359" s="262" t="s">
        <v>369</v>
      </c>
      <c r="AU359" s="262" t="s">
        <v>91</v>
      </c>
      <c r="AV359" s="13" t="s">
        <v>91</v>
      </c>
      <c r="AW359" s="13" t="s">
        <v>38</v>
      </c>
      <c r="AX359" s="13" t="s">
        <v>83</v>
      </c>
      <c r="AY359" s="262" t="s">
        <v>227</v>
      </c>
    </row>
    <row r="360" s="14" customFormat="1">
      <c r="A360" s="14"/>
      <c r="B360" s="263"/>
      <c r="C360" s="264"/>
      <c r="D360" s="242" t="s">
        <v>369</v>
      </c>
      <c r="E360" s="265" t="s">
        <v>1</v>
      </c>
      <c r="F360" s="266" t="s">
        <v>371</v>
      </c>
      <c r="G360" s="264"/>
      <c r="H360" s="267">
        <v>21.25</v>
      </c>
      <c r="I360" s="268"/>
      <c r="J360" s="264"/>
      <c r="K360" s="264"/>
      <c r="L360" s="269"/>
      <c r="M360" s="270"/>
      <c r="N360" s="271"/>
      <c r="O360" s="271"/>
      <c r="P360" s="271"/>
      <c r="Q360" s="271"/>
      <c r="R360" s="271"/>
      <c r="S360" s="271"/>
      <c r="T360" s="272"/>
      <c r="U360" s="14"/>
      <c r="V360" s="14"/>
      <c r="W360" s="14"/>
      <c r="X360" s="14"/>
      <c r="Y360" s="14"/>
      <c r="Z360" s="14"/>
      <c r="AA360" s="14"/>
      <c r="AB360" s="14"/>
      <c r="AC360" s="14"/>
      <c r="AD360" s="14"/>
      <c r="AE360" s="14"/>
      <c r="AT360" s="273" t="s">
        <v>369</v>
      </c>
      <c r="AU360" s="273" t="s">
        <v>91</v>
      </c>
      <c r="AV360" s="14" t="s">
        <v>115</v>
      </c>
      <c r="AW360" s="14" t="s">
        <v>38</v>
      </c>
      <c r="AX360" s="14" t="s">
        <v>87</v>
      </c>
      <c r="AY360" s="273" t="s">
        <v>227</v>
      </c>
    </row>
    <row r="361" s="12" customFormat="1" ht="22.8" customHeight="1">
      <c r="A361" s="12"/>
      <c r="B361" s="213"/>
      <c r="C361" s="214"/>
      <c r="D361" s="215" t="s">
        <v>82</v>
      </c>
      <c r="E361" s="227" t="s">
        <v>257</v>
      </c>
      <c r="F361" s="227" t="s">
        <v>627</v>
      </c>
      <c r="G361" s="214"/>
      <c r="H361" s="214"/>
      <c r="I361" s="217"/>
      <c r="J361" s="228">
        <f>BK361</f>
        <v>0</v>
      </c>
      <c r="K361" s="214"/>
      <c r="L361" s="219"/>
      <c r="M361" s="220"/>
      <c r="N361" s="221"/>
      <c r="O361" s="221"/>
      <c r="P361" s="222">
        <f>SUM(P362:P641)</f>
        <v>0</v>
      </c>
      <c r="Q361" s="221"/>
      <c r="R361" s="222">
        <f>SUM(R362:R641)</f>
        <v>783.76206808999984</v>
      </c>
      <c r="S361" s="221"/>
      <c r="T361" s="223">
        <f>SUM(T362:T641)</f>
        <v>0</v>
      </c>
      <c r="U361" s="12"/>
      <c r="V361" s="12"/>
      <c r="W361" s="12"/>
      <c r="X361" s="12"/>
      <c r="Y361" s="12"/>
      <c r="Z361" s="12"/>
      <c r="AA361" s="12"/>
      <c r="AB361" s="12"/>
      <c r="AC361" s="12"/>
      <c r="AD361" s="12"/>
      <c r="AE361" s="12"/>
      <c r="AR361" s="224" t="s">
        <v>87</v>
      </c>
      <c r="AT361" s="225" t="s">
        <v>82</v>
      </c>
      <c r="AU361" s="225" t="s">
        <v>87</v>
      </c>
      <c r="AY361" s="224" t="s">
        <v>227</v>
      </c>
      <c r="BK361" s="226">
        <f>SUM(BK362:BK641)</f>
        <v>0</v>
      </c>
    </row>
    <row r="362" s="2" customFormat="1" ht="16.5" customHeight="1">
      <c r="A362" s="40"/>
      <c r="B362" s="41"/>
      <c r="C362" s="229" t="s">
        <v>628</v>
      </c>
      <c r="D362" s="229" t="s">
        <v>230</v>
      </c>
      <c r="E362" s="230" t="s">
        <v>629</v>
      </c>
      <c r="F362" s="231" t="s">
        <v>630</v>
      </c>
      <c r="G362" s="232" t="s">
        <v>415</v>
      </c>
      <c r="H362" s="233">
        <v>307.19999999999999</v>
      </c>
      <c r="I362" s="234"/>
      <c r="J362" s="235">
        <f>ROUND(I362*H362,2)</f>
        <v>0</v>
      </c>
      <c r="K362" s="231" t="s">
        <v>234</v>
      </c>
      <c r="L362" s="46"/>
      <c r="M362" s="236" t="s">
        <v>1</v>
      </c>
      <c r="N362" s="237" t="s">
        <v>48</v>
      </c>
      <c r="O362" s="93"/>
      <c r="P362" s="238">
        <f>O362*H362</f>
        <v>0</v>
      </c>
      <c r="Q362" s="238">
        <v>0.0064999999999999997</v>
      </c>
      <c r="R362" s="238">
        <f>Q362*H362</f>
        <v>1.9967999999999999</v>
      </c>
      <c r="S362" s="238">
        <v>0</v>
      </c>
      <c r="T362" s="239">
        <f>S362*H362</f>
        <v>0</v>
      </c>
      <c r="U362" s="40"/>
      <c r="V362" s="40"/>
      <c r="W362" s="40"/>
      <c r="X362" s="40"/>
      <c r="Y362" s="40"/>
      <c r="Z362" s="40"/>
      <c r="AA362" s="40"/>
      <c r="AB362" s="40"/>
      <c r="AC362" s="40"/>
      <c r="AD362" s="40"/>
      <c r="AE362" s="40"/>
      <c r="AR362" s="240" t="s">
        <v>115</v>
      </c>
      <c r="AT362" s="240" t="s">
        <v>230</v>
      </c>
      <c r="AU362" s="240" t="s">
        <v>91</v>
      </c>
      <c r="AY362" s="18" t="s">
        <v>227</v>
      </c>
      <c r="BE362" s="241">
        <f>IF(N362="základní",J362,0)</f>
        <v>0</v>
      </c>
      <c r="BF362" s="241">
        <f>IF(N362="snížená",J362,0)</f>
        <v>0</v>
      </c>
      <c r="BG362" s="241">
        <f>IF(N362="zákl. přenesená",J362,0)</f>
        <v>0</v>
      </c>
      <c r="BH362" s="241">
        <f>IF(N362="sníž. přenesená",J362,0)</f>
        <v>0</v>
      </c>
      <c r="BI362" s="241">
        <f>IF(N362="nulová",J362,0)</f>
        <v>0</v>
      </c>
      <c r="BJ362" s="18" t="s">
        <v>87</v>
      </c>
      <c r="BK362" s="241">
        <f>ROUND(I362*H362,2)</f>
        <v>0</v>
      </c>
      <c r="BL362" s="18" t="s">
        <v>115</v>
      </c>
      <c r="BM362" s="240" t="s">
        <v>631</v>
      </c>
    </row>
    <row r="363" s="15" customFormat="1">
      <c r="A363" s="15"/>
      <c r="B363" s="274"/>
      <c r="C363" s="275"/>
      <c r="D363" s="242" t="s">
        <v>369</v>
      </c>
      <c r="E363" s="276" t="s">
        <v>1</v>
      </c>
      <c r="F363" s="277" t="s">
        <v>632</v>
      </c>
      <c r="G363" s="275"/>
      <c r="H363" s="276" t="s">
        <v>1</v>
      </c>
      <c r="I363" s="278"/>
      <c r="J363" s="275"/>
      <c r="K363" s="275"/>
      <c r="L363" s="279"/>
      <c r="M363" s="280"/>
      <c r="N363" s="281"/>
      <c r="O363" s="281"/>
      <c r="P363" s="281"/>
      <c r="Q363" s="281"/>
      <c r="R363" s="281"/>
      <c r="S363" s="281"/>
      <c r="T363" s="282"/>
      <c r="U363" s="15"/>
      <c r="V363" s="15"/>
      <c r="W363" s="15"/>
      <c r="X363" s="15"/>
      <c r="Y363" s="15"/>
      <c r="Z363" s="15"/>
      <c r="AA363" s="15"/>
      <c r="AB363" s="15"/>
      <c r="AC363" s="15"/>
      <c r="AD363" s="15"/>
      <c r="AE363" s="15"/>
      <c r="AT363" s="283" t="s">
        <v>369</v>
      </c>
      <c r="AU363" s="283" t="s">
        <v>91</v>
      </c>
      <c r="AV363" s="15" t="s">
        <v>87</v>
      </c>
      <c r="AW363" s="15" t="s">
        <v>38</v>
      </c>
      <c r="AX363" s="15" t="s">
        <v>83</v>
      </c>
      <c r="AY363" s="283" t="s">
        <v>227</v>
      </c>
    </row>
    <row r="364" s="13" customFormat="1">
      <c r="A364" s="13"/>
      <c r="B364" s="252"/>
      <c r="C364" s="253"/>
      <c r="D364" s="242" t="s">
        <v>369</v>
      </c>
      <c r="E364" s="254" t="s">
        <v>1</v>
      </c>
      <c r="F364" s="255" t="s">
        <v>633</v>
      </c>
      <c r="G364" s="253"/>
      <c r="H364" s="256">
        <v>405.80000000000001</v>
      </c>
      <c r="I364" s="257"/>
      <c r="J364" s="253"/>
      <c r="K364" s="253"/>
      <c r="L364" s="258"/>
      <c r="M364" s="259"/>
      <c r="N364" s="260"/>
      <c r="O364" s="260"/>
      <c r="P364" s="260"/>
      <c r="Q364" s="260"/>
      <c r="R364" s="260"/>
      <c r="S364" s="260"/>
      <c r="T364" s="261"/>
      <c r="U364" s="13"/>
      <c r="V364" s="13"/>
      <c r="W364" s="13"/>
      <c r="X364" s="13"/>
      <c r="Y364" s="13"/>
      <c r="Z364" s="13"/>
      <c r="AA364" s="13"/>
      <c r="AB364" s="13"/>
      <c r="AC364" s="13"/>
      <c r="AD364" s="13"/>
      <c r="AE364" s="13"/>
      <c r="AT364" s="262" t="s">
        <v>369</v>
      </c>
      <c r="AU364" s="262" t="s">
        <v>91</v>
      </c>
      <c r="AV364" s="13" t="s">
        <v>91</v>
      </c>
      <c r="AW364" s="13" t="s">
        <v>38</v>
      </c>
      <c r="AX364" s="13" t="s">
        <v>83</v>
      </c>
      <c r="AY364" s="262" t="s">
        <v>227</v>
      </c>
    </row>
    <row r="365" s="13" customFormat="1">
      <c r="A365" s="13"/>
      <c r="B365" s="252"/>
      <c r="C365" s="253"/>
      <c r="D365" s="242" t="s">
        <v>369</v>
      </c>
      <c r="E365" s="254" t="s">
        <v>1</v>
      </c>
      <c r="F365" s="255" t="s">
        <v>634</v>
      </c>
      <c r="G365" s="253"/>
      <c r="H365" s="256">
        <v>-98.599999999999994</v>
      </c>
      <c r="I365" s="257"/>
      <c r="J365" s="253"/>
      <c r="K365" s="253"/>
      <c r="L365" s="258"/>
      <c r="M365" s="259"/>
      <c r="N365" s="260"/>
      <c r="O365" s="260"/>
      <c r="P365" s="260"/>
      <c r="Q365" s="260"/>
      <c r="R365" s="260"/>
      <c r="S365" s="260"/>
      <c r="T365" s="261"/>
      <c r="U365" s="13"/>
      <c r="V365" s="13"/>
      <c r="W365" s="13"/>
      <c r="X365" s="13"/>
      <c r="Y365" s="13"/>
      <c r="Z365" s="13"/>
      <c r="AA365" s="13"/>
      <c r="AB365" s="13"/>
      <c r="AC365" s="13"/>
      <c r="AD365" s="13"/>
      <c r="AE365" s="13"/>
      <c r="AT365" s="262" t="s">
        <v>369</v>
      </c>
      <c r="AU365" s="262" t="s">
        <v>91</v>
      </c>
      <c r="AV365" s="13" t="s">
        <v>91</v>
      </c>
      <c r="AW365" s="13" t="s">
        <v>38</v>
      </c>
      <c r="AX365" s="13" t="s">
        <v>83</v>
      </c>
      <c r="AY365" s="262" t="s">
        <v>227</v>
      </c>
    </row>
    <row r="366" s="14" customFormat="1">
      <c r="A366" s="14"/>
      <c r="B366" s="263"/>
      <c r="C366" s="264"/>
      <c r="D366" s="242" t="s">
        <v>369</v>
      </c>
      <c r="E366" s="265" t="s">
        <v>1</v>
      </c>
      <c r="F366" s="266" t="s">
        <v>371</v>
      </c>
      <c r="G366" s="264"/>
      <c r="H366" s="267">
        <v>307.19999999999999</v>
      </c>
      <c r="I366" s="268"/>
      <c r="J366" s="264"/>
      <c r="K366" s="264"/>
      <c r="L366" s="269"/>
      <c r="M366" s="270"/>
      <c r="N366" s="271"/>
      <c r="O366" s="271"/>
      <c r="P366" s="271"/>
      <c r="Q366" s="271"/>
      <c r="R366" s="271"/>
      <c r="S366" s="271"/>
      <c r="T366" s="272"/>
      <c r="U366" s="14"/>
      <c r="V366" s="14"/>
      <c r="W366" s="14"/>
      <c r="X366" s="14"/>
      <c r="Y366" s="14"/>
      <c r="Z366" s="14"/>
      <c r="AA366" s="14"/>
      <c r="AB366" s="14"/>
      <c r="AC366" s="14"/>
      <c r="AD366" s="14"/>
      <c r="AE366" s="14"/>
      <c r="AT366" s="273" t="s">
        <v>369</v>
      </c>
      <c r="AU366" s="273" t="s">
        <v>91</v>
      </c>
      <c r="AV366" s="14" t="s">
        <v>115</v>
      </c>
      <c r="AW366" s="14" t="s">
        <v>38</v>
      </c>
      <c r="AX366" s="14" t="s">
        <v>87</v>
      </c>
      <c r="AY366" s="273" t="s">
        <v>227</v>
      </c>
    </row>
    <row r="367" s="2" customFormat="1" ht="16.5" customHeight="1">
      <c r="A367" s="40"/>
      <c r="B367" s="41"/>
      <c r="C367" s="229" t="s">
        <v>635</v>
      </c>
      <c r="D367" s="229" t="s">
        <v>230</v>
      </c>
      <c r="E367" s="230" t="s">
        <v>636</v>
      </c>
      <c r="F367" s="231" t="s">
        <v>637</v>
      </c>
      <c r="G367" s="232" t="s">
        <v>415</v>
      </c>
      <c r="H367" s="233">
        <v>30.719999999999999</v>
      </c>
      <c r="I367" s="234"/>
      <c r="J367" s="235">
        <f>ROUND(I367*H367,2)</f>
        <v>0</v>
      </c>
      <c r="K367" s="231" t="s">
        <v>234</v>
      </c>
      <c r="L367" s="46"/>
      <c r="M367" s="236" t="s">
        <v>1</v>
      </c>
      <c r="N367" s="237" t="s">
        <v>48</v>
      </c>
      <c r="O367" s="93"/>
      <c r="P367" s="238">
        <f>O367*H367</f>
        <v>0</v>
      </c>
      <c r="Q367" s="238">
        <v>0.040000000000000001</v>
      </c>
      <c r="R367" s="238">
        <f>Q367*H367</f>
        <v>1.2287999999999999</v>
      </c>
      <c r="S367" s="238">
        <v>0</v>
      </c>
      <c r="T367" s="239">
        <f>S367*H367</f>
        <v>0</v>
      </c>
      <c r="U367" s="40"/>
      <c r="V367" s="40"/>
      <c r="W367" s="40"/>
      <c r="X367" s="40"/>
      <c r="Y367" s="40"/>
      <c r="Z367" s="40"/>
      <c r="AA367" s="40"/>
      <c r="AB367" s="40"/>
      <c r="AC367" s="40"/>
      <c r="AD367" s="40"/>
      <c r="AE367" s="40"/>
      <c r="AR367" s="240" t="s">
        <v>115</v>
      </c>
      <c r="AT367" s="240" t="s">
        <v>230</v>
      </c>
      <c r="AU367" s="240" t="s">
        <v>91</v>
      </c>
      <c r="AY367" s="18" t="s">
        <v>227</v>
      </c>
      <c r="BE367" s="241">
        <f>IF(N367="základní",J367,0)</f>
        <v>0</v>
      </c>
      <c r="BF367" s="241">
        <f>IF(N367="snížená",J367,0)</f>
        <v>0</v>
      </c>
      <c r="BG367" s="241">
        <f>IF(N367="zákl. přenesená",J367,0)</f>
        <v>0</v>
      </c>
      <c r="BH367" s="241">
        <f>IF(N367="sníž. přenesená",J367,0)</f>
        <v>0</v>
      </c>
      <c r="BI367" s="241">
        <f>IF(N367="nulová",J367,0)</f>
        <v>0</v>
      </c>
      <c r="BJ367" s="18" t="s">
        <v>87</v>
      </c>
      <c r="BK367" s="241">
        <f>ROUND(I367*H367,2)</f>
        <v>0</v>
      </c>
      <c r="BL367" s="18" t="s">
        <v>115</v>
      </c>
      <c r="BM367" s="240" t="s">
        <v>638</v>
      </c>
    </row>
    <row r="368" s="15" customFormat="1">
      <c r="A368" s="15"/>
      <c r="B368" s="274"/>
      <c r="C368" s="275"/>
      <c r="D368" s="242" t="s">
        <v>369</v>
      </c>
      <c r="E368" s="276" t="s">
        <v>1</v>
      </c>
      <c r="F368" s="277" t="s">
        <v>639</v>
      </c>
      <c r="G368" s="275"/>
      <c r="H368" s="276" t="s">
        <v>1</v>
      </c>
      <c r="I368" s="278"/>
      <c r="J368" s="275"/>
      <c r="K368" s="275"/>
      <c r="L368" s="279"/>
      <c r="M368" s="280"/>
      <c r="N368" s="281"/>
      <c r="O368" s="281"/>
      <c r="P368" s="281"/>
      <c r="Q368" s="281"/>
      <c r="R368" s="281"/>
      <c r="S368" s="281"/>
      <c r="T368" s="282"/>
      <c r="U368" s="15"/>
      <c r="V368" s="15"/>
      <c r="W368" s="15"/>
      <c r="X368" s="15"/>
      <c r="Y368" s="15"/>
      <c r="Z368" s="15"/>
      <c r="AA368" s="15"/>
      <c r="AB368" s="15"/>
      <c r="AC368" s="15"/>
      <c r="AD368" s="15"/>
      <c r="AE368" s="15"/>
      <c r="AT368" s="283" t="s">
        <v>369</v>
      </c>
      <c r="AU368" s="283" t="s">
        <v>91</v>
      </c>
      <c r="AV368" s="15" t="s">
        <v>87</v>
      </c>
      <c r="AW368" s="15" t="s">
        <v>38</v>
      </c>
      <c r="AX368" s="15" t="s">
        <v>83</v>
      </c>
      <c r="AY368" s="283" t="s">
        <v>227</v>
      </c>
    </row>
    <row r="369" s="15" customFormat="1">
      <c r="A369" s="15"/>
      <c r="B369" s="274"/>
      <c r="C369" s="275"/>
      <c r="D369" s="242" t="s">
        <v>369</v>
      </c>
      <c r="E369" s="276" t="s">
        <v>1</v>
      </c>
      <c r="F369" s="277" t="s">
        <v>632</v>
      </c>
      <c r="G369" s="275"/>
      <c r="H369" s="276" t="s">
        <v>1</v>
      </c>
      <c r="I369" s="278"/>
      <c r="J369" s="275"/>
      <c r="K369" s="275"/>
      <c r="L369" s="279"/>
      <c r="M369" s="280"/>
      <c r="N369" s="281"/>
      <c r="O369" s="281"/>
      <c r="P369" s="281"/>
      <c r="Q369" s="281"/>
      <c r="R369" s="281"/>
      <c r="S369" s="281"/>
      <c r="T369" s="282"/>
      <c r="U369" s="15"/>
      <c r="V369" s="15"/>
      <c r="W369" s="15"/>
      <c r="X369" s="15"/>
      <c r="Y369" s="15"/>
      <c r="Z369" s="15"/>
      <c r="AA369" s="15"/>
      <c r="AB369" s="15"/>
      <c r="AC369" s="15"/>
      <c r="AD369" s="15"/>
      <c r="AE369" s="15"/>
      <c r="AT369" s="283" t="s">
        <v>369</v>
      </c>
      <c r="AU369" s="283" t="s">
        <v>91</v>
      </c>
      <c r="AV369" s="15" t="s">
        <v>87</v>
      </c>
      <c r="AW369" s="15" t="s">
        <v>38</v>
      </c>
      <c r="AX369" s="15" t="s">
        <v>83</v>
      </c>
      <c r="AY369" s="283" t="s">
        <v>227</v>
      </c>
    </row>
    <row r="370" s="13" customFormat="1">
      <c r="A370" s="13"/>
      <c r="B370" s="252"/>
      <c r="C370" s="253"/>
      <c r="D370" s="242" t="s">
        <v>369</v>
      </c>
      <c r="E370" s="254" t="s">
        <v>1</v>
      </c>
      <c r="F370" s="255" t="s">
        <v>640</v>
      </c>
      <c r="G370" s="253"/>
      <c r="H370" s="256">
        <v>40.579999999999998</v>
      </c>
      <c r="I370" s="257"/>
      <c r="J370" s="253"/>
      <c r="K370" s="253"/>
      <c r="L370" s="258"/>
      <c r="M370" s="259"/>
      <c r="N370" s="260"/>
      <c r="O370" s="260"/>
      <c r="P370" s="260"/>
      <c r="Q370" s="260"/>
      <c r="R370" s="260"/>
      <c r="S370" s="260"/>
      <c r="T370" s="261"/>
      <c r="U370" s="13"/>
      <c r="V370" s="13"/>
      <c r="W370" s="13"/>
      <c r="X370" s="13"/>
      <c r="Y370" s="13"/>
      <c r="Z370" s="13"/>
      <c r="AA370" s="13"/>
      <c r="AB370" s="13"/>
      <c r="AC370" s="13"/>
      <c r="AD370" s="13"/>
      <c r="AE370" s="13"/>
      <c r="AT370" s="262" t="s">
        <v>369</v>
      </c>
      <c r="AU370" s="262" t="s">
        <v>91</v>
      </c>
      <c r="AV370" s="13" t="s">
        <v>91</v>
      </c>
      <c r="AW370" s="13" t="s">
        <v>38</v>
      </c>
      <c r="AX370" s="13" t="s">
        <v>83</v>
      </c>
      <c r="AY370" s="262" t="s">
        <v>227</v>
      </c>
    </row>
    <row r="371" s="13" customFormat="1">
      <c r="A371" s="13"/>
      <c r="B371" s="252"/>
      <c r="C371" s="253"/>
      <c r="D371" s="242" t="s">
        <v>369</v>
      </c>
      <c r="E371" s="254" t="s">
        <v>1</v>
      </c>
      <c r="F371" s="255" t="s">
        <v>641</v>
      </c>
      <c r="G371" s="253"/>
      <c r="H371" s="256">
        <v>-9.8599999999999994</v>
      </c>
      <c r="I371" s="257"/>
      <c r="J371" s="253"/>
      <c r="K371" s="253"/>
      <c r="L371" s="258"/>
      <c r="M371" s="259"/>
      <c r="N371" s="260"/>
      <c r="O371" s="260"/>
      <c r="P371" s="260"/>
      <c r="Q371" s="260"/>
      <c r="R371" s="260"/>
      <c r="S371" s="260"/>
      <c r="T371" s="261"/>
      <c r="U371" s="13"/>
      <c r="V371" s="13"/>
      <c r="W371" s="13"/>
      <c r="X371" s="13"/>
      <c r="Y371" s="13"/>
      <c r="Z371" s="13"/>
      <c r="AA371" s="13"/>
      <c r="AB371" s="13"/>
      <c r="AC371" s="13"/>
      <c r="AD371" s="13"/>
      <c r="AE371" s="13"/>
      <c r="AT371" s="262" t="s">
        <v>369</v>
      </c>
      <c r="AU371" s="262" t="s">
        <v>91</v>
      </c>
      <c r="AV371" s="13" t="s">
        <v>91</v>
      </c>
      <c r="AW371" s="13" t="s">
        <v>38</v>
      </c>
      <c r="AX371" s="13" t="s">
        <v>83</v>
      </c>
      <c r="AY371" s="262" t="s">
        <v>227</v>
      </c>
    </row>
    <row r="372" s="14" customFormat="1">
      <c r="A372" s="14"/>
      <c r="B372" s="263"/>
      <c r="C372" s="264"/>
      <c r="D372" s="242" t="s">
        <v>369</v>
      </c>
      <c r="E372" s="265" t="s">
        <v>1</v>
      </c>
      <c r="F372" s="266" t="s">
        <v>371</v>
      </c>
      <c r="G372" s="264"/>
      <c r="H372" s="267">
        <v>30.719999999999999</v>
      </c>
      <c r="I372" s="268"/>
      <c r="J372" s="264"/>
      <c r="K372" s="264"/>
      <c r="L372" s="269"/>
      <c r="M372" s="270"/>
      <c r="N372" s="271"/>
      <c r="O372" s="271"/>
      <c r="P372" s="271"/>
      <c r="Q372" s="271"/>
      <c r="R372" s="271"/>
      <c r="S372" s="271"/>
      <c r="T372" s="272"/>
      <c r="U372" s="14"/>
      <c r="V372" s="14"/>
      <c r="W372" s="14"/>
      <c r="X372" s="14"/>
      <c r="Y372" s="14"/>
      <c r="Z372" s="14"/>
      <c r="AA372" s="14"/>
      <c r="AB372" s="14"/>
      <c r="AC372" s="14"/>
      <c r="AD372" s="14"/>
      <c r="AE372" s="14"/>
      <c r="AT372" s="273" t="s">
        <v>369</v>
      </c>
      <c r="AU372" s="273" t="s">
        <v>91</v>
      </c>
      <c r="AV372" s="14" t="s">
        <v>115</v>
      </c>
      <c r="AW372" s="14" t="s">
        <v>38</v>
      </c>
      <c r="AX372" s="14" t="s">
        <v>87</v>
      </c>
      <c r="AY372" s="273" t="s">
        <v>227</v>
      </c>
    </row>
    <row r="373" s="2" customFormat="1" ht="16.5" customHeight="1">
      <c r="A373" s="40"/>
      <c r="B373" s="41"/>
      <c r="C373" s="229" t="s">
        <v>642</v>
      </c>
      <c r="D373" s="229" t="s">
        <v>230</v>
      </c>
      <c r="E373" s="230" t="s">
        <v>643</v>
      </c>
      <c r="F373" s="231" t="s">
        <v>644</v>
      </c>
      <c r="G373" s="232" t="s">
        <v>415</v>
      </c>
      <c r="H373" s="233">
        <v>35.328000000000003</v>
      </c>
      <c r="I373" s="234"/>
      <c r="J373" s="235">
        <f>ROUND(I373*H373,2)</f>
        <v>0</v>
      </c>
      <c r="K373" s="231" t="s">
        <v>234</v>
      </c>
      <c r="L373" s="46"/>
      <c r="M373" s="236" t="s">
        <v>1</v>
      </c>
      <c r="N373" s="237" t="s">
        <v>48</v>
      </c>
      <c r="O373" s="93"/>
      <c r="P373" s="238">
        <f>O373*H373</f>
        <v>0</v>
      </c>
      <c r="Q373" s="238">
        <v>0.0043800000000000002</v>
      </c>
      <c r="R373" s="238">
        <f>Q373*H373</f>
        <v>0.15473664000000001</v>
      </c>
      <c r="S373" s="238">
        <v>0</v>
      </c>
      <c r="T373" s="239">
        <f>S373*H373</f>
        <v>0</v>
      </c>
      <c r="U373" s="40"/>
      <c r="V373" s="40"/>
      <c r="W373" s="40"/>
      <c r="X373" s="40"/>
      <c r="Y373" s="40"/>
      <c r="Z373" s="40"/>
      <c r="AA373" s="40"/>
      <c r="AB373" s="40"/>
      <c r="AC373" s="40"/>
      <c r="AD373" s="40"/>
      <c r="AE373" s="40"/>
      <c r="AR373" s="240" t="s">
        <v>115</v>
      </c>
      <c r="AT373" s="240" t="s">
        <v>230</v>
      </c>
      <c r="AU373" s="240" t="s">
        <v>91</v>
      </c>
      <c r="AY373" s="18" t="s">
        <v>227</v>
      </c>
      <c r="BE373" s="241">
        <f>IF(N373="základní",J373,0)</f>
        <v>0</v>
      </c>
      <c r="BF373" s="241">
        <f>IF(N373="snížená",J373,0)</f>
        <v>0</v>
      </c>
      <c r="BG373" s="241">
        <f>IF(N373="zákl. přenesená",J373,0)</f>
        <v>0</v>
      </c>
      <c r="BH373" s="241">
        <f>IF(N373="sníž. přenesená",J373,0)</f>
        <v>0</v>
      </c>
      <c r="BI373" s="241">
        <f>IF(N373="nulová",J373,0)</f>
        <v>0</v>
      </c>
      <c r="BJ373" s="18" t="s">
        <v>87</v>
      </c>
      <c r="BK373" s="241">
        <f>ROUND(I373*H373,2)</f>
        <v>0</v>
      </c>
      <c r="BL373" s="18" t="s">
        <v>115</v>
      </c>
      <c r="BM373" s="240" t="s">
        <v>645</v>
      </c>
    </row>
    <row r="374" s="2" customFormat="1">
      <c r="A374" s="40"/>
      <c r="B374" s="41"/>
      <c r="C374" s="42"/>
      <c r="D374" s="242" t="s">
        <v>237</v>
      </c>
      <c r="E374" s="42"/>
      <c r="F374" s="243" t="s">
        <v>646</v>
      </c>
      <c r="G374" s="42"/>
      <c r="H374" s="42"/>
      <c r="I374" s="244"/>
      <c r="J374" s="42"/>
      <c r="K374" s="42"/>
      <c r="L374" s="46"/>
      <c r="M374" s="245"/>
      <c r="N374" s="246"/>
      <c r="O374" s="93"/>
      <c r="P374" s="93"/>
      <c r="Q374" s="93"/>
      <c r="R374" s="93"/>
      <c r="S374" s="93"/>
      <c r="T374" s="94"/>
      <c r="U374" s="40"/>
      <c r="V374" s="40"/>
      <c r="W374" s="40"/>
      <c r="X374" s="40"/>
      <c r="Y374" s="40"/>
      <c r="Z374" s="40"/>
      <c r="AA374" s="40"/>
      <c r="AB374" s="40"/>
      <c r="AC374" s="40"/>
      <c r="AD374" s="40"/>
      <c r="AE374" s="40"/>
      <c r="AT374" s="18" t="s">
        <v>237</v>
      </c>
      <c r="AU374" s="18" t="s">
        <v>91</v>
      </c>
    </row>
    <row r="375" s="13" customFormat="1">
      <c r="A375" s="13"/>
      <c r="B375" s="252"/>
      <c r="C375" s="253"/>
      <c r="D375" s="242" t="s">
        <v>369</v>
      </c>
      <c r="E375" s="253"/>
      <c r="F375" s="255" t="s">
        <v>647</v>
      </c>
      <c r="G375" s="253"/>
      <c r="H375" s="256">
        <v>35.328000000000003</v>
      </c>
      <c r="I375" s="257"/>
      <c r="J375" s="253"/>
      <c r="K375" s="253"/>
      <c r="L375" s="258"/>
      <c r="M375" s="259"/>
      <c r="N375" s="260"/>
      <c r="O375" s="260"/>
      <c r="P375" s="260"/>
      <c r="Q375" s="260"/>
      <c r="R375" s="260"/>
      <c r="S375" s="260"/>
      <c r="T375" s="261"/>
      <c r="U375" s="13"/>
      <c r="V375" s="13"/>
      <c r="W375" s="13"/>
      <c r="X375" s="13"/>
      <c r="Y375" s="13"/>
      <c r="Z375" s="13"/>
      <c r="AA375" s="13"/>
      <c r="AB375" s="13"/>
      <c r="AC375" s="13"/>
      <c r="AD375" s="13"/>
      <c r="AE375" s="13"/>
      <c r="AT375" s="262" t="s">
        <v>369</v>
      </c>
      <c r="AU375" s="262" t="s">
        <v>91</v>
      </c>
      <c r="AV375" s="13" t="s">
        <v>91</v>
      </c>
      <c r="AW375" s="13" t="s">
        <v>4</v>
      </c>
      <c r="AX375" s="13" t="s">
        <v>87</v>
      </c>
      <c r="AY375" s="262" t="s">
        <v>227</v>
      </c>
    </row>
    <row r="376" s="2" customFormat="1" ht="16.5" customHeight="1">
      <c r="A376" s="40"/>
      <c r="B376" s="41"/>
      <c r="C376" s="229" t="s">
        <v>648</v>
      </c>
      <c r="D376" s="229" t="s">
        <v>230</v>
      </c>
      <c r="E376" s="230" t="s">
        <v>649</v>
      </c>
      <c r="F376" s="231" t="s">
        <v>650</v>
      </c>
      <c r="G376" s="232" t="s">
        <v>415</v>
      </c>
      <c r="H376" s="233">
        <v>424.202</v>
      </c>
      <c r="I376" s="234"/>
      <c r="J376" s="235">
        <f>ROUND(I376*H376,2)</f>
        <v>0</v>
      </c>
      <c r="K376" s="231" t="s">
        <v>234</v>
      </c>
      <c r="L376" s="46"/>
      <c r="M376" s="236" t="s">
        <v>1</v>
      </c>
      <c r="N376" s="237" t="s">
        <v>48</v>
      </c>
      <c r="O376" s="93"/>
      <c r="P376" s="238">
        <f>O376*H376</f>
        <v>0</v>
      </c>
      <c r="Q376" s="238">
        <v>0.0147</v>
      </c>
      <c r="R376" s="238">
        <f>Q376*H376</f>
        <v>6.2357693999999997</v>
      </c>
      <c r="S376" s="238">
        <v>0</v>
      </c>
      <c r="T376" s="239">
        <f>S376*H376</f>
        <v>0</v>
      </c>
      <c r="U376" s="40"/>
      <c r="V376" s="40"/>
      <c r="W376" s="40"/>
      <c r="X376" s="40"/>
      <c r="Y376" s="40"/>
      <c r="Z376" s="40"/>
      <c r="AA376" s="40"/>
      <c r="AB376" s="40"/>
      <c r="AC376" s="40"/>
      <c r="AD376" s="40"/>
      <c r="AE376" s="40"/>
      <c r="AR376" s="240" t="s">
        <v>115</v>
      </c>
      <c r="AT376" s="240" t="s">
        <v>230</v>
      </c>
      <c r="AU376" s="240" t="s">
        <v>91</v>
      </c>
      <c r="AY376" s="18" t="s">
        <v>227</v>
      </c>
      <c r="BE376" s="241">
        <f>IF(N376="základní",J376,0)</f>
        <v>0</v>
      </c>
      <c r="BF376" s="241">
        <f>IF(N376="snížená",J376,0)</f>
        <v>0</v>
      </c>
      <c r="BG376" s="241">
        <f>IF(N376="zákl. přenesená",J376,0)</f>
        <v>0</v>
      </c>
      <c r="BH376" s="241">
        <f>IF(N376="sníž. přenesená",J376,0)</f>
        <v>0</v>
      </c>
      <c r="BI376" s="241">
        <f>IF(N376="nulová",J376,0)</f>
        <v>0</v>
      </c>
      <c r="BJ376" s="18" t="s">
        <v>87</v>
      </c>
      <c r="BK376" s="241">
        <f>ROUND(I376*H376,2)</f>
        <v>0</v>
      </c>
      <c r="BL376" s="18" t="s">
        <v>115</v>
      </c>
      <c r="BM376" s="240" t="s">
        <v>651</v>
      </c>
    </row>
    <row r="377" s="15" customFormat="1">
      <c r="A377" s="15"/>
      <c r="B377" s="274"/>
      <c r="C377" s="275"/>
      <c r="D377" s="242" t="s">
        <v>369</v>
      </c>
      <c r="E377" s="276" t="s">
        <v>1</v>
      </c>
      <c r="F377" s="277" t="s">
        <v>467</v>
      </c>
      <c r="G377" s="275"/>
      <c r="H377" s="276" t="s">
        <v>1</v>
      </c>
      <c r="I377" s="278"/>
      <c r="J377" s="275"/>
      <c r="K377" s="275"/>
      <c r="L377" s="279"/>
      <c r="M377" s="280"/>
      <c r="N377" s="281"/>
      <c r="O377" s="281"/>
      <c r="P377" s="281"/>
      <c r="Q377" s="281"/>
      <c r="R377" s="281"/>
      <c r="S377" s="281"/>
      <c r="T377" s="282"/>
      <c r="U377" s="15"/>
      <c r="V377" s="15"/>
      <c r="W377" s="15"/>
      <c r="X377" s="15"/>
      <c r="Y377" s="15"/>
      <c r="Z377" s="15"/>
      <c r="AA377" s="15"/>
      <c r="AB377" s="15"/>
      <c r="AC377" s="15"/>
      <c r="AD377" s="15"/>
      <c r="AE377" s="15"/>
      <c r="AT377" s="283" t="s">
        <v>369</v>
      </c>
      <c r="AU377" s="283" t="s">
        <v>91</v>
      </c>
      <c r="AV377" s="15" t="s">
        <v>87</v>
      </c>
      <c r="AW377" s="15" t="s">
        <v>38</v>
      </c>
      <c r="AX377" s="15" t="s">
        <v>83</v>
      </c>
      <c r="AY377" s="283" t="s">
        <v>227</v>
      </c>
    </row>
    <row r="378" s="15" customFormat="1">
      <c r="A378" s="15"/>
      <c r="B378" s="274"/>
      <c r="C378" s="275"/>
      <c r="D378" s="242" t="s">
        <v>369</v>
      </c>
      <c r="E378" s="276" t="s">
        <v>1</v>
      </c>
      <c r="F378" s="277" t="s">
        <v>652</v>
      </c>
      <c r="G378" s="275"/>
      <c r="H378" s="276" t="s">
        <v>1</v>
      </c>
      <c r="I378" s="278"/>
      <c r="J378" s="275"/>
      <c r="K378" s="275"/>
      <c r="L378" s="279"/>
      <c r="M378" s="280"/>
      <c r="N378" s="281"/>
      <c r="O378" s="281"/>
      <c r="P378" s="281"/>
      <c r="Q378" s="281"/>
      <c r="R378" s="281"/>
      <c r="S378" s="281"/>
      <c r="T378" s="282"/>
      <c r="U378" s="15"/>
      <c r="V378" s="15"/>
      <c r="W378" s="15"/>
      <c r="X378" s="15"/>
      <c r="Y378" s="15"/>
      <c r="Z378" s="15"/>
      <c r="AA378" s="15"/>
      <c r="AB378" s="15"/>
      <c r="AC378" s="15"/>
      <c r="AD378" s="15"/>
      <c r="AE378" s="15"/>
      <c r="AT378" s="283" t="s">
        <v>369</v>
      </c>
      <c r="AU378" s="283" t="s">
        <v>91</v>
      </c>
      <c r="AV378" s="15" t="s">
        <v>87</v>
      </c>
      <c r="AW378" s="15" t="s">
        <v>38</v>
      </c>
      <c r="AX378" s="15" t="s">
        <v>83</v>
      </c>
      <c r="AY378" s="283" t="s">
        <v>227</v>
      </c>
    </row>
    <row r="379" s="13" customFormat="1">
      <c r="A379" s="13"/>
      <c r="B379" s="252"/>
      <c r="C379" s="253"/>
      <c r="D379" s="242" t="s">
        <v>369</v>
      </c>
      <c r="E379" s="254" t="s">
        <v>1</v>
      </c>
      <c r="F379" s="255" t="s">
        <v>653</v>
      </c>
      <c r="G379" s="253"/>
      <c r="H379" s="256">
        <v>449.10700000000003</v>
      </c>
      <c r="I379" s="257"/>
      <c r="J379" s="253"/>
      <c r="K379" s="253"/>
      <c r="L379" s="258"/>
      <c r="M379" s="259"/>
      <c r="N379" s="260"/>
      <c r="O379" s="260"/>
      <c r="P379" s="260"/>
      <c r="Q379" s="260"/>
      <c r="R379" s="260"/>
      <c r="S379" s="260"/>
      <c r="T379" s="261"/>
      <c r="U379" s="13"/>
      <c r="V379" s="13"/>
      <c r="W379" s="13"/>
      <c r="X379" s="13"/>
      <c r="Y379" s="13"/>
      <c r="Z379" s="13"/>
      <c r="AA379" s="13"/>
      <c r="AB379" s="13"/>
      <c r="AC379" s="13"/>
      <c r="AD379" s="13"/>
      <c r="AE379" s="13"/>
      <c r="AT379" s="262" t="s">
        <v>369</v>
      </c>
      <c r="AU379" s="262" t="s">
        <v>91</v>
      </c>
      <c r="AV379" s="13" t="s">
        <v>91</v>
      </c>
      <c r="AW379" s="13" t="s">
        <v>38</v>
      </c>
      <c r="AX379" s="13" t="s">
        <v>83</v>
      </c>
      <c r="AY379" s="262" t="s">
        <v>227</v>
      </c>
    </row>
    <row r="380" s="13" customFormat="1">
      <c r="A380" s="13"/>
      <c r="B380" s="252"/>
      <c r="C380" s="253"/>
      <c r="D380" s="242" t="s">
        <v>369</v>
      </c>
      <c r="E380" s="254" t="s">
        <v>1</v>
      </c>
      <c r="F380" s="255" t="s">
        <v>654</v>
      </c>
      <c r="G380" s="253"/>
      <c r="H380" s="256">
        <v>-24.905000000000001</v>
      </c>
      <c r="I380" s="257"/>
      <c r="J380" s="253"/>
      <c r="K380" s="253"/>
      <c r="L380" s="258"/>
      <c r="M380" s="259"/>
      <c r="N380" s="260"/>
      <c r="O380" s="260"/>
      <c r="P380" s="260"/>
      <c r="Q380" s="260"/>
      <c r="R380" s="260"/>
      <c r="S380" s="260"/>
      <c r="T380" s="261"/>
      <c r="U380" s="13"/>
      <c r="V380" s="13"/>
      <c r="W380" s="13"/>
      <c r="X380" s="13"/>
      <c r="Y380" s="13"/>
      <c r="Z380" s="13"/>
      <c r="AA380" s="13"/>
      <c r="AB380" s="13"/>
      <c r="AC380" s="13"/>
      <c r="AD380" s="13"/>
      <c r="AE380" s="13"/>
      <c r="AT380" s="262" t="s">
        <v>369</v>
      </c>
      <c r="AU380" s="262" t="s">
        <v>91</v>
      </c>
      <c r="AV380" s="13" t="s">
        <v>91</v>
      </c>
      <c r="AW380" s="13" t="s">
        <v>38</v>
      </c>
      <c r="AX380" s="13" t="s">
        <v>83</v>
      </c>
      <c r="AY380" s="262" t="s">
        <v>227</v>
      </c>
    </row>
    <row r="381" s="14" customFormat="1">
      <c r="A381" s="14"/>
      <c r="B381" s="263"/>
      <c r="C381" s="264"/>
      <c r="D381" s="242" t="s">
        <v>369</v>
      </c>
      <c r="E381" s="265" t="s">
        <v>1</v>
      </c>
      <c r="F381" s="266" t="s">
        <v>371</v>
      </c>
      <c r="G381" s="264"/>
      <c r="H381" s="267">
        <v>424.202</v>
      </c>
      <c r="I381" s="268"/>
      <c r="J381" s="264"/>
      <c r="K381" s="264"/>
      <c r="L381" s="269"/>
      <c r="M381" s="270"/>
      <c r="N381" s="271"/>
      <c r="O381" s="271"/>
      <c r="P381" s="271"/>
      <c r="Q381" s="271"/>
      <c r="R381" s="271"/>
      <c r="S381" s="271"/>
      <c r="T381" s="272"/>
      <c r="U381" s="14"/>
      <c r="V381" s="14"/>
      <c r="W381" s="14"/>
      <c r="X381" s="14"/>
      <c r="Y381" s="14"/>
      <c r="Z381" s="14"/>
      <c r="AA381" s="14"/>
      <c r="AB381" s="14"/>
      <c r="AC381" s="14"/>
      <c r="AD381" s="14"/>
      <c r="AE381" s="14"/>
      <c r="AT381" s="273" t="s">
        <v>369</v>
      </c>
      <c r="AU381" s="273" t="s">
        <v>91</v>
      </c>
      <c r="AV381" s="14" t="s">
        <v>115</v>
      </c>
      <c r="AW381" s="14" t="s">
        <v>38</v>
      </c>
      <c r="AX381" s="14" t="s">
        <v>87</v>
      </c>
      <c r="AY381" s="273" t="s">
        <v>227</v>
      </c>
    </row>
    <row r="382" s="2" customFormat="1" ht="16.5" customHeight="1">
      <c r="A382" s="40"/>
      <c r="B382" s="41"/>
      <c r="C382" s="229" t="s">
        <v>655</v>
      </c>
      <c r="D382" s="229" t="s">
        <v>230</v>
      </c>
      <c r="E382" s="230" t="s">
        <v>656</v>
      </c>
      <c r="F382" s="231" t="s">
        <v>657</v>
      </c>
      <c r="G382" s="232" t="s">
        <v>415</v>
      </c>
      <c r="H382" s="233">
        <v>307.19999999999999</v>
      </c>
      <c r="I382" s="234"/>
      <c r="J382" s="235">
        <f>ROUND(I382*H382,2)</f>
        <v>0</v>
      </c>
      <c r="K382" s="231" t="s">
        <v>234</v>
      </c>
      <c r="L382" s="46"/>
      <c r="M382" s="236" t="s">
        <v>1</v>
      </c>
      <c r="N382" s="237" t="s">
        <v>48</v>
      </c>
      <c r="O382" s="93"/>
      <c r="P382" s="238">
        <f>O382*H382</f>
        <v>0</v>
      </c>
      <c r="Q382" s="238">
        <v>0.017330000000000002</v>
      </c>
      <c r="R382" s="238">
        <f>Q382*H382</f>
        <v>5.3237760000000005</v>
      </c>
      <c r="S382" s="238">
        <v>0</v>
      </c>
      <c r="T382" s="239">
        <f>S382*H382</f>
        <v>0</v>
      </c>
      <c r="U382" s="40"/>
      <c r="V382" s="40"/>
      <c r="W382" s="40"/>
      <c r="X382" s="40"/>
      <c r="Y382" s="40"/>
      <c r="Z382" s="40"/>
      <c r="AA382" s="40"/>
      <c r="AB382" s="40"/>
      <c r="AC382" s="40"/>
      <c r="AD382" s="40"/>
      <c r="AE382" s="40"/>
      <c r="AR382" s="240" t="s">
        <v>115</v>
      </c>
      <c r="AT382" s="240" t="s">
        <v>230</v>
      </c>
      <c r="AU382" s="240" t="s">
        <v>91</v>
      </c>
      <c r="AY382" s="18" t="s">
        <v>227</v>
      </c>
      <c r="BE382" s="241">
        <f>IF(N382="základní",J382,0)</f>
        <v>0</v>
      </c>
      <c r="BF382" s="241">
        <f>IF(N382="snížená",J382,0)</f>
        <v>0</v>
      </c>
      <c r="BG382" s="241">
        <f>IF(N382="zákl. přenesená",J382,0)</f>
        <v>0</v>
      </c>
      <c r="BH382" s="241">
        <f>IF(N382="sníž. přenesená",J382,0)</f>
        <v>0</v>
      </c>
      <c r="BI382" s="241">
        <f>IF(N382="nulová",J382,0)</f>
        <v>0</v>
      </c>
      <c r="BJ382" s="18" t="s">
        <v>87</v>
      </c>
      <c r="BK382" s="241">
        <f>ROUND(I382*H382,2)</f>
        <v>0</v>
      </c>
      <c r="BL382" s="18" t="s">
        <v>115</v>
      </c>
      <c r="BM382" s="240" t="s">
        <v>658</v>
      </c>
    </row>
    <row r="383" s="15" customFormat="1">
      <c r="A383" s="15"/>
      <c r="B383" s="274"/>
      <c r="C383" s="275"/>
      <c r="D383" s="242" t="s">
        <v>369</v>
      </c>
      <c r="E383" s="276" t="s">
        <v>1</v>
      </c>
      <c r="F383" s="277" t="s">
        <v>632</v>
      </c>
      <c r="G383" s="275"/>
      <c r="H383" s="276" t="s">
        <v>1</v>
      </c>
      <c r="I383" s="278"/>
      <c r="J383" s="275"/>
      <c r="K383" s="275"/>
      <c r="L383" s="279"/>
      <c r="M383" s="280"/>
      <c r="N383" s="281"/>
      <c r="O383" s="281"/>
      <c r="P383" s="281"/>
      <c r="Q383" s="281"/>
      <c r="R383" s="281"/>
      <c r="S383" s="281"/>
      <c r="T383" s="282"/>
      <c r="U383" s="15"/>
      <c r="V383" s="15"/>
      <c r="W383" s="15"/>
      <c r="X383" s="15"/>
      <c r="Y383" s="15"/>
      <c r="Z383" s="15"/>
      <c r="AA383" s="15"/>
      <c r="AB383" s="15"/>
      <c r="AC383" s="15"/>
      <c r="AD383" s="15"/>
      <c r="AE383" s="15"/>
      <c r="AT383" s="283" t="s">
        <v>369</v>
      </c>
      <c r="AU383" s="283" t="s">
        <v>91</v>
      </c>
      <c r="AV383" s="15" t="s">
        <v>87</v>
      </c>
      <c r="AW383" s="15" t="s">
        <v>38</v>
      </c>
      <c r="AX383" s="15" t="s">
        <v>83</v>
      </c>
      <c r="AY383" s="283" t="s">
        <v>227</v>
      </c>
    </row>
    <row r="384" s="13" customFormat="1">
      <c r="A384" s="13"/>
      <c r="B384" s="252"/>
      <c r="C384" s="253"/>
      <c r="D384" s="242" t="s">
        <v>369</v>
      </c>
      <c r="E384" s="254" t="s">
        <v>1</v>
      </c>
      <c r="F384" s="255" t="s">
        <v>633</v>
      </c>
      <c r="G384" s="253"/>
      <c r="H384" s="256">
        <v>405.80000000000001</v>
      </c>
      <c r="I384" s="257"/>
      <c r="J384" s="253"/>
      <c r="K384" s="253"/>
      <c r="L384" s="258"/>
      <c r="M384" s="259"/>
      <c r="N384" s="260"/>
      <c r="O384" s="260"/>
      <c r="P384" s="260"/>
      <c r="Q384" s="260"/>
      <c r="R384" s="260"/>
      <c r="S384" s="260"/>
      <c r="T384" s="261"/>
      <c r="U384" s="13"/>
      <c r="V384" s="13"/>
      <c r="W384" s="13"/>
      <c r="X384" s="13"/>
      <c r="Y384" s="13"/>
      <c r="Z384" s="13"/>
      <c r="AA384" s="13"/>
      <c r="AB384" s="13"/>
      <c r="AC384" s="13"/>
      <c r="AD384" s="13"/>
      <c r="AE384" s="13"/>
      <c r="AT384" s="262" t="s">
        <v>369</v>
      </c>
      <c r="AU384" s="262" t="s">
        <v>91</v>
      </c>
      <c r="AV384" s="13" t="s">
        <v>91</v>
      </c>
      <c r="AW384" s="13" t="s">
        <v>38</v>
      </c>
      <c r="AX384" s="13" t="s">
        <v>83</v>
      </c>
      <c r="AY384" s="262" t="s">
        <v>227</v>
      </c>
    </row>
    <row r="385" s="13" customFormat="1">
      <c r="A385" s="13"/>
      <c r="B385" s="252"/>
      <c r="C385" s="253"/>
      <c r="D385" s="242" t="s">
        <v>369</v>
      </c>
      <c r="E385" s="254" t="s">
        <v>1</v>
      </c>
      <c r="F385" s="255" t="s">
        <v>634</v>
      </c>
      <c r="G385" s="253"/>
      <c r="H385" s="256">
        <v>-98.599999999999994</v>
      </c>
      <c r="I385" s="257"/>
      <c r="J385" s="253"/>
      <c r="K385" s="253"/>
      <c r="L385" s="258"/>
      <c r="M385" s="259"/>
      <c r="N385" s="260"/>
      <c r="O385" s="260"/>
      <c r="P385" s="260"/>
      <c r="Q385" s="260"/>
      <c r="R385" s="260"/>
      <c r="S385" s="260"/>
      <c r="T385" s="261"/>
      <c r="U385" s="13"/>
      <c r="V385" s="13"/>
      <c r="W385" s="13"/>
      <c r="X385" s="13"/>
      <c r="Y385" s="13"/>
      <c r="Z385" s="13"/>
      <c r="AA385" s="13"/>
      <c r="AB385" s="13"/>
      <c r="AC385" s="13"/>
      <c r="AD385" s="13"/>
      <c r="AE385" s="13"/>
      <c r="AT385" s="262" t="s">
        <v>369</v>
      </c>
      <c r="AU385" s="262" t="s">
        <v>91</v>
      </c>
      <c r="AV385" s="13" t="s">
        <v>91</v>
      </c>
      <c r="AW385" s="13" t="s">
        <v>38</v>
      </c>
      <c r="AX385" s="13" t="s">
        <v>83</v>
      </c>
      <c r="AY385" s="262" t="s">
        <v>227</v>
      </c>
    </row>
    <row r="386" s="14" customFormat="1">
      <c r="A386" s="14"/>
      <c r="B386" s="263"/>
      <c r="C386" s="264"/>
      <c r="D386" s="242" t="s">
        <v>369</v>
      </c>
      <c r="E386" s="265" t="s">
        <v>1</v>
      </c>
      <c r="F386" s="266" t="s">
        <v>371</v>
      </c>
      <c r="G386" s="264"/>
      <c r="H386" s="267">
        <v>307.19999999999999</v>
      </c>
      <c r="I386" s="268"/>
      <c r="J386" s="264"/>
      <c r="K386" s="264"/>
      <c r="L386" s="269"/>
      <c r="M386" s="270"/>
      <c r="N386" s="271"/>
      <c r="O386" s="271"/>
      <c r="P386" s="271"/>
      <c r="Q386" s="271"/>
      <c r="R386" s="271"/>
      <c r="S386" s="271"/>
      <c r="T386" s="272"/>
      <c r="U386" s="14"/>
      <c r="V386" s="14"/>
      <c r="W386" s="14"/>
      <c r="X386" s="14"/>
      <c r="Y386" s="14"/>
      <c r="Z386" s="14"/>
      <c r="AA386" s="14"/>
      <c r="AB386" s="14"/>
      <c r="AC386" s="14"/>
      <c r="AD386" s="14"/>
      <c r="AE386" s="14"/>
      <c r="AT386" s="273" t="s">
        <v>369</v>
      </c>
      <c r="AU386" s="273" t="s">
        <v>91</v>
      </c>
      <c r="AV386" s="14" t="s">
        <v>115</v>
      </c>
      <c r="AW386" s="14" t="s">
        <v>38</v>
      </c>
      <c r="AX386" s="14" t="s">
        <v>87</v>
      </c>
      <c r="AY386" s="273" t="s">
        <v>227</v>
      </c>
    </row>
    <row r="387" s="2" customFormat="1" ht="16.5" customHeight="1">
      <c r="A387" s="40"/>
      <c r="B387" s="41"/>
      <c r="C387" s="229" t="s">
        <v>659</v>
      </c>
      <c r="D387" s="229" t="s">
        <v>230</v>
      </c>
      <c r="E387" s="230" t="s">
        <v>660</v>
      </c>
      <c r="F387" s="231" t="s">
        <v>661</v>
      </c>
      <c r="G387" s="232" t="s">
        <v>415</v>
      </c>
      <c r="H387" s="233">
        <v>2974.5419999999999</v>
      </c>
      <c r="I387" s="234"/>
      <c r="J387" s="235">
        <f>ROUND(I387*H387,2)</f>
        <v>0</v>
      </c>
      <c r="K387" s="231" t="s">
        <v>234</v>
      </c>
      <c r="L387" s="46"/>
      <c r="M387" s="236" t="s">
        <v>1</v>
      </c>
      <c r="N387" s="237" t="s">
        <v>48</v>
      </c>
      <c r="O387" s="93"/>
      <c r="P387" s="238">
        <f>O387*H387</f>
        <v>0</v>
      </c>
      <c r="Q387" s="238">
        <v>0.017330000000000002</v>
      </c>
      <c r="R387" s="238">
        <f>Q387*H387</f>
        <v>51.548812860000005</v>
      </c>
      <c r="S387" s="238">
        <v>0</v>
      </c>
      <c r="T387" s="239">
        <f>S387*H387</f>
        <v>0</v>
      </c>
      <c r="U387" s="40"/>
      <c r="V387" s="40"/>
      <c r="W387" s="40"/>
      <c r="X387" s="40"/>
      <c r="Y387" s="40"/>
      <c r="Z387" s="40"/>
      <c r="AA387" s="40"/>
      <c r="AB387" s="40"/>
      <c r="AC387" s="40"/>
      <c r="AD387" s="40"/>
      <c r="AE387" s="40"/>
      <c r="AR387" s="240" t="s">
        <v>115</v>
      </c>
      <c r="AT387" s="240" t="s">
        <v>230</v>
      </c>
      <c r="AU387" s="240" t="s">
        <v>91</v>
      </c>
      <c r="AY387" s="18" t="s">
        <v>227</v>
      </c>
      <c r="BE387" s="241">
        <f>IF(N387="základní",J387,0)</f>
        <v>0</v>
      </c>
      <c r="BF387" s="241">
        <f>IF(N387="snížená",J387,0)</f>
        <v>0</v>
      </c>
      <c r="BG387" s="241">
        <f>IF(N387="zákl. přenesená",J387,0)</f>
        <v>0</v>
      </c>
      <c r="BH387" s="241">
        <f>IF(N387="sníž. přenesená",J387,0)</f>
        <v>0</v>
      </c>
      <c r="BI387" s="241">
        <f>IF(N387="nulová",J387,0)</f>
        <v>0</v>
      </c>
      <c r="BJ387" s="18" t="s">
        <v>87</v>
      </c>
      <c r="BK387" s="241">
        <f>ROUND(I387*H387,2)</f>
        <v>0</v>
      </c>
      <c r="BL387" s="18" t="s">
        <v>115</v>
      </c>
      <c r="BM387" s="240" t="s">
        <v>662</v>
      </c>
    </row>
    <row r="388" s="15" customFormat="1">
      <c r="A388" s="15"/>
      <c r="B388" s="274"/>
      <c r="C388" s="275"/>
      <c r="D388" s="242" t="s">
        <v>369</v>
      </c>
      <c r="E388" s="276" t="s">
        <v>1</v>
      </c>
      <c r="F388" s="277" t="s">
        <v>467</v>
      </c>
      <c r="G388" s="275"/>
      <c r="H388" s="276" t="s">
        <v>1</v>
      </c>
      <c r="I388" s="278"/>
      <c r="J388" s="275"/>
      <c r="K388" s="275"/>
      <c r="L388" s="279"/>
      <c r="M388" s="280"/>
      <c r="N388" s="281"/>
      <c r="O388" s="281"/>
      <c r="P388" s="281"/>
      <c r="Q388" s="281"/>
      <c r="R388" s="281"/>
      <c r="S388" s="281"/>
      <c r="T388" s="282"/>
      <c r="U388" s="15"/>
      <c r="V388" s="15"/>
      <c r="W388" s="15"/>
      <c r="X388" s="15"/>
      <c r="Y388" s="15"/>
      <c r="Z388" s="15"/>
      <c r="AA388" s="15"/>
      <c r="AB388" s="15"/>
      <c r="AC388" s="15"/>
      <c r="AD388" s="15"/>
      <c r="AE388" s="15"/>
      <c r="AT388" s="283" t="s">
        <v>369</v>
      </c>
      <c r="AU388" s="283" t="s">
        <v>91</v>
      </c>
      <c r="AV388" s="15" t="s">
        <v>87</v>
      </c>
      <c r="AW388" s="15" t="s">
        <v>38</v>
      </c>
      <c r="AX388" s="15" t="s">
        <v>83</v>
      </c>
      <c r="AY388" s="283" t="s">
        <v>227</v>
      </c>
    </row>
    <row r="389" s="15" customFormat="1">
      <c r="A389" s="15"/>
      <c r="B389" s="274"/>
      <c r="C389" s="275"/>
      <c r="D389" s="242" t="s">
        <v>369</v>
      </c>
      <c r="E389" s="276" t="s">
        <v>1</v>
      </c>
      <c r="F389" s="277" t="s">
        <v>652</v>
      </c>
      <c r="G389" s="275"/>
      <c r="H389" s="276" t="s">
        <v>1</v>
      </c>
      <c r="I389" s="278"/>
      <c r="J389" s="275"/>
      <c r="K389" s="275"/>
      <c r="L389" s="279"/>
      <c r="M389" s="280"/>
      <c r="N389" s="281"/>
      <c r="O389" s="281"/>
      <c r="P389" s="281"/>
      <c r="Q389" s="281"/>
      <c r="R389" s="281"/>
      <c r="S389" s="281"/>
      <c r="T389" s="282"/>
      <c r="U389" s="15"/>
      <c r="V389" s="15"/>
      <c r="W389" s="15"/>
      <c r="X389" s="15"/>
      <c r="Y389" s="15"/>
      <c r="Z389" s="15"/>
      <c r="AA389" s="15"/>
      <c r="AB389" s="15"/>
      <c r="AC389" s="15"/>
      <c r="AD389" s="15"/>
      <c r="AE389" s="15"/>
      <c r="AT389" s="283" t="s">
        <v>369</v>
      </c>
      <c r="AU389" s="283" t="s">
        <v>91</v>
      </c>
      <c r="AV389" s="15" t="s">
        <v>87</v>
      </c>
      <c r="AW389" s="15" t="s">
        <v>38</v>
      </c>
      <c r="AX389" s="15" t="s">
        <v>83</v>
      </c>
      <c r="AY389" s="283" t="s">
        <v>227</v>
      </c>
    </row>
    <row r="390" s="13" customFormat="1">
      <c r="A390" s="13"/>
      <c r="B390" s="252"/>
      <c r="C390" s="253"/>
      <c r="D390" s="242" t="s">
        <v>369</v>
      </c>
      <c r="E390" s="254" t="s">
        <v>1</v>
      </c>
      <c r="F390" s="255" t="s">
        <v>663</v>
      </c>
      <c r="G390" s="253"/>
      <c r="H390" s="256">
        <v>40.006</v>
      </c>
      <c r="I390" s="257"/>
      <c r="J390" s="253"/>
      <c r="K390" s="253"/>
      <c r="L390" s="258"/>
      <c r="M390" s="259"/>
      <c r="N390" s="260"/>
      <c r="O390" s="260"/>
      <c r="P390" s="260"/>
      <c r="Q390" s="260"/>
      <c r="R390" s="260"/>
      <c r="S390" s="260"/>
      <c r="T390" s="261"/>
      <c r="U390" s="13"/>
      <c r="V390" s="13"/>
      <c r="W390" s="13"/>
      <c r="X390" s="13"/>
      <c r="Y390" s="13"/>
      <c r="Z390" s="13"/>
      <c r="AA390" s="13"/>
      <c r="AB390" s="13"/>
      <c r="AC390" s="13"/>
      <c r="AD390" s="13"/>
      <c r="AE390" s="13"/>
      <c r="AT390" s="262" t="s">
        <v>369</v>
      </c>
      <c r="AU390" s="262" t="s">
        <v>91</v>
      </c>
      <c r="AV390" s="13" t="s">
        <v>91</v>
      </c>
      <c r="AW390" s="13" t="s">
        <v>38</v>
      </c>
      <c r="AX390" s="13" t="s">
        <v>83</v>
      </c>
      <c r="AY390" s="262" t="s">
        <v>227</v>
      </c>
    </row>
    <row r="391" s="13" customFormat="1">
      <c r="A391" s="13"/>
      <c r="B391" s="252"/>
      <c r="C391" s="253"/>
      <c r="D391" s="242" t="s">
        <v>369</v>
      </c>
      <c r="E391" s="254" t="s">
        <v>1</v>
      </c>
      <c r="F391" s="255" t="s">
        <v>664</v>
      </c>
      <c r="G391" s="253"/>
      <c r="H391" s="256">
        <v>461.44799999999998</v>
      </c>
      <c r="I391" s="257"/>
      <c r="J391" s="253"/>
      <c r="K391" s="253"/>
      <c r="L391" s="258"/>
      <c r="M391" s="259"/>
      <c r="N391" s="260"/>
      <c r="O391" s="260"/>
      <c r="P391" s="260"/>
      <c r="Q391" s="260"/>
      <c r="R391" s="260"/>
      <c r="S391" s="260"/>
      <c r="T391" s="261"/>
      <c r="U391" s="13"/>
      <c r="V391" s="13"/>
      <c r="W391" s="13"/>
      <c r="X391" s="13"/>
      <c r="Y391" s="13"/>
      <c r="Z391" s="13"/>
      <c r="AA391" s="13"/>
      <c r="AB391" s="13"/>
      <c r="AC391" s="13"/>
      <c r="AD391" s="13"/>
      <c r="AE391" s="13"/>
      <c r="AT391" s="262" t="s">
        <v>369</v>
      </c>
      <c r="AU391" s="262" t="s">
        <v>91</v>
      </c>
      <c r="AV391" s="13" t="s">
        <v>91</v>
      </c>
      <c r="AW391" s="13" t="s">
        <v>38</v>
      </c>
      <c r="AX391" s="13" t="s">
        <v>83</v>
      </c>
      <c r="AY391" s="262" t="s">
        <v>227</v>
      </c>
    </row>
    <row r="392" s="13" customFormat="1">
      <c r="A392" s="13"/>
      <c r="B392" s="252"/>
      <c r="C392" s="253"/>
      <c r="D392" s="242" t="s">
        <v>369</v>
      </c>
      <c r="E392" s="254" t="s">
        <v>1</v>
      </c>
      <c r="F392" s="255" t="s">
        <v>665</v>
      </c>
      <c r="G392" s="253"/>
      <c r="H392" s="256">
        <v>793.48000000000002</v>
      </c>
      <c r="I392" s="257"/>
      <c r="J392" s="253"/>
      <c r="K392" s="253"/>
      <c r="L392" s="258"/>
      <c r="M392" s="259"/>
      <c r="N392" s="260"/>
      <c r="O392" s="260"/>
      <c r="P392" s="260"/>
      <c r="Q392" s="260"/>
      <c r="R392" s="260"/>
      <c r="S392" s="260"/>
      <c r="T392" s="261"/>
      <c r="U392" s="13"/>
      <c r="V392" s="13"/>
      <c r="W392" s="13"/>
      <c r="X392" s="13"/>
      <c r="Y392" s="13"/>
      <c r="Z392" s="13"/>
      <c r="AA392" s="13"/>
      <c r="AB392" s="13"/>
      <c r="AC392" s="13"/>
      <c r="AD392" s="13"/>
      <c r="AE392" s="13"/>
      <c r="AT392" s="262" t="s">
        <v>369</v>
      </c>
      <c r="AU392" s="262" t="s">
        <v>91</v>
      </c>
      <c r="AV392" s="13" t="s">
        <v>91</v>
      </c>
      <c r="AW392" s="13" t="s">
        <v>38</v>
      </c>
      <c r="AX392" s="13" t="s">
        <v>83</v>
      </c>
      <c r="AY392" s="262" t="s">
        <v>227</v>
      </c>
    </row>
    <row r="393" s="13" customFormat="1">
      <c r="A393" s="13"/>
      <c r="B393" s="252"/>
      <c r="C393" s="253"/>
      <c r="D393" s="242" t="s">
        <v>369</v>
      </c>
      <c r="E393" s="254" t="s">
        <v>1</v>
      </c>
      <c r="F393" s="255" t="s">
        <v>666</v>
      </c>
      <c r="G393" s="253"/>
      <c r="H393" s="256">
        <v>805.19899999999996</v>
      </c>
      <c r="I393" s="257"/>
      <c r="J393" s="253"/>
      <c r="K393" s="253"/>
      <c r="L393" s="258"/>
      <c r="M393" s="259"/>
      <c r="N393" s="260"/>
      <c r="O393" s="260"/>
      <c r="P393" s="260"/>
      <c r="Q393" s="260"/>
      <c r="R393" s="260"/>
      <c r="S393" s="260"/>
      <c r="T393" s="261"/>
      <c r="U393" s="13"/>
      <c r="V393" s="13"/>
      <c r="W393" s="13"/>
      <c r="X393" s="13"/>
      <c r="Y393" s="13"/>
      <c r="Z393" s="13"/>
      <c r="AA393" s="13"/>
      <c r="AB393" s="13"/>
      <c r="AC393" s="13"/>
      <c r="AD393" s="13"/>
      <c r="AE393" s="13"/>
      <c r="AT393" s="262" t="s">
        <v>369</v>
      </c>
      <c r="AU393" s="262" t="s">
        <v>91</v>
      </c>
      <c r="AV393" s="13" t="s">
        <v>91</v>
      </c>
      <c r="AW393" s="13" t="s">
        <v>38</v>
      </c>
      <c r="AX393" s="13" t="s">
        <v>83</v>
      </c>
      <c r="AY393" s="262" t="s">
        <v>227</v>
      </c>
    </row>
    <row r="394" s="13" customFormat="1">
      <c r="A394" s="13"/>
      <c r="B394" s="252"/>
      <c r="C394" s="253"/>
      <c r="D394" s="242" t="s">
        <v>369</v>
      </c>
      <c r="E394" s="254" t="s">
        <v>1</v>
      </c>
      <c r="F394" s="255" t="s">
        <v>667</v>
      </c>
      <c r="G394" s="253"/>
      <c r="H394" s="256">
        <v>77.748000000000005</v>
      </c>
      <c r="I394" s="257"/>
      <c r="J394" s="253"/>
      <c r="K394" s="253"/>
      <c r="L394" s="258"/>
      <c r="M394" s="259"/>
      <c r="N394" s="260"/>
      <c r="O394" s="260"/>
      <c r="P394" s="260"/>
      <c r="Q394" s="260"/>
      <c r="R394" s="260"/>
      <c r="S394" s="260"/>
      <c r="T394" s="261"/>
      <c r="U394" s="13"/>
      <c r="V394" s="13"/>
      <c r="W394" s="13"/>
      <c r="X394" s="13"/>
      <c r="Y394" s="13"/>
      <c r="Z394" s="13"/>
      <c r="AA394" s="13"/>
      <c r="AB394" s="13"/>
      <c r="AC394" s="13"/>
      <c r="AD394" s="13"/>
      <c r="AE394" s="13"/>
      <c r="AT394" s="262" t="s">
        <v>369</v>
      </c>
      <c r="AU394" s="262" t="s">
        <v>91</v>
      </c>
      <c r="AV394" s="13" t="s">
        <v>91</v>
      </c>
      <c r="AW394" s="13" t="s">
        <v>38</v>
      </c>
      <c r="AX394" s="13" t="s">
        <v>83</v>
      </c>
      <c r="AY394" s="262" t="s">
        <v>227</v>
      </c>
    </row>
    <row r="395" s="13" customFormat="1">
      <c r="A395" s="13"/>
      <c r="B395" s="252"/>
      <c r="C395" s="253"/>
      <c r="D395" s="242" t="s">
        <v>369</v>
      </c>
      <c r="E395" s="254" t="s">
        <v>1</v>
      </c>
      <c r="F395" s="255" t="s">
        <v>668</v>
      </c>
      <c r="G395" s="253"/>
      <c r="H395" s="256">
        <v>87.599999999999994</v>
      </c>
      <c r="I395" s="257"/>
      <c r="J395" s="253"/>
      <c r="K395" s="253"/>
      <c r="L395" s="258"/>
      <c r="M395" s="259"/>
      <c r="N395" s="260"/>
      <c r="O395" s="260"/>
      <c r="P395" s="260"/>
      <c r="Q395" s="260"/>
      <c r="R395" s="260"/>
      <c r="S395" s="260"/>
      <c r="T395" s="261"/>
      <c r="U395" s="13"/>
      <c r="V395" s="13"/>
      <c r="W395" s="13"/>
      <c r="X395" s="13"/>
      <c r="Y395" s="13"/>
      <c r="Z395" s="13"/>
      <c r="AA395" s="13"/>
      <c r="AB395" s="13"/>
      <c r="AC395" s="13"/>
      <c r="AD395" s="13"/>
      <c r="AE395" s="13"/>
      <c r="AT395" s="262" t="s">
        <v>369</v>
      </c>
      <c r="AU395" s="262" t="s">
        <v>91</v>
      </c>
      <c r="AV395" s="13" t="s">
        <v>91</v>
      </c>
      <c r="AW395" s="13" t="s">
        <v>38</v>
      </c>
      <c r="AX395" s="13" t="s">
        <v>83</v>
      </c>
      <c r="AY395" s="262" t="s">
        <v>227</v>
      </c>
    </row>
    <row r="396" s="13" customFormat="1">
      <c r="A396" s="13"/>
      <c r="B396" s="252"/>
      <c r="C396" s="253"/>
      <c r="D396" s="242" t="s">
        <v>369</v>
      </c>
      <c r="E396" s="254" t="s">
        <v>1</v>
      </c>
      <c r="F396" s="255" t="s">
        <v>669</v>
      </c>
      <c r="G396" s="253"/>
      <c r="H396" s="256">
        <v>63.200000000000003</v>
      </c>
      <c r="I396" s="257"/>
      <c r="J396" s="253"/>
      <c r="K396" s="253"/>
      <c r="L396" s="258"/>
      <c r="M396" s="259"/>
      <c r="N396" s="260"/>
      <c r="O396" s="260"/>
      <c r="P396" s="260"/>
      <c r="Q396" s="260"/>
      <c r="R396" s="260"/>
      <c r="S396" s="260"/>
      <c r="T396" s="261"/>
      <c r="U396" s="13"/>
      <c r="V396" s="13"/>
      <c r="W396" s="13"/>
      <c r="X396" s="13"/>
      <c r="Y396" s="13"/>
      <c r="Z396" s="13"/>
      <c r="AA396" s="13"/>
      <c r="AB396" s="13"/>
      <c r="AC396" s="13"/>
      <c r="AD396" s="13"/>
      <c r="AE396" s="13"/>
      <c r="AT396" s="262" t="s">
        <v>369</v>
      </c>
      <c r="AU396" s="262" t="s">
        <v>91</v>
      </c>
      <c r="AV396" s="13" t="s">
        <v>91</v>
      </c>
      <c r="AW396" s="13" t="s">
        <v>38</v>
      </c>
      <c r="AX396" s="13" t="s">
        <v>83</v>
      </c>
      <c r="AY396" s="262" t="s">
        <v>227</v>
      </c>
    </row>
    <row r="397" s="13" customFormat="1">
      <c r="A397" s="13"/>
      <c r="B397" s="252"/>
      <c r="C397" s="253"/>
      <c r="D397" s="242" t="s">
        <v>369</v>
      </c>
      <c r="E397" s="254" t="s">
        <v>1</v>
      </c>
      <c r="F397" s="255" t="s">
        <v>670</v>
      </c>
      <c r="G397" s="253"/>
      <c r="H397" s="256">
        <v>1457.4500000000001</v>
      </c>
      <c r="I397" s="257"/>
      <c r="J397" s="253"/>
      <c r="K397" s="253"/>
      <c r="L397" s="258"/>
      <c r="M397" s="259"/>
      <c r="N397" s="260"/>
      <c r="O397" s="260"/>
      <c r="P397" s="260"/>
      <c r="Q397" s="260"/>
      <c r="R397" s="260"/>
      <c r="S397" s="260"/>
      <c r="T397" s="261"/>
      <c r="U397" s="13"/>
      <c r="V397" s="13"/>
      <c r="W397" s="13"/>
      <c r="X397" s="13"/>
      <c r="Y397" s="13"/>
      <c r="Z397" s="13"/>
      <c r="AA397" s="13"/>
      <c r="AB397" s="13"/>
      <c r="AC397" s="13"/>
      <c r="AD397" s="13"/>
      <c r="AE397" s="13"/>
      <c r="AT397" s="262" t="s">
        <v>369</v>
      </c>
      <c r="AU397" s="262" t="s">
        <v>91</v>
      </c>
      <c r="AV397" s="13" t="s">
        <v>91</v>
      </c>
      <c r="AW397" s="13" t="s">
        <v>38</v>
      </c>
      <c r="AX397" s="13" t="s">
        <v>83</v>
      </c>
      <c r="AY397" s="262" t="s">
        <v>227</v>
      </c>
    </row>
    <row r="398" s="13" customFormat="1">
      <c r="A398" s="13"/>
      <c r="B398" s="252"/>
      <c r="C398" s="253"/>
      <c r="D398" s="242" t="s">
        <v>369</v>
      </c>
      <c r="E398" s="254" t="s">
        <v>1</v>
      </c>
      <c r="F398" s="255" t="s">
        <v>671</v>
      </c>
      <c r="G398" s="253"/>
      <c r="H398" s="256">
        <v>-449.10700000000003</v>
      </c>
      <c r="I398" s="257"/>
      <c r="J398" s="253"/>
      <c r="K398" s="253"/>
      <c r="L398" s="258"/>
      <c r="M398" s="259"/>
      <c r="N398" s="260"/>
      <c r="O398" s="260"/>
      <c r="P398" s="260"/>
      <c r="Q398" s="260"/>
      <c r="R398" s="260"/>
      <c r="S398" s="260"/>
      <c r="T398" s="261"/>
      <c r="U398" s="13"/>
      <c r="V398" s="13"/>
      <c r="W398" s="13"/>
      <c r="X398" s="13"/>
      <c r="Y398" s="13"/>
      <c r="Z398" s="13"/>
      <c r="AA398" s="13"/>
      <c r="AB398" s="13"/>
      <c r="AC398" s="13"/>
      <c r="AD398" s="13"/>
      <c r="AE398" s="13"/>
      <c r="AT398" s="262" t="s">
        <v>369</v>
      </c>
      <c r="AU398" s="262" t="s">
        <v>91</v>
      </c>
      <c r="AV398" s="13" t="s">
        <v>91</v>
      </c>
      <c r="AW398" s="13" t="s">
        <v>38</v>
      </c>
      <c r="AX398" s="13" t="s">
        <v>83</v>
      </c>
      <c r="AY398" s="262" t="s">
        <v>227</v>
      </c>
    </row>
    <row r="399" s="13" customFormat="1">
      <c r="A399" s="13"/>
      <c r="B399" s="252"/>
      <c r="C399" s="253"/>
      <c r="D399" s="242" t="s">
        <v>369</v>
      </c>
      <c r="E399" s="254" t="s">
        <v>1</v>
      </c>
      <c r="F399" s="255" t="s">
        <v>672</v>
      </c>
      <c r="G399" s="253"/>
      <c r="H399" s="256">
        <v>-362.48200000000003</v>
      </c>
      <c r="I399" s="257"/>
      <c r="J399" s="253"/>
      <c r="K399" s="253"/>
      <c r="L399" s="258"/>
      <c r="M399" s="259"/>
      <c r="N399" s="260"/>
      <c r="O399" s="260"/>
      <c r="P399" s="260"/>
      <c r="Q399" s="260"/>
      <c r="R399" s="260"/>
      <c r="S399" s="260"/>
      <c r="T399" s="261"/>
      <c r="U399" s="13"/>
      <c r="V399" s="13"/>
      <c r="W399" s="13"/>
      <c r="X399" s="13"/>
      <c r="Y399" s="13"/>
      <c r="Z399" s="13"/>
      <c r="AA399" s="13"/>
      <c r="AB399" s="13"/>
      <c r="AC399" s="13"/>
      <c r="AD399" s="13"/>
      <c r="AE399" s="13"/>
      <c r="AT399" s="262" t="s">
        <v>369</v>
      </c>
      <c r="AU399" s="262" t="s">
        <v>91</v>
      </c>
      <c r="AV399" s="13" t="s">
        <v>91</v>
      </c>
      <c r="AW399" s="13" t="s">
        <v>38</v>
      </c>
      <c r="AX399" s="13" t="s">
        <v>83</v>
      </c>
      <c r="AY399" s="262" t="s">
        <v>227</v>
      </c>
    </row>
    <row r="400" s="14" customFormat="1">
      <c r="A400" s="14"/>
      <c r="B400" s="263"/>
      <c r="C400" s="264"/>
      <c r="D400" s="242" t="s">
        <v>369</v>
      </c>
      <c r="E400" s="265" t="s">
        <v>1</v>
      </c>
      <c r="F400" s="266" t="s">
        <v>371</v>
      </c>
      <c r="G400" s="264"/>
      <c r="H400" s="267">
        <v>2974.5419999999999</v>
      </c>
      <c r="I400" s="268"/>
      <c r="J400" s="264"/>
      <c r="K400" s="264"/>
      <c r="L400" s="269"/>
      <c r="M400" s="270"/>
      <c r="N400" s="271"/>
      <c r="O400" s="271"/>
      <c r="P400" s="271"/>
      <c r="Q400" s="271"/>
      <c r="R400" s="271"/>
      <c r="S400" s="271"/>
      <c r="T400" s="272"/>
      <c r="U400" s="14"/>
      <c r="V400" s="14"/>
      <c r="W400" s="14"/>
      <c r="X400" s="14"/>
      <c r="Y400" s="14"/>
      <c r="Z400" s="14"/>
      <c r="AA400" s="14"/>
      <c r="AB400" s="14"/>
      <c r="AC400" s="14"/>
      <c r="AD400" s="14"/>
      <c r="AE400" s="14"/>
      <c r="AT400" s="273" t="s">
        <v>369</v>
      </c>
      <c r="AU400" s="273" t="s">
        <v>91</v>
      </c>
      <c r="AV400" s="14" t="s">
        <v>115</v>
      </c>
      <c r="AW400" s="14" t="s">
        <v>38</v>
      </c>
      <c r="AX400" s="14" t="s">
        <v>87</v>
      </c>
      <c r="AY400" s="273" t="s">
        <v>227</v>
      </c>
    </row>
    <row r="401" s="2" customFormat="1" ht="16.5" customHeight="1">
      <c r="A401" s="40"/>
      <c r="B401" s="41"/>
      <c r="C401" s="229" t="s">
        <v>673</v>
      </c>
      <c r="D401" s="229" t="s">
        <v>230</v>
      </c>
      <c r="E401" s="230" t="s">
        <v>674</v>
      </c>
      <c r="F401" s="231" t="s">
        <v>675</v>
      </c>
      <c r="G401" s="232" t="s">
        <v>415</v>
      </c>
      <c r="H401" s="233">
        <v>614.39999999999998</v>
      </c>
      <c r="I401" s="234"/>
      <c r="J401" s="235">
        <f>ROUND(I401*H401,2)</f>
        <v>0</v>
      </c>
      <c r="K401" s="231" t="s">
        <v>234</v>
      </c>
      <c r="L401" s="46"/>
      <c r="M401" s="236" t="s">
        <v>1</v>
      </c>
      <c r="N401" s="237" t="s">
        <v>48</v>
      </c>
      <c r="O401" s="93"/>
      <c r="P401" s="238">
        <f>O401*H401</f>
        <v>0</v>
      </c>
      <c r="Q401" s="238">
        <v>0.0073499999999999998</v>
      </c>
      <c r="R401" s="238">
        <f>Q401*H401</f>
        <v>4.5158399999999999</v>
      </c>
      <c r="S401" s="238">
        <v>0</v>
      </c>
      <c r="T401" s="239">
        <f>S401*H401</f>
        <v>0</v>
      </c>
      <c r="U401" s="40"/>
      <c r="V401" s="40"/>
      <c r="W401" s="40"/>
      <c r="X401" s="40"/>
      <c r="Y401" s="40"/>
      <c r="Z401" s="40"/>
      <c r="AA401" s="40"/>
      <c r="AB401" s="40"/>
      <c r="AC401" s="40"/>
      <c r="AD401" s="40"/>
      <c r="AE401" s="40"/>
      <c r="AR401" s="240" t="s">
        <v>115</v>
      </c>
      <c r="AT401" s="240" t="s">
        <v>230</v>
      </c>
      <c r="AU401" s="240" t="s">
        <v>91</v>
      </c>
      <c r="AY401" s="18" t="s">
        <v>227</v>
      </c>
      <c r="BE401" s="241">
        <f>IF(N401="základní",J401,0)</f>
        <v>0</v>
      </c>
      <c r="BF401" s="241">
        <f>IF(N401="snížená",J401,0)</f>
        <v>0</v>
      </c>
      <c r="BG401" s="241">
        <f>IF(N401="zákl. přenesená",J401,0)</f>
        <v>0</v>
      </c>
      <c r="BH401" s="241">
        <f>IF(N401="sníž. přenesená",J401,0)</f>
        <v>0</v>
      </c>
      <c r="BI401" s="241">
        <f>IF(N401="nulová",J401,0)</f>
        <v>0</v>
      </c>
      <c r="BJ401" s="18" t="s">
        <v>87</v>
      </c>
      <c r="BK401" s="241">
        <f>ROUND(I401*H401,2)</f>
        <v>0</v>
      </c>
      <c r="BL401" s="18" t="s">
        <v>115</v>
      </c>
      <c r="BM401" s="240" t="s">
        <v>676</v>
      </c>
    </row>
    <row r="402" s="13" customFormat="1">
      <c r="A402" s="13"/>
      <c r="B402" s="252"/>
      <c r="C402" s="253"/>
      <c r="D402" s="242" t="s">
        <v>369</v>
      </c>
      <c r="E402" s="253"/>
      <c r="F402" s="255" t="s">
        <v>677</v>
      </c>
      <c r="G402" s="253"/>
      <c r="H402" s="256">
        <v>614.39999999999998</v>
      </c>
      <c r="I402" s="257"/>
      <c r="J402" s="253"/>
      <c r="K402" s="253"/>
      <c r="L402" s="258"/>
      <c r="M402" s="259"/>
      <c r="N402" s="260"/>
      <c r="O402" s="260"/>
      <c r="P402" s="260"/>
      <c r="Q402" s="260"/>
      <c r="R402" s="260"/>
      <c r="S402" s="260"/>
      <c r="T402" s="261"/>
      <c r="U402" s="13"/>
      <c r="V402" s="13"/>
      <c r="W402" s="13"/>
      <c r="X402" s="13"/>
      <c r="Y402" s="13"/>
      <c r="Z402" s="13"/>
      <c r="AA402" s="13"/>
      <c r="AB402" s="13"/>
      <c r="AC402" s="13"/>
      <c r="AD402" s="13"/>
      <c r="AE402" s="13"/>
      <c r="AT402" s="262" t="s">
        <v>369</v>
      </c>
      <c r="AU402" s="262" t="s">
        <v>91</v>
      </c>
      <c r="AV402" s="13" t="s">
        <v>91</v>
      </c>
      <c r="AW402" s="13" t="s">
        <v>4</v>
      </c>
      <c r="AX402" s="13" t="s">
        <v>87</v>
      </c>
      <c r="AY402" s="262" t="s">
        <v>227</v>
      </c>
    </row>
    <row r="403" s="2" customFormat="1" ht="16.5" customHeight="1">
      <c r="A403" s="40"/>
      <c r="B403" s="41"/>
      <c r="C403" s="229" t="s">
        <v>678</v>
      </c>
      <c r="D403" s="229" t="s">
        <v>230</v>
      </c>
      <c r="E403" s="230" t="s">
        <v>679</v>
      </c>
      <c r="F403" s="231" t="s">
        <v>680</v>
      </c>
      <c r="G403" s="232" t="s">
        <v>415</v>
      </c>
      <c r="H403" s="233">
        <v>3398.7440000000001</v>
      </c>
      <c r="I403" s="234"/>
      <c r="J403" s="235">
        <f>ROUND(I403*H403,2)</f>
        <v>0</v>
      </c>
      <c r="K403" s="231" t="s">
        <v>234</v>
      </c>
      <c r="L403" s="46"/>
      <c r="M403" s="236" t="s">
        <v>1</v>
      </c>
      <c r="N403" s="237" t="s">
        <v>48</v>
      </c>
      <c r="O403" s="93"/>
      <c r="P403" s="238">
        <f>O403*H403</f>
        <v>0</v>
      </c>
      <c r="Q403" s="238">
        <v>0.0064999999999999997</v>
      </c>
      <c r="R403" s="238">
        <f>Q403*H403</f>
        <v>22.091836000000001</v>
      </c>
      <c r="S403" s="238">
        <v>0</v>
      </c>
      <c r="T403" s="239">
        <f>S403*H403</f>
        <v>0</v>
      </c>
      <c r="U403" s="40"/>
      <c r="V403" s="40"/>
      <c r="W403" s="40"/>
      <c r="X403" s="40"/>
      <c r="Y403" s="40"/>
      <c r="Z403" s="40"/>
      <c r="AA403" s="40"/>
      <c r="AB403" s="40"/>
      <c r="AC403" s="40"/>
      <c r="AD403" s="40"/>
      <c r="AE403" s="40"/>
      <c r="AR403" s="240" t="s">
        <v>115</v>
      </c>
      <c r="AT403" s="240" t="s">
        <v>230</v>
      </c>
      <c r="AU403" s="240" t="s">
        <v>91</v>
      </c>
      <c r="AY403" s="18" t="s">
        <v>227</v>
      </c>
      <c r="BE403" s="241">
        <f>IF(N403="základní",J403,0)</f>
        <v>0</v>
      </c>
      <c r="BF403" s="241">
        <f>IF(N403="snížená",J403,0)</f>
        <v>0</v>
      </c>
      <c r="BG403" s="241">
        <f>IF(N403="zákl. přenesená",J403,0)</f>
        <v>0</v>
      </c>
      <c r="BH403" s="241">
        <f>IF(N403="sníž. přenesená",J403,0)</f>
        <v>0</v>
      </c>
      <c r="BI403" s="241">
        <f>IF(N403="nulová",J403,0)</f>
        <v>0</v>
      </c>
      <c r="BJ403" s="18" t="s">
        <v>87</v>
      </c>
      <c r="BK403" s="241">
        <f>ROUND(I403*H403,2)</f>
        <v>0</v>
      </c>
      <c r="BL403" s="18" t="s">
        <v>115</v>
      </c>
      <c r="BM403" s="240" t="s">
        <v>681</v>
      </c>
    </row>
    <row r="404" s="15" customFormat="1">
      <c r="A404" s="15"/>
      <c r="B404" s="274"/>
      <c r="C404" s="275"/>
      <c r="D404" s="242" t="s">
        <v>369</v>
      </c>
      <c r="E404" s="276" t="s">
        <v>1</v>
      </c>
      <c r="F404" s="277" t="s">
        <v>467</v>
      </c>
      <c r="G404" s="275"/>
      <c r="H404" s="276" t="s">
        <v>1</v>
      </c>
      <c r="I404" s="278"/>
      <c r="J404" s="275"/>
      <c r="K404" s="275"/>
      <c r="L404" s="279"/>
      <c r="M404" s="280"/>
      <c r="N404" s="281"/>
      <c r="O404" s="281"/>
      <c r="P404" s="281"/>
      <c r="Q404" s="281"/>
      <c r="R404" s="281"/>
      <c r="S404" s="281"/>
      <c r="T404" s="282"/>
      <c r="U404" s="15"/>
      <c r="V404" s="15"/>
      <c r="W404" s="15"/>
      <c r="X404" s="15"/>
      <c r="Y404" s="15"/>
      <c r="Z404" s="15"/>
      <c r="AA404" s="15"/>
      <c r="AB404" s="15"/>
      <c r="AC404" s="15"/>
      <c r="AD404" s="15"/>
      <c r="AE404" s="15"/>
      <c r="AT404" s="283" t="s">
        <v>369</v>
      </c>
      <c r="AU404" s="283" t="s">
        <v>91</v>
      </c>
      <c r="AV404" s="15" t="s">
        <v>87</v>
      </c>
      <c r="AW404" s="15" t="s">
        <v>38</v>
      </c>
      <c r="AX404" s="15" t="s">
        <v>83</v>
      </c>
      <c r="AY404" s="283" t="s">
        <v>227</v>
      </c>
    </row>
    <row r="405" s="15" customFormat="1">
      <c r="A405" s="15"/>
      <c r="B405" s="274"/>
      <c r="C405" s="275"/>
      <c r="D405" s="242" t="s">
        <v>369</v>
      </c>
      <c r="E405" s="276" t="s">
        <v>1</v>
      </c>
      <c r="F405" s="277" t="s">
        <v>652</v>
      </c>
      <c r="G405" s="275"/>
      <c r="H405" s="276" t="s">
        <v>1</v>
      </c>
      <c r="I405" s="278"/>
      <c r="J405" s="275"/>
      <c r="K405" s="275"/>
      <c r="L405" s="279"/>
      <c r="M405" s="280"/>
      <c r="N405" s="281"/>
      <c r="O405" s="281"/>
      <c r="P405" s="281"/>
      <c r="Q405" s="281"/>
      <c r="R405" s="281"/>
      <c r="S405" s="281"/>
      <c r="T405" s="282"/>
      <c r="U405" s="15"/>
      <c r="V405" s="15"/>
      <c r="W405" s="15"/>
      <c r="X405" s="15"/>
      <c r="Y405" s="15"/>
      <c r="Z405" s="15"/>
      <c r="AA405" s="15"/>
      <c r="AB405" s="15"/>
      <c r="AC405" s="15"/>
      <c r="AD405" s="15"/>
      <c r="AE405" s="15"/>
      <c r="AT405" s="283" t="s">
        <v>369</v>
      </c>
      <c r="AU405" s="283" t="s">
        <v>91</v>
      </c>
      <c r="AV405" s="15" t="s">
        <v>87</v>
      </c>
      <c r="AW405" s="15" t="s">
        <v>38</v>
      </c>
      <c r="AX405" s="15" t="s">
        <v>83</v>
      </c>
      <c r="AY405" s="283" t="s">
        <v>227</v>
      </c>
    </row>
    <row r="406" s="13" customFormat="1">
      <c r="A406" s="13"/>
      <c r="B406" s="252"/>
      <c r="C406" s="253"/>
      <c r="D406" s="242" t="s">
        <v>369</v>
      </c>
      <c r="E406" s="254" t="s">
        <v>1</v>
      </c>
      <c r="F406" s="255" t="s">
        <v>663</v>
      </c>
      <c r="G406" s="253"/>
      <c r="H406" s="256">
        <v>40.006</v>
      </c>
      <c r="I406" s="257"/>
      <c r="J406" s="253"/>
      <c r="K406" s="253"/>
      <c r="L406" s="258"/>
      <c r="M406" s="259"/>
      <c r="N406" s="260"/>
      <c r="O406" s="260"/>
      <c r="P406" s="260"/>
      <c r="Q406" s="260"/>
      <c r="R406" s="260"/>
      <c r="S406" s="260"/>
      <c r="T406" s="261"/>
      <c r="U406" s="13"/>
      <c r="V406" s="13"/>
      <c r="W406" s="13"/>
      <c r="X406" s="13"/>
      <c r="Y406" s="13"/>
      <c r="Z406" s="13"/>
      <c r="AA406" s="13"/>
      <c r="AB406" s="13"/>
      <c r="AC406" s="13"/>
      <c r="AD406" s="13"/>
      <c r="AE406" s="13"/>
      <c r="AT406" s="262" t="s">
        <v>369</v>
      </c>
      <c r="AU406" s="262" t="s">
        <v>91</v>
      </c>
      <c r="AV406" s="13" t="s">
        <v>91</v>
      </c>
      <c r="AW406" s="13" t="s">
        <v>38</v>
      </c>
      <c r="AX406" s="13" t="s">
        <v>83</v>
      </c>
      <c r="AY406" s="262" t="s">
        <v>227</v>
      </c>
    </row>
    <row r="407" s="13" customFormat="1">
      <c r="A407" s="13"/>
      <c r="B407" s="252"/>
      <c r="C407" s="253"/>
      <c r="D407" s="242" t="s">
        <v>369</v>
      </c>
      <c r="E407" s="254" t="s">
        <v>1</v>
      </c>
      <c r="F407" s="255" t="s">
        <v>664</v>
      </c>
      <c r="G407" s="253"/>
      <c r="H407" s="256">
        <v>461.44799999999998</v>
      </c>
      <c r="I407" s="257"/>
      <c r="J407" s="253"/>
      <c r="K407" s="253"/>
      <c r="L407" s="258"/>
      <c r="M407" s="259"/>
      <c r="N407" s="260"/>
      <c r="O407" s="260"/>
      <c r="P407" s="260"/>
      <c r="Q407" s="260"/>
      <c r="R407" s="260"/>
      <c r="S407" s="260"/>
      <c r="T407" s="261"/>
      <c r="U407" s="13"/>
      <c r="V407" s="13"/>
      <c r="W407" s="13"/>
      <c r="X407" s="13"/>
      <c r="Y407" s="13"/>
      <c r="Z407" s="13"/>
      <c r="AA407" s="13"/>
      <c r="AB407" s="13"/>
      <c r="AC407" s="13"/>
      <c r="AD407" s="13"/>
      <c r="AE407" s="13"/>
      <c r="AT407" s="262" t="s">
        <v>369</v>
      </c>
      <c r="AU407" s="262" t="s">
        <v>91</v>
      </c>
      <c r="AV407" s="13" t="s">
        <v>91</v>
      </c>
      <c r="AW407" s="13" t="s">
        <v>38</v>
      </c>
      <c r="AX407" s="13" t="s">
        <v>83</v>
      </c>
      <c r="AY407" s="262" t="s">
        <v>227</v>
      </c>
    </row>
    <row r="408" s="13" customFormat="1">
      <c r="A408" s="13"/>
      <c r="B408" s="252"/>
      <c r="C408" s="253"/>
      <c r="D408" s="242" t="s">
        <v>369</v>
      </c>
      <c r="E408" s="254" t="s">
        <v>1</v>
      </c>
      <c r="F408" s="255" t="s">
        <v>665</v>
      </c>
      <c r="G408" s="253"/>
      <c r="H408" s="256">
        <v>793.48000000000002</v>
      </c>
      <c r="I408" s="257"/>
      <c r="J408" s="253"/>
      <c r="K408" s="253"/>
      <c r="L408" s="258"/>
      <c r="M408" s="259"/>
      <c r="N408" s="260"/>
      <c r="O408" s="260"/>
      <c r="P408" s="260"/>
      <c r="Q408" s="260"/>
      <c r="R408" s="260"/>
      <c r="S408" s="260"/>
      <c r="T408" s="261"/>
      <c r="U408" s="13"/>
      <c r="V408" s="13"/>
      <c r="W408" s="13"/>
      <c r="X408" s="13"/>
      <c r="Y408" s="13"/>
      <c r="Z408" s="13"/>
      <c r="AA408" s="13"/>
      <c r="AB408" s="13"/>
      <c r="AC408" s="13"/>
      <c r="AD408" s="13"/>
      <c r="AE408" s="13"/>
      <c r="AT408" s="262" t="s">
        <v>369</v>
      </c>
      <c r="AU408" s="262" t="s">
        <v>91</v>
      </c>
      <c r="AV408" s="13" t="s">
        <v>91</v>
      </c>
      <c r="AW408" s="13" t="s">
        <v>38</v>
      </c>
      <c r="AX408" s="13" t="s">
        <v>83</v>
      </c>
      <c r="AY408" s="262" t="s">
        <v>227</v>
      </c>
    </row>
    <row r="409" s="13" customFormat="1">
      <c r="A409" s="13"/>
      <c r="B409" s="252"/>
      <c r="C409" s="253"/>
      <c r="D409" s="242" t="s">
        <v>369</v>
      </c>
      <c r="E409" s="254" t="s">
        <v>1</v>
      </c>
      <c r="F409" s="255" t="s">
        <v>666</v>
      </c>
      <c r="G409" s="253"/>
      <c r="H409" s="256">
        <v>805.19899999999996</v>
      </c>
      <c r="I409" s="257"/>
      <c r="J409" s="253"/>
      <c r="K409" s="253"/>
      <c r="L409" s="258"/>
      <c r="M409" s="259"/>
      <c r="N409" s="260"/>
      <c r="O409" s="260"/>
      <c r="P409" s="260"/>
      <c r="Q409" s="260"/>
      <c r="R409" s="260"/>
      <c r="S409" s="260"/>
      <c r="T409" s="261"/>
      <c r="U409" s="13"/>
      <c r="V409" s="13"/>
      <c r="W409" s="13"/>
      <c r="X409" s="13"/>
      <c r="Y409" s="13"/>
      <c r="Z409" s="13"/>
      <c r="AA409" s="13"/>
      <c r="AB409" s="13"/>
      <c r="AC409" s="13"/>
      <c r="AD409" s="13"/>
      <c r="AE409" s="13"/>
      <c r="AT409" s="262" t="s">
        <v>369</v>
      </c>
      <c r="AU409" s="262" t="s">
        <v>91</v>
      </c>
      <c r="AV409" s="13" t="s">
        <v>91</v>
      </c>
      <c r="AW409" s="13" t="s">
        <v>38</v>
      </c>
      <c r="AX409" s="13" t="s">
        <v>83</v>
      </c>
      <c r="AY409" s="262" t="s">
        <v>227</v>
      </c>
    </row>
    <row r="410" s="13" customFormat="1">
      <c r="A410" s="13"/>
      <c r="B410" s="252"/>
      <c r="C410" s="253"/>
      <c r="D410" s="242" t="s">
        <v>369</v>
      </c>
      <c r="E410" s="254" t="s">
        <v>1</v>
      </c>
      <c r="F410" s="255" t="s">
        <v>667</v>
      </c>
      <c r="G410" s="253"/>
      <c r="H410" s="256">
        <v>77.748000000000005</v>
      </c>
      <c r="I410" s="257"/>
      <c r="J410" s="253"/>
      <c r="K410" s="253"/>
      <c r="L410" s="258"/>
      <c r="M410" s="259"/>
      <c r="N410" s="260"/>
      <c r="O410" s="260"/>
      <c r="P410" s="260"/>
      <c r="Q410" s="260"/>
      <c r="R410" s="260"/>
      <c r="S410" s="260"/>
      <c r="T410" s="261"/>
      <c r="U410" s="13"/>
      <c r="V410" s="13"/>
      <c r="W410" s="13"/>
      <c r="X410" s="13"/>
      <c r="Y410" s="13"/>
      <c r="Z410" s="13"/>
      <c r="AA410" s="13"/>
      <c r="AB410" s="13"/>
      <c r="AC410" s="13"/>
      <c r="AD410" s="13"/>
      <c r="AE410" s="13"/>
      <c r="AT410" s="262" t="s">
        <v>369</v>
      </c>
      <c r="AU410" s="262" t="s">
        <v>91</v>
      </c>
      <c r="AV410" s="13" t="s">
        <v>91</v>
      </c>
      <c r="AW410" s="13" t="s">
        <v>38</v>
      </c>
      <c r="AX410" s="13" t="s">
        <v>83</v>
      </c>
      <c r="AY410" s="262" t="s">
        <v>227</v>
      </c>
    </row>
    <row r="411" s="13" customFormat="1">
      <c r="A411" s="13"/>
      <c r="B411" s="252"/>
      <c r="C411" s="253"/>
      <c r="D411" s="242" t="s">
        <v>369</v>
      </c>
      <c r="E411" s="254" t="s">
        <v>1</v>
      </c>
      <c r="F411" s="255" t="s">
        <v>668</v>
      </c>
      <c r="G411" s="253"/>
      <c r="H411" s="256">
        <v>87.599999999999994</v>
      </c>
      <c r="I411" s="257"/>
      <c r="J411" s="253"/>
      <c r="K411" s="253"/>
      <c r="L411" s="258"/>
      <c r="M411" s="259"/>
      <c r="N411" s="260"/>
      <c r="O411" s="260"/>
      <c r="P411" s="260"/>
      <c r="Q411" s="260"/>
      <c r="R411" s="260"/>
      <c r="S411" s="260"/>
      <c r="T411" s="261"/>
      <c r="U411" s="13"/>
      <c r="V411" s="13"/>
      <c r="W411" s="13"/>
      <c r="X411" s="13"/>
      <c r="Y411" s="13"/>
      <c r="Z411" s="13"/>
      <c r="AA411" s="13"/>
      <c r="AB411" s="13"/>
      <c r="AC411" s="13"/>
      <c r="AD411" s="13"/>
      <c r="AE411" s="13"/>
      <c r="AT411" s="262" t="s">
        <v>369</v>
      </c>
      <c r="AU411" s="262" t="s">
        <v>91</v>
      </c>
      <c r="AV411" s="13" t="s">
        <v>91</v>
      </c>
      <c r="AW411" s="13" t="s">
        <v>38</v>
      </c>
      <c r="AX411" s="13" t="s">
        <v>83</v>
      </c>
      <c r="AY411" s="262" t="s">
        <v>227</v>
      </c>
    </row>
    <row r="412" s="13" customFormat="1">
      <c r="A412" s="13"/>
      <c r="B412" s="252"/>
      <c r="C412" s="253"/>
      <c r="D412" s="242" t="s">
        <v>369</v>
      </c>
      <c r="E412" s="254" t="s">
        <v>1</v>
      </c>
      <c r="F412" s="255" t="s">
        <v>669</v>
      </c>
      <c r="G412" s="253"/>
      <c r="H412" s="256">
        <v>63.200000000000003</v>
      </c>
      <c r="I412" s="257"/>
      <c r="J412" s="253"/>
      <c r="K412" s="253"/>
      <c r="L412" s="258"/>
      <c r="M412" s="259"/>
      <c r="N412" s="260"/>
      <c r="O412" s="260"/>
      <c r="P412" s="260"/>
      <c r="Q412" s="260"/>
      <c r="R412" s="260"/>
      <c r="S412" s="260"/>
      <c r="T412" s="261"/>
      <c r="U412" s="13"/>
      <c r="V412" s="13"/>
      <c r="W412" s="13"/>
      <c r="X412" s="13"/>
      <c r="Y412" s="13"/>
      <c r="Z412" s="13"/>
      <c r="AA412" s="13"/>
      <c r="AB412" s="13"/>
      <c r="AC412" s="13"/>
      <c r="AD412" s="13"/>
      <c r="AE412" s="13"/>
      <c r="AT412" s="262" t="s">
        <v>369</v>
      </c>
      <c r="AU412" s="262" t="s">
        <v>91</v>
      </c>
      <c r="AV412" s="13" t="s">
        <v>91</v>
      </c>
      <c r="AW412" s="13" t="s">
        <v>38</v>
      </c>
      <c r="AX412" s="13" t="s">
        <v>83</v>
      </c>
      <c r="AY412" s="262" t="s">
        <v>227</v>
      </c>
    </row>
    <row r="413" s="13" customFormat="1">
      <c r="A413" s="13"/>
      <c r="B413" s="252"/>
      <c r="C413" s="253"/>
      <c r="D413" s="242" t="s">
        <v>369</v>
      </c>
      <c r="E413" s="254" t="s">
        <v>1</v>
      </c>
      <c r="F413" s="255" t="s">
        <v>670</v>
      </c>
      <c r="G413" s="253"/>
      <c r="H413" s="256">
        <v>1457.4500000000001</v>
      </c>
      <c r="I413" s="257"/>
      <c r="J413" s="253"/>
      <c r="K413" s="253"/>
      <c r="L413" s="258"/>
      <c r="M413" s="259"/>
      <c r="N413" s="260"/>
      <c r="O413" s="260"/>
      <c r="P413" s="260"/>
      <c r="Q413" s="260"/>
      <c r="R413" s="260"/>
      <c r="S413" s="260"/>
      <c r="T413" s="261"/>
      <c r="U413" s="13"/>
      <c r="V413" s="13"/>
      <c r="W413" s="13"/>
      <c r="X413" s="13"/>
      <c r="Y413" s="13"/>
      <c r="Z413" s="13"/>
      <c r="AA413" s="13"/>
      <c r="AB413" s="13"/>
      <c r="AC413" s="13"/>
      <c r="AD413" s="13"/>
      <c r="AE413" s="13"/>
      <c r="AT413" s="262" t="s">
        <v>369</v>
      </c>
      <c r="AU413" s="262" t="s">
        <v>91</v>
      </c>
      <c r="AV413" s="13" t="s">
        <v>91</v>
      </c>
      <c r="AW413" s="13" t="s">
        <v>38</v>
      </c>
      <c r="AX413" s="13" t="s">
        <v>83</v>
      </c>
      <c r="AY413" s="262" t="s">
        <v>227</v>
      </c>
    </row>
    <row r="414" s="13" customFormat="1">
      <c r="A414" s="13"/>
      <c r="B414" s="252"/>
      <c r="C414" s="253"/>
      <c r="D414" s="242" t="s">
        <v>369</v>
      </c>
      <c r="E414" s="254" t="s">
        <v>1</v>
      </c>
      <c r="F414" s="255" t="s">
        <v>682</v>
      </c>
      <c r="G414" s="253"/>
      <c r="H414" s="256">
        <v>-387.387</v>
      </c>
      <c r="I414" s="257"/>
      <c r="J414" s="253"/>
      <c r="K414" s="253"/>
      <c r="L414" s="258"/>
      <c r="M414" s="259"/>
      <c r="N414" s="260"/>
      <c r="O414" s="260"/>
      <c r="P414" s="260"/>
      <c r="Q414" s="260"/>
      <c r="R414" s="260"/>
      <c r="S414" s="260"/>
      <c r="T414" s="261"/>
      <c r="U414" s="13"/>
      <c r="V414" s="13"/>
      <c r="W414" s="13"/>
      <c r="X414" s="13"/>
      <c r="Y414" s="13"/>
      <c r="Z414" s="13"/>
      <c r="AA414" s="13"/>
      <c r="AB414" s="13"/>
      <c r="AC414" s="13"/>
      <c r="AD414" s="13"/>
      <c r="AE414" s="13"/>
      <c r="AT414" s="262" t="s">
        <v>369</v>
      </c>
      <c r="AU414" s="262" t="s">
        <v>91</v>
      </c>
      <c r="AV414" s="13" t="s">
        <v>91</v>
      </c>
      <c r="AW414" s="13" t="s">
        <v>38</v>
      </c>
      <c r="AX414" s="13" t="s">
        <v>83</v>
      </c>
      <c r="AY414" s="262" t="s">
        <v>227</v>
      </c>
    </row>
    <row r="415" s="14" customFormat="1">
      <c r="A415" s="14"/>
      <c r="B415" s="263"/>
      <c r="C415" s="264"/>
      <c r="D415" s="242" t="s">
        <v>369</v>
      </c>
      <c r="E415" s="265" t="s">
        <v>1</v>
      </c>
      <c r="F415" s="266" t="s">
        <v>371</v>
      </c>
      <c r="G415" s="264"/>
      <c r="H415" s="267">
        <v>3398.7440000000001</v>
      </c>
      <c r="I415" s="268"/>
      <c r="J415" s="264"/>
      <c r="K415" s="264"/>
      <c r="L415" s="269"/>
      <c r="M415" s="270"/>
      <c r="N415" s="271"/>
      <c r="O415" s="271"/>
      <c r="P415" s="271"/>
      <c r="Q415" s="271"/>
      <c r="R415" s="271"/>
      <c r="S415" s="271"/>
      <c r="T415" s="272"/>
      <c r="U415" s="14"/>
      <c r="V415" s="14"/>
      <c r="W415" s="14"/>
      <c r="X415" s="14"/>
      <c r="Y415" s="14"/>
      <c r="Z415" s="14"/>
      <c r="AA415" s="14"/>
      <c r="AB415" s="14"/>
      <c r="AC415" s="14"/>
      <c r="AD415" s="14"/>
      <c r="AE415" s="14"/>
      <c r="AT415" s="273" t="s">
        <v>369</v>
      </c>
      <c r="AU415" s="273" t="s">
        <v>91</v>
      </c>
      <c r="AV415" s="14" t="s">
        <v>115</v>
      </c>
      <c r="AW415" s="14" t="s">
        <v>38</v>
      </c>
      <c r="AX415" s="14" t="s">
        <v>87</v>
      </c>
      <c r="AY415" s="273" t="s">
        <v>227</v>
      </c>
    </row>
    <row r="416" s="2" customFormat="1" ht="16.5" customHeight="1">
      <c r="A416" s="40"/>
      <c r="B416" s="41"/>
      <c r="C416" s="229" t="s">
        <v>683</v>
      </c>
      <c r="D416" s="229" t="s">
        <v>230</v>
      </c>
      <c r="E416" s="230" t="s">
        <v>684</v>
      </c>
      <c r="F416" s="231" t="s">
        <v>685</v>
      </c>
      <c r="G416" s="232" t="s">
        <v>415</v>
      </c>
      <c r="H416" s="233">
        <v>157.25800000000001</v>
      </c>
      <c r="I416" s="234"/>
      <c r="J416" s="235">
        <f>ROUND(I416*H416,2)</f>
        <v>0</v>
      </c>
      <c r="K416" s="231" t="s">
        <v>234</v>
      </c>
      <c r="L416" s="46"/>
      <c r="M416" s="236" t="s">
        <v>1</v>
      </c>
      <c r="N416" s="237" t="s">
        <v>48</v>
      </c>
      <c r="O416" s="93"/>
      <c r="P416" s="238">
        <f>O416*H416</f>
        <v>0</v>
      </c>
      <c r="Q416" s="238">
        <v>0.00025999999999999998</v>
      </c>
      <c r="R416" s="238">
        <f>Q416*H416</f>
        <v>0.040887079999999999</v>
      </c>
      <c r="S416" s="238">
        <v>0</v>
      </c>
      <c r="T416" s="239">
        <f>S416*H416</f>
        <v>0</v>
      </c>
      <c r="U416" s="40"/>
      <c r="V416" s="40"/>
      <c r="W416" s="40"/>
      <c r="X416" s="40"/>
      <c r="Y416" s="40"/>
      <c r="Z416" s="40"/>
      <c r="AA416" s="40"/>
      <c r="AB416" s="40"/>
      <c r="AC416" s="40"/>
      <c r="AD416" s="40"/>
      <c r="AE416" s="40"/>
      <c r="AR416" s="240" t="s">
        <v>115</v>
      </c>
      <c r="AT416" s="240" t="s">
        <v>230</v>
      </c>
      <c r="AU416" s="240" t="s">
        <v>91</v>
      </c>
      <c r="AY416" s="18" t="s">
        <v>227</v>
      </c>
      <c r="BE416" s="241">
        <f>IF(N416="základní",J416,0)</f>
        <v>0</v>
      </c>
      <c r="BF416" s="241">
        <f>IF(N416="snížená",J416,0)</f>
        <v>0</v>
      </c>
      <c r="BG416" s="241">
        <f>IF(N416="zákl. přenesená",J416,0)</f>
        <v>0</v>
      </c>
      <c r="BH416" s="241">
        <f>IF(N416="sníž. přenesená",J416,0)</f>
        <v>0</v>
      </c>
      <c r="BI416" s="241">
        <f>IF(N416="nulová",J416,0)</f>
        <v>0</v>
      </c>
      <c r="BJ416" s="18" t="s">
        <v>87</v>
      </c>
      <c r="BK416" s="241">
        <f>ROUND(I416*H416,2)</f>
        <v>0</v>
      </c>
      <c r="BL416" s="18" t="s">
        <v>115</v>
      </c>
      <c r="BM416" s="240" t="s">
        <v>686</v>
      </c>
    </row>
    <row r="417" s="15" customFormat="1">
      <c r="A417" s="15"/>
      <c r="B417" s="274"/>
      <c r="C417" s="275"/>
      <c r="D417" s="242" t="s">
        <v>369</v>
      </c>
      <c r="E417" s="276" t="s">
        <v>1</v>
      </c>
      <c r="F417" s="277" t="s">
        <v>467</v>
      </c>
      <c r="G417" s="275"/>
      <c r="H417" s="276" t="s">
        <v>1</v>
      </c>
      <c r="I417" s="278"/>
      <c r="J417" s="275"/>
      <c r="K417" s="275"/>
      <c r="L417" s="279"/>
      <c r="M417" s="280"/>
      <c r="N417" s="281"/>
      <c r="O417" s="281"/>
      <c r="P417" s="281"/>
      <c r="Q417" s="281"/>
      <c r="R417" s="281"/>
      <c r="S417" s="281"/>
      <c r="T417" s="282"/>
      <c r="U417" s="15"/>
      <c r="V417" s="15"/>
      <c r="W417" s="15"/>
      <c r="X417" s="15"/>
      <c r="Y417" s="15"/>
      <c r="Z417" s="15"/>
      <c r="AA417" s="15"/>
      <c r="AB417" s="15"/>
      <c r="AC417" s="15"/>
      <c r="AD417" s="15"/>
      <c r="AE417" s="15"/>
      <c r="AT417" s="283" t="s">
        <v>369</v>
      </c>
      <c r="AU417" s="283" t="s">
        <v>91</v>
      </c>
      <c r="AV417" s="15" t="s">
        <v>87</v>
      </c>
      <c r="AW417" s="15" t="s">
        <v>38</v>
      </c>
      <c r="AX417" s="15" t="s">
        <v>83</v>
      </c>
      <c r="AY417" s="283" t="s">
        <v>227</v>
      </c>
    </row>
    <row r="418" s="13" customFormat="1">
      <c r="A418" s="13"/>
      <c r="B418" s="252"/>
      <c r="C418" s="253"/>
      <c r="D418" s="242" t="s">
        <v>369</v>
      </c>
      <c r="E418" s="254" t="s">
        <v>1</v>
      </c>
      <c r="F418" s="255" t="s">
        <v>687</v>
      </c>
      <c r="G418" s="253"/>
      <c r="H418" s="256">
        <v>157.25800000000001</v>
      </c>
      <c r="I418" s="257"/>
      <c r="J418" s="253"/>
      <c r="K418" s="253"/>
      <c r="L418" s="258"/>
      <c r="M418" s="259"/>
      <c r="N418" s="260"/>
      <c r="O418" s="260"/>
      <c r="P418" s="260"/>
      <c r="Q418" s="260"/>
      <c r="R418" s="260"/>
      <c r="S418" s="260"/>
      <c r="T418" s="261"/>
      <c r="U418" s="13"/>
      <c r="V418" s="13"/>
      <c r="W418" s="13"/>
      <c r="X418" s="13"/>
      <c r="Y418" s="13"/>
      <c r="Z418" s="13"/>
      <c r="AA418" s="13"/>
      <c r="AB418" s="13"/>
      <c r="AC418" s="13"/>
      <c r="AD418" s="13"/>
      <c r="AE418" s="13"/>
      <c r="AT418" s="262" t="s">
        <v>369</v>
      </c>
      <c r="AU418" s="262" t="s">
        <v>91</v>
      </c>
      <c r="AV418" s="13" t="s">
        <v>91</v>
      </c>
      <c r="AW418" s="13" t="s">
        <v>38</v>
      </c>
      <c r="AX418" s="13" t="s">
        <v>83</v>
      </c>
      <c r="AY418" s="262" t="s">
        <v>227</v>
      </c>
    </row>
    <row r="419" s="14" customFormat="1">
      <c r="A419" s="14"/>
      <c r="B419" s="263"/>
      <c r="C419" s="264"/>
      <c r="D419" s="242" t="s">
        <v>369</v>
      </c>
      <c r="E419" s="265" t="s">
        <v>1</v>
      </c>
      <c r="F419" s="266" t="s">
        <v>371</v>
      </c>
      <c r="G419" s="264"/>
      <c r="H419" s="267">
        <v>157.25800000000001</v>
      </c>
      <c r="I419" s="268"/>
      <c r="J419" s="264"/>
      <c r="K419" s="264"/>
      <c r="L419" s="269"/>
      <c r="M419" s="270"/>
      <c r="N419" s="271"/>
      <c r="O419" s="271"/>
      <c r="P419" s="271"/>
      <c r="Q419" s="271"/>
      <c r="R419" s="271"/>
      <c r="S419" s="271"/>
      <c r="T419" s="272"/>
      <c r="U419" s="14"/>
      <c r="V419" s="14"/>
      <c r="W419" s="14"/>
      <c r="X419" s="14"/>
      <c r="Y419" s="14"/>
      <c r="Z419" s="14"/>
      <c r="AA419" s="14"/>
      <c r="AB419" s="14"/>
      <c r="AC419" s="14"/>
      <c r="AD419" s="14"/>
      <c r="AE419" s="14"/>
      <c r="AT419" s="273" t="s">
        <v>369</v>
      </c>
      <c r="AU419" s="273" t="s">
        <v>91</v>
      </c>
      <c r="AV419" s="14" t="s">
        <v>115</v>
      </c>
      <c r="AW419" s="14" t="s">
        <v>38</v>
      </c>
      <c r="AX419" s="14" t="s">
        <v>87</v>
      </c>
      <c r="AY419" s="273" t="s">
        <v>227</v>
      </c>
    </row>
    <row r="420" s="2" customFormat="1" ht="16.5" customHeight="1">
      <c r="A420" s="40"/>
      <c r="B420" s="41"/>
      <c r="C420" s="229" t="s">
        <v>688</v>
      </c>
      <c r="D420" s="229" t="s">
        <v>230</v>
      </c>
      <c r="E420" s="230" t="s">
        <v>689</v>
      </c>
      <c r="F420" s="231" t="s">
        <v>690</v>
      </c>
      <c r="G420" s="232" t="s">
        <v>415</v>
      </c>
      <c r="H420" s="233">
        <v>339.87400000000002</v>
      </c>
      <c r="I420" s="234"/>
      <c r="J420" s="235">
        <f>ROUND(I420*H420,2)</f>
        <v>0</v>
      </c>
      <c r="K420" s="231" t="s">
        <v>234</v>
      </c>
      <c r="L420" s="46"/>
      <c r="M420" s="236" t="s">
        <v>1</v>
      </c>
      <c r="N420" s="237" t="s">
        <v>48</v>
      </c>
      <c r="O420" s="93"/>
      <c r="P420" s="238">
        <f>O420*H420</f>
        <v>0</v>
      </c>
      <c r="Q420" s="238">
        <v>0.040000000000000001</v>
      </c>
      <c r="R420" s="238">
        <f>Q420*H420</f>
        <v>13.59496</v>
      </c>
      <c r="S420" s="238">
        <v>0</v>
      </c>
      <c r="T420" s="239">
        <f>S420*H420</f>
        <v>0</v>
      </c>
      <c r="U420" s="40"/>
      <c r="V420" s="40"/>
      <c r="W420" s="40"/>
      <c r="X420" s="40"/>
      <c r="Y420" s="40"/>
      <c r="Z420" s="40"/>
      <c r="AA420" s="40"/>
      <c r="AB420" s="40"/>
      <c r="AC420" s="40"/>
      <c r="AD420" s="40"/>
      <c r="AE420" s="40"/>
      <c r="AR420" s="240" t="s">
        <v>115</v>
      </c>
      <c r="AT420" s="240" t="s">
        <v>230</v>
      </c>
      <c r="AU420" s="240" t="s">
        <v>91</v>
      </c>
      <c r="AY420" s="18" t="s">
        <v>227</v>
      </c>
      <c r="BE420" s="241">
        <f>IF(N420="základní",J420,0)</f>
        <v>0</v>
      </c>
      <c r="BF420" s="241">
        <f>IF(N420="snížená",J420,0)</f>
        <v>0</v>
      </c>
      <c r="BG420" s="241">
        <f>IF(N420="zákl. přenesená",J420,0)</f>
        <v>0</v>
      </c>
      <c r="BH420" s="241">
        <f>IF(N420="sníž. přenesená",J420,0)</f>
        <v>0</v>
      </c>
      <c r="BI420" s="241">
        <f>IF(N420="nulová",J420,0)</f>
        <v>0</v>
      </c>
      <c r="BJ420" s="18" t="s">
        <v>87</v>
      </c>
      <c r="BK420" s="241">
        <f>ROUND(I420*H420,2)</f>
        <v>0</v>
      </c>
      <c r="BL420" s="18" t="s">
        <v>115</v>
      </c>
      <c r="BM420" s="240" t="s">
        <v>691</v>
      </c>
    </row>
    <row r="421" s="13" customFormat="1">
      <c r="A421" s="13"/>
      <c r="B421" s="252"/>
      <c r="C421" s="253"/>
      <c r="D421" s="242" t="s">
        <v>369</v>
      </c>
      <c r="E421" s="254" t="s">
        <v>1</v>
      </c>
      <c r="F421" s="255" t="s">
        <v>692</v>
      </c>
      <c r="G421" s="253"/>
      <c r="H421" s="256">
        <v>378.613</v>
      </c>
      <c r="I421" s="257"/>
      <c r="J421" s="253"/>
      <c r="K421" s="253"/>
      <c r="L421" s="258"/>
      <c r="M421" s="259"/>
      <c r="N421" s="260"/>
      <c r="O421" s="260"/>
      <c r="P421" s="260"/>
      <c r="Q421" s="260"/>
      <c r="R421" s="260"/>
      <c r="S421" s="260"/>
      <c r="T421" s="261"/>
      <c r="U421" s="13"/>
      <c r="V421" s="13"/>
      <c r="W421" s="13"/>
      <c r="X421" s="13"/>
      <c r="Y421" s="13"/>
      <c r="Z421" s="13"/>
      <c r="AA421" s="13"/>
      <c r="AB421" s="13"/>
      <c r="AC421" s="13"/>
      <c r="AD421" s="13"/>
      <c r="AE421" s="13"/>
      <c r="AT421" s="262" t="s">
        <v>369</v>
      </c>
      <c r="AU421" s="262" t="s">
        <v>91</v>
      </c>
      <c r="AV421" s="13" t="s">
        <v>91</v>
      </c>
      <c r="AW421" s="13" t="s">
        <v>38</v>
      </c>
      <c r="AX421" s="13" t="s">
        <v>83</v>
      </c>
      <c r="AY421" s="262" t="s">
        <v>227</v>
      </c>
    </row>
    <row r="422" s="13" customFormat="1">
      <c r="A422" s="13"/>
      <c r="B422" s="252"/>
      <c r="C422" s="253"/>
      <c r="D422" s="242" t="s">
        <v>369</v>
      </c>
      <c r="E422" s="254" t="s">
        <v>1</v>
      </c>
      <c r="F422" s="255" t="s">
        <v>693</v>
      </c>
      <c r="G422" s="253"/>
      <c r="H422" s="256">
        <v>-38.738999999999997</v>
      </c>
      <c r="I422" s="257"/>
      <c r="J422" s="253"/>
      <c r="K422" s="253"/>
      <c r="L422" s="258"/>
      <c r="M422" s="259"/>
      <c r="N422" s="260"/>
      <c r="O422" s="260"/>
      <c r="P422" s="260"/>
      <c r="Q422" s="260"/>
      <c r="R422" s="260"/>
      <c r="S422" s="260"/>
      <c r="T422" s="261"/>
      <c r="U422" s="13"/>
      <c r="V422" s="13"/>
      <c r="W422" s="13"/>
      <c r="X422" s="13"/>
      <c r="Y422" s="13"/>
      <c r="Z422" s="13"/>
      <c r="AA422" s="13"/>
      <c r="AB422" s="13"/>
      <c r="AC422" s="13"/>
      <c r="AD422" s="13"/>
      <c r="AE422" s="13"/>
      <c r="AT422" s="262" t="s">
        <v>369</v>
      </c>
      <c r="AU422" s="262" t="s">
        <v>91</v>
      </c>
      <c r="AV422" s="13" t="s">
        <v>91</v>
      </c>
      <c r="AW422" s="13" t="s">
        <v>38</v>
      </c>
      <c r="AX422" s="13" t="s">
        <v>83</v>
      </c>
      <c r="AY422" s="262" t="s">
        <v>227</v>
      </c>
    </row>
    <row r="423" s="14" customFormat="1">
      <c r="A423" s="14"/>
      <c r="B423" s="263"/>
      <c r="C423" s="264"/>
      <c r="D423" s="242" t="s">
        <v>369</v>
      </c>
      <c r="E423" s="265" t="s">
        <v>1</v>
      </c>
      <c r="F423" s="266" t="s">
        <v>371</v>
      </c>
      <c r="G423" s="264"/>
      <c r="H423" s="267">
        <v>339.87400000000002</v>
      </c>
      <c r="I423" s="268"/>
      <c r="J423" s="264"/>
      <c r="K423" s="264"/>
      <c r="L423" s="269"/>
      <c r="M423" s="270"/>
      <c r="N423" s="271"/>
      <c r="O423" s="271"/>
      <c r="P423" s="271"/>
      <c r="Q423" s="271"/>
      <c r="R423" s="271"/>
      <c r="S423" s="271"/>
      <c r="T423" s="272"/>
      <c r="U423" s="14"/>
      <c r="V423" s="14"/>
      <c r="W423" s="14"/>
      <c r="X423" s="14"/>
      <c r="Y423" s="14"/>
      <c r="Z423" s="14"/>
      <c r="AA423" s="14"/>
      <c r="AB423" s="14"/>
      <c r="AC423" s="14"/>
      <c r="AD423" s="14"/>
      <c r="AE423" s="14"/>
      <c r="AT423" s="273" t="s">
        <v>369</v>
      </c>
      <c r="AU423" s="273" t="s">
        <v>91</v>
      </c>
      <c r="AV423" s="14" t="s">
        <v>115</v>
      </c>
      <c r="AW423" s="14" t="s">
        <v>38</v>
      </c>
      <c r="AX423" s="14" t="s">
        <v>87</v>
      </c>
      <c r="AY423" s="273" t="s">
        <v>227</v>
      </c>
    </row>
    <row r="424" s="2" customFormat="1" ht="16.5" customHeight="1">
      <c r="A424" s="40"/>
      <c r="B424" s="41"/>
      <c r="C424" s="229" t="s">
        <v>694</v>
      </c>
      <c r="D424" s="229" t="s">
        <v>230</v>
      </c>
      <c r="E424" s="230" t="s">
        <v>695</v>
      </c>
      <c r="F424" s="231" t="s">
        <v>696</v>
      </c>
      <c r="G424" s="232" t="s">
        <v>415</v>
      </c>
      <c r="H424" s="233">
        <v>1121.5840000000001</v>
      </c>
      <c r="I424" s="234"/>
      <c r="J424" s="235">
        <f>ROUND(I424*H424,2)</f>
        <v>0</v>
      </c>
      <c r="K424" s="231" t="s">
        <v>234</v>
      </c>
      <c r="L424" s="46"/>
      <c r="M424" s="236" t="s">
        <v>1</v>
      </c>
      <c r="N424" s="237" t="s">
        <v>48</v>
      </c>
      <c r="O424" s="93"/>
      <c r="P424" s="238">
        <f>O424*H424</f>
        <v>0</v>
      </c>
      <c r="Q424" s="238">
        <v>0.0043800000000000002</v>
      </c>
      <c r="R424" s="238">
        <f>Q424*H424</f>
        <v>4.9125379200000001</v>
      </c>
      <c r="S424" s="238">
        <v>0</v>
      </c>
      <c r="T424" s="239">
        <f>S424*H424</f>
        <v>0</v>
      </c>
      <c r="U424" s="40"/>
      <c r="V424" s="40"/>
      <c r="W424" s="40"/>
      <c r="X424" s="40"/>
      <c r="Y424" s="40"/>
      <c r="Z424" s="40"/>
      <c r="AA424" s="40"/>
      <c r="AB424" s="40"/>
      <c r="AC424" s="40"/>
      <c r="AD424" s="40"/>
      <c r="AE424" s="40"/>
      <c r="AR424" s="240" t="s">
        <v>115</v>
      </c>
      <c r="AT424" s="240" t="s">
        <v>230</v>
      </c>
      <c r="AU424" s="240" t="s">
        <v>91</v>
      </c>
      <c r="AY424" s="18" t="s">
        <v>227</v>
      </c>
      <c r="BE424" s="241">
        <f>IF(N424="základní",J424,0)</f>
        <v>0</v>
      </c>
      <c r="BF424" s="241">
        <f>IF(N424="snížená",J424,0)</f>
        <v>0</v>
      </c>
      <c r="BG424" s="241">
        <f>IF(N424="zákl. přenesená",J424,0)</f>
        <v>0</v>
      </c>
      <c r="BH424" s="241">
        <f>IF(N424="sníž. přenesená",J424,0)</f>
        <v>0</v>
      </c>
      <c r="BI424" s="241">
        <f>IF(N424="nulová",J424,0)</f>
        <v>0</v>
      </c>
      <c r="BJ424" s="18" t="s">
        <v>87</v>
      </c>
      <c r="BK424" s="241">
        <f>ROUND(I424*H424,2)</f>
        <v>0</v>
      </c>
      <c r="BL424" s="18" t="s">
        <v>115</v>
      </c>
      <c r="BM424" s="240" t="s">
        <v>697</v>
      </c>
    </row>
    <row r="425" s="13" customFormat="1">
      <c r="A425" s="13"/>
      <c r="B425" s="252"/>
      <c r="C425" s="253"/>
      <c r="D425" s="242" t="s">
        <v>369</v>
      </c>
      <c r="E425" s="253"/>
      <c r="F425" s="255" t="s">
        <v>698</v>
      </c>
      <c r="G425" s="253"/>
      <c r="H425" s="256">
        <v>1121.5840000000001</v>
      </c>
      <c r="I425" s="257"/>
      <c r="J425" s="253"/>
      <c r="K425" s="253"/>
      <c r="L425" s="258"/>
      <c r="M425" s="259"/>
      <c r="N425" s="260"/>
      <c r="O425" s="260"/>
      <c r="P425" s="260"/>
      <c r="Q425" s="260"/>
      <c r="R425" s="260"/>
      <c r="S425" s="260"/>
      <c r="T425" s="261"/>
      <c r="U425" s="13"/>
      <c r="V425" s="13"/>
      <c r="W425" s="13"/>
      <c r="X425" s="13"/>
      <c r="Y425" s="13"/>
      <c r="Z425" s="13"/>
      <c r="AA425" s="13"/>
      <c r="AB425" s="13"/>
      <c r="AC425" s="13"/>
      <c r="AD425" s="13"/>
      <c r="AE425" s="13"/>
      <c r="AT425" s="262" t="s">
        <v>369</v>
      </c>
      <c r="AU425" s="262" t="s">
        <v>91</v>
      </c>
      <c r="AV425" s="13" t="s">
        <v>91</v>
      </c>
      <c r="AW425" s="13" t="s">
        <v>4</v>
      </c>
      <c r="AX425" s="13" t="s">
        <v>87</v>
      </c>
      <c r="AY425" s="262" t="s">
        <v>227</v>
      </c>
    </row>
    <row r="426" s="2" customFormat="1">
      <c r="A426" s="40"/>
      <c r="B426" s="41"/>
      <c r="C426" s="229" t="s">
        <v>699</v>
      </c>
      <c r="D426" s="229" t="s">
        <v>230</v>
      </c>
      <c r="E426" s="230" t="s">
        <v>700</v>
      </c>
      <c r="F426" s="231" t="s">
        <v>701</v>
      </c>
      <c r="G426" s="232" t="s">
        <v>415</v>
      </c>
      <c r="H426" s="233">
        <v>3537.5999999999999</v>
      </c>
      <c r="I426" s="234"/>
      <c r="J426" s="235">
        <f>ROUND(I426*H426,2)</f>
        <v>0</v>
      </c>
      <c r="K426" s="231" t="s">
        <v>251</v>
      </c>
      <c r="L426" s="46"/>
      <c r="M426" s="236" t="s">
        <v>1</v>
      </c>
      <c r="N426" s="237" t="s">
        <v>48</v>
      </c>
      <c r="O426" s="93"/>
      <c r="P426" s="238">
        <f>O426*H426</f>
        <v>0</v>
      </c>
      <c r="Q426" s="238">
        <v>0</v>
      </c>
      <c r="R426" s="238">
        <f>Q426*H426</f>
        <v>0</v>
      </c>
      <c r="S426" s="238">
        <v>0</v>
      </c>
      <c r="T426" s="239">
        <f>S426*H426</f>
        <v>0</v>
      </c>
      <c r="U426" s="40"/>
      <c r="V426" s="40"/>
      <c r="W426" s="40"/>
      <c r="X426" s="40"/>
      <c r="Y426" s="40"/>
      <c r="Z426" s="40"/>
      <c r="AA426" s="40"/>
      <c r="AB426" s="40"/>
      <c r="AC426" s="40"/>
      <c r="AD426" s="40"/>
      <c r="AE426" s="40"/>
      <c r="AR426" s="240" t="s">
        <v>115</v>
      </c>
      <c r="AT426" s="240" t="s">
        <v>230</v>
      </c>
      <c r="AU426" s="240" t="s">
        <v>91</v>
      </c>
      <c r="AY426" s="18" t="s">
        <v>227</v>
      </c>
      <c r="BE426" s="241">
        <f>IF(N426="základní",J426,0)</f>
        <v>0</v>
      </c>
      <c r="BF426" s="241">
        <f>IF(N426="snížená",J426,0)</f>
        <v>0</v>
      </c>
      <c r="BG426" s="241">
        <f>IF(N426="zákl. přenesená",J426,0)</f>
        <v>0</v>
      </c>
      <c r="BH426" s="241">
        <f>IF(N426="sníž. přenesená",J426,0)</f>
        <v>0</v>
      </c>
      <c r="BI426" s="241">
        <f>IF(N426="nulová",J426,0)</f>
        <v>0</v>
      </c>
      <c r="BJ426" s="18" t="s">
        <v>87</v>
      </c>
      <c r="BK426" s="241">
        <f>ROUND(I426*H426,2)</f>
        <v>0</v>
      </c>
      <c r="BL426" s="18" t="s">
        <v>115</v>
      </c>
      <c r="BM426" s="240" t="s">
        <v>702</v>
      </c>
    </row>
    <row r="427" s="15" customFormat="1">
      <c r="A427" s="15"/>
      <c r="B427" s="274"/>
      <c r="C427" s="275"/>
      <c r="D427" s="242" t="s">
        <v>369</v>
      </c>
      <c r="E427" s="276" t="s">
        <v>1</v>
      </c>
      <c r="F427" s="277" t="s">
        <v>703</v>
      </c>
      <c r="G427" s="275"/>
      <c r="H427" s="276" t="s">
        <v>1</v>
      </c>
      <c r="I427" s="278"/>
      <c r="J427" s="275"/>
      <c r="K427" s="275"/>
      <c r="L427" s="279"/>
      <c r="M427" s="280"/>
      <c r="N427" s="281"/>
      <c r="O427" s="281"/>
      <c r="P427" s="281"/>
      <c r="Q427" s="281"/>
      <c r="R427" s="281"/>
      <c r="S427" s="281"/>
      <c r="T427" s="282"/>
      <c r="U427" s="15"/>
      <c r="V427" s="15"/>
      <c r="W427" s="15"/>
      <c r="X427" s="15"/>
      <c r="Y427" s="15"/>
      <c r="Z427" s="15"/>
      <c r="AA427" s="15"/>
      <c r="AB427" s="15"/>
      <c r="AC427" s="15"/>
      <c r="AD427" s="15"/>
      <c r="AE427" s="15"/>
      <c r="AT427" s="283" t="s">
        <v>369</v>
      </c>
      <c r="AU427" s="283" t="s">
        <v>91</v>
      </c>
      <c r="AV427" s="15" t="s">
        <v>87</v>
      </c>
      <c r="AW427" s="15" t="s">
        <v>38</v>
      </c>
      <c r="AX427" s="15" t="s">
        <v>83</v>
      </c>
      <c r="AY427" s="283" t="s">
        <v>227</v>
      </c>
    </row>
    <row r="428" s="13" customFormat="1">
      <c r="A428" s="13"/>
      <c r="B428" s="252"/>
      <c r="C428" s="253"/>
      <c r="D428" s="242" t="s">
        <v>369</v>
      </c>
      <c r="E428" s="254" t="s">
        <v>1</v>
      </c>
      <c r="F428" s="255" t="s">
        <v>704</v>
      </c>
      <c r="G428" s="253"/>
      <c r="H428" s="256">
        <v>3537.5999999999999</v>
      </c>
      <c r="I428" s="257"/>
      <c r="J428" s="253"/>
      <c r="K428" s="253"/>
      <c r="L428" s="258"/>
      <c r="M428" s="259"/>
      <c r="N428" s="260"/>
      <c r="O428" s="260"/>
      <c r="P428" s="260"/>
      <c r="Q428" s="260"/>
      <c r="R428" s="260"/>
      <c r="S428" s="260"/>
      <c r="T428" s="261"/>
      <c r="U428" s="13"/>
      <c r="V428" s="13"/>
      <c r="W428" s="13"/>
      <c r="X428" s="13"/>
      <c r="Y428" s="13"/>
      <c r="Z428" s="13"/>
      <c r="AA428" s="13"/>
      <c r="AB428" s="13"/>
      <c r="AC428" s="13"/>
      <c r="AD428" s="13"/>
      <c r="AE428" s="13"/>
      <c r="AT428" s="262" t="s">
        <v>369</v>
      </c>
      <c r="AU428" s="262" t="s">
        <v>91</v>
      </c>
      <c r="AV428" s="13" t="s">
        <v>91</v>
      </c>
      <c r="AW428" s="13" t="s">
        <v>38</v>
      </c>
      <c r="AX428" s="13" t="s">
        <v>83</v>
      </c>
      <c r="AY428" s="262" t="s">
        <v>227</v>
      </c>
    </row>
    <row r="429" s="14" customFormat="1">
      <c r="A429" s="14"/>
      <c r="B429" s="263"/>
      <c r="C429" s="264"/>
      <c r="D429" s="242" t="s">
        <v>369</v>
      </c>
      <c r="E429" s="265" t="s">
        <v>1</v>
      </c>
      <c r="F429" s="266" t="s">
        <v>371</v>
      </c>
      <c r="G429" s="264"/>
      <c r="H429" s="267">
        <v>3537.5999999999999</v>
      </c>
      <c r="I429" s="268"/>
      <c r="J429" s="264"/>
      <c r="K429" s="264"/>
      <c r="L429" s="269"/>
      <c r="M429" s="270"/>
      <c r="N429" s="271"/>
      <c r="O429" s="271"/>
      <c r="P429" s="271"/>
      <c r="Q429" s="271"/>
      <c r="R429" s="271"/>
      <c r="S429" s="271"/>
      <c r="T429" s="272"/>
      <c r="U429" s="14"/>
      <c r="V429" s="14"/>
      <c r="W429" s="14"/>
      <c r="X429" s="14"/>
      <c r="Y429" s="14"/>
      <c r="Z429" s="14"/>
      <c r="AA429" s="14"/>
      <c r="AB429" s="14"/>
      <c r="AC429" s="14"/>
      <c r="AD429" s="14"/>
      <c r="AE429" s="14"/>
      <c r="AT429" s="273" t="s">
        <v>369</v>
      </c>
      <c r="AU429" s="273" t="s">
        <v>91</v>
      </c>
      <c r="AV429" s="14" t="s">
        <v>115</v>
      </c>
      <c r="AW429" s="14" t="s">
        <v>38</v>
      </c>
      <c r="AX429" s="14" t="s">
        <v>87</v>
      </c>
      <c r="AY429" s="273" t="s">
        <v>227</v>
      </c>
    </row>
    <row r="430" s="2" customFormat="1" ht="16.5" customHeight="1">
      <c r="A430" s="40"/>
      <c r="B430" s="41"/>
      <c r="C430" s="229" t="s">
        <v>705</v>
      </c>
      <c r="D430" s="229" t="s">
        <v>230</v>
      </c>
      <c r="E430" s="230" t="s">
        <v>706</v>
      </c>
      <c r="F430" s="231" t="s">
        <v>707</v>
      </c>
      <c r="G430" s="232" t="s">
        <v>415</v>
      </c>
      <c r="H430" s="233">
        <v>157.25800000000001</v>
      </c>
      <c r="I430" s="234"/>
      <c r="J430" s="235">
        <f>ROUND(I430*H430,2)</f>
        <v>0</v>
      </c>
      <c r="K430" s="231" t="s">
        <v>234</v>
      </c>
      <c r="L430" s="46"/>
      <c r="M430" s="236" t="s">
        <v>1</v>
      </c>
      <c r="N430" s="237" t="s">
        <v>48</v>
      </c>
      <c r="O430" s="93"/>
      <c r="P430" s="238">
        <f>O430*H430</f>
        <v>0</v>
      </c>
      <c r="Q430" s="238">
        <v>0.0080000000000000002</v>
      </c>
      <c r="R430" s="238">
        <f>Q430*H430</f>
        <v>1.2580640000000001</v>
      </c>
      <c r="S430" s="238">
        <v>0</v>
      </c>
      <c r="T430" s="239">
        <f>S430*H430</f>
        <v>0</v>
      </c>
      <c r="U430" s="40"/>
      <c r="V430" s="40"/>
      <c r="W430" s="40"/>
      <c r="X430" s="40"/>
      <c r="Y430" s="40"/>
      <c r="Z430" s="40"/>
      <c r="AA430" s="40"/>
      <c r="AB430" s="40"/>
      <c r="AC430" s="40"/>
      <c r="AD430" s="40"/>
      <c r="AE430" s="40"/>
      <c r="AR430" s="240" t="s">
        <v>115</v>
      </c>
      <c r="AT430" s="240" t="s">
        <v>230</v>
      </c>
      <c r="AU430" s="240" t="s">
        <v>91</v>
      </c>
      <c r="AY430" s="18" t="s">
        <v>227</v>
      </c>
      <c r="BE430" s="241">
        <f>IF(N430="základní",J430,0)</f>
        <v>0</v>
      </c>
      <c r="BF430" s="241">
        <f>IF(N430="snížená",J430,0)</f>
        <v>0</v>
      </c>
      <c r="BG430" s="241">
        <f>IF(N430="zákl. přenesená",J430,0)</f>
        <v>0</v>
      </c>
      <c r="BH430" s="241">
        <f>IF(N430="sníž. přenesená",J430,0)</f>
        <v>0</v>
      </c>
      <c r="BI430" s="241">
        <f>IF(N430="nulová",J430,0)</f>
        <v>0</v>
      </c>
      <c r="BJ430" s="18" t="s">
        <v>87</v>
      </c>
      <c r="BK430" s="241">
        <f>ROUND(I430*H430,2)</f>
        <v>0</v>
      </c>
      <c r="BL430" s="18" t="s">
        <v>115</v>
      </c>
      <c r="BM430" s="240" t="s">
        <v>708</v>
      </c>
    </row>
    <row r="431" s="15" customFormat="1">
      <c r="A431" s="15"/>
      <c r="B431" s="274"/>
      <c r="C431" s="275"/>
      <c r="D431" s="242" t="s">
        <v>369</v>
      </c>
      <c r="E431" s="276" t="s">
        <v>1</v>
      </c>
      <c r="F431" s="277" t="s">
        <v>467</v>
      </c>
      <c r="G431" s="275"/>
      <c r="H431" s="276" t="s">
        <v>1</v>
      </c>
      <c r="I431" s="278"/>
      <c r="J431" s="275"/>
      <c r="K431" s="275"/>
      <c r="L431" s="279"/>
      <c r="M431" s="280"/>
      <c r="N431" s="281"/>
      <c r="O431" s="281"/>
      <c r="P431" s="281"/>
      <c r="Q431" s="281"/>
      <c r="R431" s="281"/>
      <c r="S431" s="281"/>
      <c r="T431" s="282"/>
      <c r="U431" s="15"/>
      <c r="V431" s="15"/>
      <c r="W431" s="15"/>
      <c r="X431" s="15"/>
      <c r="Y431" s="15"/>
      <c r="Z431" s="15"/>
      <c r="AA431" s="15"/>
      <c r="AB431" s="15"/>
      <c r="AC431" s="15"/>
      <c r="AD431" s="15"/>
      <c r="AE431" s="15"/>
      <c r="AT431" s="283" t="s">
        <v>369</v>
      </c>
      <c r="AU431" s="283" t="s">
        <v>91</v>
      </c>
      <c r="AV431" s="15" t="s">
        <v>87</v>
      </c>
      <c r="AW431" s="15" t="s">
        <v>38</v>
      </c>
      <c r="AX431" s="15" t="s">
        <v>83</v>
      </c>
      <c r="AY431" s="283" t="s">
        <v>227</v>
      </c>
    </row>
    <row r="432" s="13" customFormat="1">
      <c r="A432" s="13"/>
      <c r="B432" s="252"/>
      <c r="C432" s="253"/>
      <c r="D432" s="242" t="s">
        <v>369</v>
      </c>
      <c r="E432" s="254" t="s">
        <v>1</v>
      </c>
      <c r="F432" s="255" t="s">
        <v>709</v>
      </c>
      <c r="G432" s="253"/>
      <c r="H432" s="256">
        <v>157.25800000000001</v>
      </c>
      <c r="I432" s="257"/>
      <c r="J432" s="253"/>
      <c r="K432" s="253"/>
      <c r="L432" s="258"/>
      <c r="M432" s="259"/>
      <c r="N432" s="260"/>
      <c r="O432" s="260"/>
      <c r="P432" s="260"/>
      <c r="Q432" s="260"/>
      <c r="R432" s="260"/>
      <c r="S432" s="260"/>
      <c r="T432" s="261"/>
      <c r="U432" s="13"/>
      <c r="V432" s="13"/>
      <c r="W432" s="13"/>
      <c r="X432" s="13"/>
      <c r="Y432" s="13"/>
      <c r="Z432" s="13"/>
      <c r="AA432" s="13"/>
      <c r="AB432" s="13"/>
      <c r="AC432" s="13"/>
      <c r="AD432" s="13"/>
      <c r="AE432" s="13"/>
      <c r="AT432" s="262" t="s">
        <v>369</v>
      </c>
      <c r="AU432" s="262" t="s">
        <v>91</v>
      </c>
      <c r="AV432" s="13" t="s">
        <v>91</v>
      </c>
      <c r="AW432" s="13" t="s">
        <v>38</v>
      </c>
      <c r="AX432" s="13" t="s">
        <v>83</v>
      </c>
      <c r="AY432" s="262" t="s">
        <v>227</v>
      </c>
    </row>
    <row r="433" s="14" customFormat="1">
      <c r="A433" s="14"/>
      <c r="B433" s="263"/>
      <c r="C433" s="264"/>
      <c r="D433" s="242" t="s">
        <v>369</v>
      </c>
      <c r="E433" s="265" t="s">
        <v>1</v>
      </c>
      <c r="F433" s="266" t="s">
        <v>371</v>
      </c>
      <c r="G433" s="264"/>
      <c r="H433" s="267">
        <v>157.25800000000001</v>
      </c>
      <c r="I433" s="268"/>
      <c r="J433" s="264"/>
      <c r="K433" s="264"/>
      <c r="L433" s="269"/>
      <c r="M433" s="270"/>
      <c r="N433" s="271"/>
      <c r="O433" s="271"/>
      <c r="P433" s="271"/>
      <c r="Q433" s="271"/>
      <c r="R433" s="271"/>
      <c r="S433" s="271"/>
      <c r="T433" s="272"/>
      <c r="U433" s="14"/>
      <c r="V433" s="14"/>
      <c r="W433" s="14"/>
      <c r="X433" s="14"/>
      <c r="Y433" s="14"/>
      <c r="Z433" s="14"/>
      <c r="AA433" s="14"/>
      <c r="AB433" s="14"/>
      <c r="AC433" s="14"/>
      <c r="AD433" s="14"/>
      <c r="AE433" s="14"/>
      <c r="AT433" s="273" t="s">
        <v>369</v>
      </c>
      <c r="AU433" s="273" t="s">
        <v>91</v>
      </c>
      <c r="AV433" s="14" t="s">
        <v>115</v>
      </c>
      <c r="AW433" s="14" t="s">
        <v>38</v>
      </c>
      <c r="AX433" s="14" t="s">
        <v>87</v>
      </c>
      <c r="AY433" s="273" t="s">
        <v>227</v>
      </c>
    </row>
    <row r="434" s="2" customFormat="1" ht="16.5" customHeight="1">
      <c r="A434" s="40"/>
      <c r="B434" s="41"/>
      <c r="C434" s="284" t="s">
        <v>421</v>
      </c>
      <c r="D434" s="284" t="s">
        <v>407</v>
      </c>
      <c r="E434" s="285" t="s">
        <v>710</v>
      </c>
      <c r="F434" s="286" t="s">
        <v>711</v>
      </c>
      <c r="G434" s="287" t="s">
        <v>415</v>
      </c>
      <c r="H434" s="288">
        <v>165.12100000000001</v>
      </c>
      <c r="I434" s="289"/>
      <c r="J434" s="290">
        <f>ROUND(I434*H434,2)</f>
        <v>0</v>
      </c>
      <c r="K434" s="286" t="s">
        <v>234</v>
      </c>
      <c r="L434" s="291"/>
      <c r="M434" s="292" t="s">
        <v>1</v>
      </c>
      <c r="N434" s="293" t="s">
        <v>48</v>
      </c>
      <c r="O434" s="93"/>
      <c r="P434" s="238">
        <f>O434*H434</f>
        <v>0</v>
      </c>
      <c r="Q434" s="238">
        <v>0.0089999999999999993</v>
      </c>
      <c r="R434" s="238">
        <f>Q434*H434</f>
        <v>1.486089</v>
      </c>
      <c r="S434" s="238">
        <v>0</v>
      </c>
      <c r="T434" s="239">
        <f>S434*H434</f>
        <v>0</v>
      </c>
      <c r="U434" s="40"/>
      <c r="V434" s="40"/>
      <c r="W434" s="40"/>
      <c r="X434" s="40"/>
      <c r="Y434" s="40"/>
      <c r="Z434" s="40"/>
      <c r="AA434" s="40"/>
      <c r="AB434" s="40"/>
      <c r="AC434" s="40"/>
      <c r="AD434" s="40"/>
      <c r="AE434" s="40"/>
      <c r="AR434" s="240" t="s">
        <v>266</v>
      </c>
      <c r="AT434" s="240" t="s">
        <v>407</v>
      </c>
      <c r="AU434" s="240" t="s">
        <v>91</v>
      </c>
      <c r="AY434" s="18" t="s">
        <v>227</v>
      </c>
      <c r="BE434" s="241">
        <f>IF(N434="základní",J434,0)</f>
        <v>0</v>
      </c>
      <c r="BF434" s="241">
        <f>IF(N434="snížená",J434,0)</f>
        <v>0</v>
      </c>
      <c r="BG434" s="241">
        <f>IF(N434="zákl. přenesená",J434,0)</f>
        <v>0</v>
      </c>
      <c r="BH434" s="241">
        <f>IF(N434="sníž. přenesená",J434,0)</f>
        <v>0</v>
      </c>
      <c r="BI434" s="241">
        <f>IF(N434="nulová",J434,0)</f>
        <v>0</v>
      </c>
      <c r="BJ434" s="18" t="s">
        <v>87</v>
      </c>
      <c r="BK434" s="241">
        <f>ROUND(I434*H434,2)</f>
        <v>0</v>
      </c>
      <c r="BL434" s="18" t="s">
        <v>115</v>
      </c>
      <c r="BM434" s="240" t="s">
        <v>712</v>
      </c>
    </row>
    <row r="435" s="13" customFormat="1">
      <c r="A435" s="13"/>
      <c r="B435" s="252"/>
      <c r="C435" s="253"/>
      <c r="D435" s="242" t="s">
        <v>369</v>
      </c>
      <c r="E435" s="253"/>
      <c r="F435" s="255" t="s">
        <v>713</v>
      </c>
      <c r="G435" s="253"/>
      <c r="H435" s="256">
        <v>165.12100000000001</v>
      </c>
      <c r="I435" s="257"/>
      <c r="J435" s="253"/>
      <c r="K435" s="253"/>
      <c r="L435" s="258"/>
      <c r="M435" s="259"/>
      <c r="N435" s="260"/>
      <c r="O435" s="260"/>
      <c r="P435" s="260"/>
      <c r="Q435" s="260"/>
      <c r="R435" s="260"/>
      <c r="S435" s="260"/>
      <c r="T435" s="261"/>
      <c r="U435" s="13"/>
      <c r="V435" s="13"/>
      <c r="W435" s="13"/>
      <c r="X435" s="13"/>
      <c r="Y435" s="13"/>
      <c r="Z435" s="13"/>
      <c r="AA435" s="13"/>
      <c r="AB435" s="13"/>
      <c r="AC435" s="13"/>
      <c r="AD435" s="13"/>
      <c r="AE435" s="13"/>
      <c r="AT435" s="262" t="s">
        <v>369</v>
      </c>
      <c r="AU435" s="262" t="s">
        <v>91</v>
      </c>
      <c r="AV435" s="13" t="s">
        <v>91</v>
      </c>
      <c r="AW435" s="13" t="s">
        <v>4</v>
      </c>
      <c r="AX435" s="13" t="s">
        <v>87</v>
      </c>
      <c r="AY435" s="262" t="s">
        <v>227</v>
      </c>
    </row>
    <row r="436" s="2" customFormat="1" ht="16.5" customHeight="1">
      <c r="A436" s="40"/>
      <c r="B436" s="41"/>
      <c r="C436" s="229" t="s">
        <v>714</v>
      </c>
      <c r="D436" s="229" t="s">
        <v>230</v>
      </c>
      <c r="E436" s="230" t="s">
        <v>715</v>
      </c>
      <c r="F436" s="231" t="s">
        <v>716</v>
      </c>
      <c r="G436" s="232" t="s">
        <v>415</v>
      </c>
      <c r="H436" s="233">
        <v>157.25800000000001</v>
      </c>
      <c r="I436" s="234"/>
      <c r="J436" s="235">
        <f>ROUND(I436*H436,2)</f>
        <v>0</v>
      </c>
      <c r="K436" s="231" t="s">
        <v>234</v>
      </c>
      <c r="L436" s="46"/>
      <c r="M436" s="236" t="s">
        <v>1</v>
      </c>
      <c r="N436" s="237" t="s">
        <v>48</v>
      </c>
      <c r="O436" s="93"/>
      <c r="P436" s="238">
        <f>O436*H436</f>
        <v>0</v>
      </c>
      <c r="Q436" s="238">
        <v>0.0030000000000000001</v>
      </c>
      <c r="R436" s="238">
        <f>Q436*H436</f>
        <v>0.47177400000000003</v>
      </c>
      <c r="S436" s="238">
        <v>0</v>
      </c>
      <c r="T436" s="239">
        <f>S436*H436</f>
        <v>0</v>
      </c>
      <c r="U436" s="40"/>
      <c r="V436" s="40"/>
      <c r="W436" s="40"/>
      <c r="X436" s="40"/>
      <c r="Y436" s="40"/>
      <c r="Z436" s="40"/>
      <c r="AA436" s="40"/>
      <c r="AB436" s="40"/>
      <c r="AC436" s="40"/>
      <c r="AD436" s="40"/>
      <c r="AE436" s="40"/>
      <c r="AR436" s="240" t="s">
        <v>115</v>
      </c>
      <c r="AT436" s="240" t="s">
        <v>230</v>
      </c>
      <c r="AU436" s="240" t="s">
        <v>91</v>
      </c>
      <c r="AY436" s="18" t="s">
        <v>227</v>
      </c>
      <c r="BE436" s="241">
        <f>IF(N436="základní",J436,0)</f>
        <v>0</v>
      </c>
      <c r="BF436" s="241">
        <f>IF(N436="snížená",J436,0)</f>
        <v>0</v>
      </c>
      <c r="BG436" s="241">
        <f>IF(N436="zákl. přenesená",J436,0)</f>
        <v>0</v>
      </c>
      <c r="BH436" s="241">
        <f>IF(N436="sníž. přenesená",J436,0)</f>
        <v>0</v>
      </c>
      <c r="BI436" s="241">
        <f>IF(N436="nulová",J436,0)</f>
        <v>0</v>
      </c>
      <c r="BJ436" s="18" t="s">
        <v>87</v>
      </c>
      <c r="BK436" s="241">
        <f>ROUND(I436*H436,2)</f>
        <v>0</v>
      </c>
      <c r="BL436" s="18" t="s">
        <v>115</v>
      </c>
      <c r="BM436" s="240" t="s">
        <v>717</v>
      </c>
    </row>
    <row r="437" s="2" customFormat="1" ht="16.5" customHeight="1">
      <c r="A437" s="40"/>
      <c r="B437" s="41"/>
      <c r="C437" s="229" t="s">
        <v>718</v>
      </c>
      <c r="D437" s="229" t="s">
        <v>230</v>
      </c>
      <c r="E437" s="230" t="s">
        <v>719</v>
      </c>
      <c r="F437" s="231" t="s">
        <v>720</v>
      </c>
      <c r="G437" s="232" t="s">
        <v>415</v>
      </c>
      <c r="H437" s="233">
        <v>8923.6260000000002</v>
      </c>
      <c r="I437" s="234"/>
      <c r="J437" s="235">
        <f>ROUND(I437*H437,2)</f>
        <v>0</v>
      </c>
      <c r="K437" s="231" t="s">
        <v>234</v>
      </c>
      <c r="L437" s="46"/>
      <c r="M437" s="236" t="s">
        <v>1</v>
      </c>
      <c r="N437" s="237" t="s">
        <v>48</v>
      </c>
      <c r="O437" s="93"/>
      <c r="P437" s="238">
        <f>O437*H437</f>
        <v>0</v>
      </c>
      <c r="Q437" s="238">
        <v>0.0073499999999999998</v>
      </c>
      <c r="R437" s="238">
        <f>Q437*H437</f>
        <v>65.588651099999993</v>
      </c>
      <c r="S437" s="238">
        <v>0</v>
      </c>
      <c r="T437" s="239">
        <f>S437*H437</f>
        <v>0</v>
      </c>
      <c r="U437" s="40"/>
      <c r="V437" s="40"/>
      <c r="W437" s="40"/>
      <c r="X437" s="40"/>
      <c r="Y437" s="40"/>
      <c r="Z437" s="40"/>
      <c r="AA437" s="40"/>
      <c r="AB437" s="40"/>
      <c r="AC437" s="40"/>
      <c r="AD437" s="40"/>
      <c r="AE437" s="40"/>
      <c r="AR437" s="240" t="s">
        <v>115</v>
      </c>
      <c r="AT437" s="240" t="s">
        <v>230</v>
      </c>
      <c r="AU437" s="240" t="s">
        <v>91</v>
      </c>
      <c r="AY437" s="18" t="s">
        <v>227</v>
      </c>
      <c r="BE437" s="241">
        <f>IF(N437="základní",J437,0)</f>
        <v>0</v>
      </c>
      <c r="BF437" s="241">
        <f>IF(N437="snížená",J437,0)</f>
        <v>0</v>
      </c>
      <c r="BG437" s="241">
        <f>IF(N437="zákl. přenesená",J437,0)</f>
        <v>0</v>
      </c>
      <c r="BH437" s="241">
        <f>IF(N437="sníž. přenesená",J437,0)</f>
        <v>0</v>
      </c>
      <c r="BI437" s="241">
        <f>IF(N437="nulová",J437,0)</f>
        <v>0</v>
      </c>
      <c r="BJ437" s="18" t="s">
        <v>87</v>
      </c>
      <c r="BK437" s="241">
        <f>ROUND(I437*H437,2)</f>
        <v>0</v>
      </c>
      <c r="BL437" s="18" t="s">
        <v>115</v>
      </c>
      <c r="BM437" s="240" t="s">
        <v>721</v>
      </c>
    </row>
    <row r="438" s="13" customFormat="1">
      <c r="A438" s="13"/>
      <c r="B438" s="252"/>
      <c r="C438" s="253"/>
      <c r="D438" s="242" t="s">
        <v>369</v>
      </c>
      <c r="E438" s="253"/>
      <c r="F438" s="255" t="s">
        <v>722</v>
      </c>
      <c r="G438" s="253"/>
      <c r="H438" s="256">
        <v>8923.6260000000002</v>
      </c>
      <c r="I438" s="257"/>
      <c r="J438" s="253"/>
      <c r="K438" s="253"/>
      <c r="L438" s="258"/>
      <c r="M438" s="259"/>
      <c r="N438" s="260"/>
      <c r="O438" s="260"/>
      <c r="P438" s="260"/>
      <c r="Q438" s="260"/>
      <c r="R438" s="260"/>
      <c r="S438" s="260"/>
      <c r="T438" s="261"/>
      <c r="U438" s="13"/>
      <c r="V438" s="13"/>
      <c r="W438" s="13"/>
      <c r="X438" s="13"/>
      <c r="Y438" s="13"/>
      <c r="Z438" s="13"/>
      <c r="AA438" s="13"/>
      <c r="AB438" s="13"/>
      <c r="AC438" s="13"/>
      <c r="AD438" s="13"/>
      <c r="AE438" s="13"/>
      <c r="AT438" s="262" t="s">
        <v>369</v>
      </c>
      <c r="AU438" s="262" t="s">
        <v>91</v>
      </c>
      <c r="AV438" s="13" t="s">
        <v>91</v>
      </c>
      <c r="AW438" s="13" t="s">
        <v>4</v>
      </c>
      <c r="AX438" s="13" t="s">
        <v>87</v>
      </c>
      <c r="AY438" s="262" t="s">
        <v>227</v>
      </c>
    </row>
    <row r="439" s="2" customFormat="1" ht="16.5" customHeight="1">
      <c r="A439" s="40"/>
      <c r="B439" s="41"/>
      <c r="C439" s="229" t="s">
        <v>723</v>
      </c>
      <c r="D439" s="229" t="s">
        <v>230</v>
      </c>
      <c r="E439" s="230" t="s">
        <v>719</v>
      </c>
      <c r="F439" s="231" t="s">
        <v>720</v>
      </c>
      <c r="G439" s="232" t="s">
        <v>415</v>
      </c>
      <c r="H439" s="233">
        <v>1272.606</v>
      </c>
      <c r="I439" s="234"/>
      <c r="J439" s="235">
        <f>ROUND(I439*H439,2)</f>
        <v>0</v>
      </c>
      <c r="K439" s="231" t="s">
        <v>234</v>
      </c>
      <c r="L439" s="46"/>
      <c r="M439" s="236" t="s">
        <v>1</v>
      </c>
      <c r="N439" s="237" t="s">
        <v>48</v>
      </c>
      <c r="O439" s="93"/>
      <c r="P439" s="238">
        <f>O439*H439</f>
        <v>0</v>
      </c>
      <c r="Q439" s="238">
        <v>0.0073499999999999998</v>
      </c>
      <c r="R439" s="238">
        <f>Q439*H439</f>
        <v>9.3536541</v>
      </c>
      <c r="S439" s="238">
        <v>0</v>
      </c>
      <c r="T439" s="239">
        <f>S439*H439</f>
        <v>0</v>
      </c>
      <c r="U439" s="40"/>
      <c r="V439" s="40"/>
      <c r="W439" s="40"/>
      <c r="X439" s="40"/>
      <c r="Y439" s="40"/>
      <c r="Z439" s="40"/>
      <c r="AA439" s="40"/>
      <c r="AB439" s="40"/>
      <c r="AC439" s="40"/>
      <c r="AD439" s="40"/>
      <c r="AE439" s="40"/>
      <c r="AR439" s="240" t="s">
        <v>115</v>
      </c>
      <c r="AT439" s="240" t="s">
        <v>230</v>
      </c>
      <c r="AU439" s="240" t="s">
        <v>91</v>
      </c>
      <c r="AY439" s="18" t="s">
        <v>227</v>
      </c>
      <c r="BE439" s="241">
        <f>IF(N439="základní",J439,0)</f>
        <v>0</v>
      </c>
      <c r="BF439" s="241">
        <f>IF(N439="snížená",J439,0)</f>
        <v>0</v>
      </c>
      <c r="BG439" s="241">
        <f>IF(N439="zákl. přenesená",J439,0)</f>
        <v>0</v>
      </c>
      <c r="BH439" s="241">
        <f>IF(N439="sníž. přenesená",J439,0)</f>
        <v>0</v>
      </c>
      <c r="BI439" s="241">
        <f>IF(N439="nulová",J439,0)</f>
        <v>0</v>
      </c>
      <c r="BJ439" s="18" t="s">
        <v>87</v>
      </c>
      <c r="BK439" s="241">
        <f>ROUND(I439*H439,2)</f>
        <v>0</v>
      </c>
      <c r="BL439" s="18" t="s">
        <v>115</v>
      </c>
      <c r="BM439" s="240" t="s">
        <v>724</v>
      </c>
    </row>
    <row r="440" s="13" customFormat="1">
      <c r="A440" s="13"/>
      <c r="B440" s="252"/>
      <c r="C440" s="253"/>
      <c r="D440" s="242" t="s">
        <v>369</v>
      </c>
      <c r="E440" s="253"/>
      <c r="F440" s="255" t="s">
        <v>725</v>
      </c>
      <c r="G440" s="253"/>
      <c r="H440" s="256">
        <v>1272.606</v>
      </c>
      <c r="I440" s="257"/>
      <c r="J440" s="253"/>
      <c r="K440" s="253"/>
      <c r="L440" s="258"/>
      <c r="M440" s="259"/>
      <c r="N440" s="260"/>
      <c r="O440" s="260"/>
      <c r="P440" s="260"/>
      <c r="Q440" s="260"/>
      <c r="R440" s="260"/>
      <c r="S440" s="260"/>
      <c r="T440" s="261"/>
      <c r="U440" s="13"/>
      <c r="V440" s="13"/>
      <c r="W440" s="13"/>
      <c r="X440" s="13"/>
      <c r="Y440" s="13"/>
      <c r="Z440" s="13"/>
      <c r="AA440" s="13"/>
      <c r="AB440" s="13"/>
      <c r="AC440" s="13"/>
      <c r="AD440" s="13"/>
      <c r="AE440" s="13"/>
      <c r="AT440" s="262" t="s">
        <v>369</v>
      </c>
      <c r="AU440" s="262" t="s">
        <v>91</v>
      </c>
      <c r="AV440" s="13" t="s">
        <v>91</v>
      </c>
      <c r="AW440" s="13" t="s">
        <v>4</v>
      </c>
      <c r="AX440" s="13" t="s">
        <v>87</v>
      </c>
      <c r="AY440" s="262" t="s">
        <v>227</v>
      </c>
    </row>
    <row r="441" s="2" customFormat="1" ht="16.5" customHeight="1">
      <c r="A441" s="40"/>
      <c r="B441" s="41"/>
      <c r="C441" s="229" t="s">
        <v>726</v>
      </c>
      <c r="D441" s="229" t="s">
        <v>230</v>
      </c>
      <c r="E441" s="230" t="s">
        <v>727</v>
      </c>
      <c r="F441" s="231" t="s">
        <v>728</v>
      </c>
      <c r="G441" s="232" t="s">
        <v>415</v>
      </c>
      <c r="H441" s="233">
        <v>62.5</v>
      </c>
      <c r="I441" s="234"/>
      <c r="J441" s="235">
        <f>ROUND(I441*H441,2)</f>
        <v>0</v>
      </c>
      <c r="K441" s="231" t="s">
        <v>234</v>
      </c>
      <c r="L441" s="46"/>
      <c r="M441" s="236" t="s">
        <v>1</v>
      </c>
      <c r="N441" s="237" t="s">
        <v>48</v>
      </c>
      <c r="O441" s="93"/>
      <c r="P441" s="238">
        <f>O441*H441</f>
        <v>0</v>
      </c>
      <c r="Q441" s="238">
        <v>0.00084999999999999995</v>
      </c>
      <c r="R441" s="238">
        <f>Q441*H441</f>
        <v>0.053124999999999999</v>
      </c>
      <c r="S441" s="238">
        <v>0</v>
      </c>
      <c r="T441" s="239">
        <f>S441*H441</f>
        <v>0</v>
      </c>
      <c r="U441" s="40"/>
      <c r="V441" s="40"/>
      <c r="W441" s="40"/>
      <c r="X441" s="40"/>
      <c r="Y441" s="40"/>
      <c r="Z441" s="40"/>
      <c r="AA441" s="40"/>
      <c r="AB441" s="40"/>
      <c r="AC441" s="40"/>
      <c r="AD441" s="40"/>
      <c r="AE441" s="40"/>
      <c r="AR441" s="240" t="s">
        <v>115</v>
      </c>
      <c r="AT441" s="240" t="s">
        <v>230</v>
      </c>
      <c r="AU441" s="240" t="s">
        <v>91</v>
      </c>
      <c r="AY441" s="18" t="s">
        <v>227</v>
      </c>
      <c r="BE441" s="241">
        <f>IF(N441="základní",J441,0)</f>
        <v>0</v>
      </c>
      <c r="BF441" s="241">
        <f>IF(N441="snížená",J441,0)</f>
        <v>0</v>
      </c>
      <c r="BG441" s="241">
        <f>IF(N441="zákl. přenesená",J441,0)</f>
        <v>0</v>
      </c>
      <c r="BH441" s="241">
        <f>IF(N441="sníž. přenesená",J441,0)</f>
        <v>0</v>
      </c>
      <c r="BI441" s="241">
        <f>IF(N441="nulová",J441,0)</f>
        <v>0</v>
      </c>
      <c r="BJ441" s="18" t="s">
        <v>87</v>
      </c>
      <c r="BK441" s="241">
        <f>ROUND(I441*H441,2)</f>
        <v>0</v>
      </c>
      <c r="BL441" s="18" t="s">
        <v>115</v>
      </c>
      <c r="BM441" s="240" t="s">
        <v>729</v>
      </c>
    </row>
    <row r="442" s="2" customFormat="1" ht="16.5" customHeight="1">
      <c r="A442" s="40"/>
      <c r="B442" s="41"/>
      <c r="C442" s="229" t="s">
        <v>730</v>
      </c>
      <c r="D442" s="229" t="s">
        <v>230</v>
      </c>
      <c r="E442" s="230" t="s">
        <v>731</v>
      </c>
      <c r="F442" s="231" t="s">
        <v>732</v>
      </c>
      <c r="G442" s="232" t="s">
        <v>415</v>
      </c>
      <c r="H442" s="233">
        <v>51.600000000000001</v>
      </c>
      <c r="I442" s="234"/>
      <c r="J442" s="235">
        <f>ROUND(I442*H442,2)</f>
        <v>0</v>
      </c>
      <c r="K442" s="231" t="s">
        <v>234</v>
      </c>
      <c r="L442" s="46"/>
      <c r="M442" s="236" t="s">
        <v>1</v>
      </c>
      <c r="N442" s="237" t="s">
        <v>48</v>
      </c>
      <c r="O442" s="93"/>
      <c r="P442" s="238">
        <f>O442*H442</f>
        <v>0</v>
      </c>
      <c r="Q442" s="238">
        <v>0.0073499999999999998</v>
      </c>
      <c r="R442" s="238">
        <f>Q442*H442</f>
        <v>0.37925999999999999</v>
      </c>
      <c r="S442" s="238">
        <v>0</v>
      </c>
      <c r="T442" s="239">
        <f>S442*H442</f>
        <v>0</v>
      </c>
      <c r="U442" s="40"/>
      <c r="V442" s="40"/>
      <c r="W442" s="40"/>
      <c r="X442" s="40"/>
      <c r="Y442" s="40"/>
      <c r="Z442" s="40"/>
      <c r="AA442" s="40"/>
      <c r="AB442" s="40"/>
      <c r="AC442" s="40"/>
      <c r="AD442" s="40"/>
      <c r="AE442" s="40"/>
      <c r="AR442" s="240" t="s">
        <v>115</v>
      </c>
      <c r="AT442" s="240" t="s">
        <v>230</v>
      </c>
      <c r="AU442" s="240" t="s">
        <v>91</v>
      </c>
      <c r="AY442" s="18" t="s">
        <v>227</v>
      </c>
      <c r="BE442" s="241">
        <f>IF(N442="základní",J442,0)</f>
        <v>0</v>
      </c>
      <c r="BF442" s="241">
        <f>IF(N442="snížená",J442,0)</f>
        <v>0</v>
      </c>
      <c r="BG442" s="241">
        <f>IF(N442="zákl. přenesená",J442,0)</f>
        <v>0</v>
      </c>
      <c r="BH442" s="241">
        <f>IF(N442="sníž. přenesená",J442,0)</f>
        <v>0</v>
      </c>
      <c r="BI442" s="241">
        <f>IF(N442="nulová",J442,0)</f>
        <v>0</v>
      </c>
      <c r="BJ442" s="18" t="s">
        <v>87</v>
      </c>
      <c r="BK442" s="241">
        <f>ROUND(I442*H442,2)</f>
        <v>0</v>
      </c>
      <c r="BL442" s="18" t="s">
        <v>115</v>
      </c>
      <c r="BM442" s="240" t="s">
        <v>733</v>
      </c>
    </row>
    <row r="443" s="15" customFormat="1">
      <c r="A443" s="15"/>
      <c r="B443" s="274"/>
      <c r="C443" s="275"/>
      <c r="D443" s="242" t="s">
        <v>369</v>
      </c>
      <c r="E443" s="276" t="s">
        <v>1</v>
      </c>
      <c r="F443" s="277" t="s">
        <v>734</v>
      </c>
      <c r="G443" s="275"/>
      <c r="H443" s="276" t="s">
        <v>1</v>
      </c>
      <c r="I443" s="278"/>
      <c r="J443" s="275"/>
      <c r="K443" s="275"/>
      <c r="L443" s="279"/>
      <c r="M443" s="280"/>
      <c r="N443" s="281"/>
      <c r="O443" s="281"/>
      <c r="P443" s="281"/>
      <c r="Q443" s="281"/>
      <c r="R443" s="281"/>
      <c r="S443" s="281"/>
      <c r="T443" s="282"/>
      <c r="U443" s="15"/>
      <c r="V443" s="15"/>
      <c r="W443" s="15"/>
      <c r="X443" s="15"/>
      <c r="Y443" s="15"/>
      <c r="Z443" s="15"/>
      <c r="AA443" s="15"/>
      <c r="AB443" s="15"/>
      <c r="AC443" s="15"/>
      <c r="AD443" s="15"/>
      <c r="AE443" s="15"/>
      <c r="AT443" s="283" t="s">
        <v>369</v>
      </c>
      <c r="AU443" s="283" t="s">
        <v>91</v>
      </c>
      <c r="AV443" s="15" t="s">
        <v>87</v>
      </c>
      <c r="AW443" s="15" t="s">
        <v>38</v>
      </c>
      <c r="AX443" s="15" t="s">
        <v>83</v>
      </c>
      <c r="AY443" s="283" t="s">
        <v>227</v>
      </c>
    </row>
    <row r="444" s="13" customFormat="1">
      <c r="A444" s="13"/>
      <c r="B444" s="252"/>
      <c r="C444" s="253"/>
      <c r="D444" s="242" t="s">
        <v>369</v>
      </c>
      <c r="E444" s="254" t="s">
        <v>1</v>
      </c>
      <c r="F444" s="255" t="s">
        <v>735</v>
      </c>
      <c r="G444" s="253"/>
      <c r="H444" s="256">
        <v>51.600000000000001</v>
      </c>
      <c r="I444" s="257"/>
      <c r="J444" s="253"/>
      <c r="K444" s="253"/>
      <c r="L444" s="258"/>
      <c r="M444" s="259"/>
      <c r="N444" s="260"/>
      <c r="O444" s="260"/>
      <c r="P444" s="260"/>
      <c r="Q444" s="260"/>
      <c r="R444" s="260"/>
      <c r="S444" s="260"/>
      <c r="T444" s="261"/>
      <c r="U444" s="13"/>
      <c r="V444" s="13"/>
      <c r="W444" s="13"/>
      <c r="X444" s="13"/>
      <c r="Y444" s="13"/>
      <c r="Z444" s="13"/>
      <c r="AA444" s="13"/>
      <c r="AB444" s="13"/>
      <c r="AC444" s="13"/>
      <c r="AD444" s="13"/>
      <c r="AE444" s="13"/>
      <c r="AT444" s="262" t="s">
        <v>369</v>
      </c>
      <c r="AU444" s="262" t="s">
        <v>91</v>
      </c>
      <c r="AV444" s="13" t="s">
        <v>91</v>
      </c>
      <c r="AW444" s="13" t="s">
        <v>38</v>
      </c>
      <c r="AX444" s="13" t="s">
        <v>83</v>
      </c>
      <c r="AY444" s="262" t="s">
        <v>227</v>
      </c>
    </row>
    <row r="445" s="14" customFormat="1">
      <c r="A445" s="14"/>
      <c r="B445" s="263"/>
      <c r="C445" s="264"/>
      <c r="D445" s="242" t="s">
        <v>369</v>
      </c>
      <c r="E445" s="265" t="s">
        <v>1</v>
      </c>
      <c r="F445" s="266" t="s">
        <v>371</v>
      </c>
      <c r="G445" s="264"/>
      <c r="H445" s="267">
        <v>51.600000000000001</v>
      </c>
      <c r="I445" s="268"/>
      <c r="J445" s="264"/>
      <c r="K445" s="264"/>
      <c r="L445" s="269"/>
      <c r="M445" s="270"/>
      <c r="N445" s="271"/>
      <c r="O445" s="271"/>
      <c r="P445" s="271"/>
      <c r="Q445" s="271"/>
      <c r="R445" s="271"/>
      <c r="S445" s="271"/>
      <c r="T445" s="272"/>
      <c r="U445" s="14"/>
      <c r="V445" s="14"/>
      <c r="W445" s="14"/>
      <c r="X445" s="14"/>
      <c r="Y445" s="14"/>
      <c r="Z445" s="14"/>
      <c r="AA445" s="14"/>
      <c r="AB445" s="14"/>
      <c r="AC445" s="14"/>
      <c r="AD445" s="14"/>
      <c r="AE445" s="14"/>
      <c r="AT445" s="273" t="s">
        <v>369</v>
      </c>
      <c r="AU445" s="273" t="s">
        <v>91</v>
      </c>
      <c r="AV445" s="14" t="s">
        <v>115</v>
      </c>
      <c r="AW445" s="14" t="s">
        <v>38</v>
      </c>
      <c r="AX445" s="14" t="s">
        <v>87</v>
      </c>
      <c r="AY445" s="273" t="s">
        <v>227</v>
      </c>
    </row>
    <row r="446" s="2" customFormat="1" ht="21.75" customHeight="1">
      <c r="A446" s="40"/>
      <c r="B446" s="41"/>
      <c r="C446" s="229" t="s">
        <v>736</v>
      </c>
      <c r="D446" s="229" t="s">
        <v>230</v>
      </c>
      <c r="E446" s="230" t="s">
        <v>737</v>
      </c>
      <c r="F446" s="231" t="s">
        <v>738</v>
      </c>
      <c r="G446" s="232" t="s">
        <v>415</v>
      </c>
      <c r="H446" s="233">
        <v>51.600000000000001</v>
      </c>
      <c r="I446" s="234"/>
      <c r="J446" s="235">
        <f>ROUND(I446*H446,2)</f>
        <v>0</v>
      </c>
      <c r="K446" s="231" t="s">
        <v>234</v>
      </c>
      <c r="L446" s="46"/>
      <c r="M446" s="236" t="s">
        <v>1</v>
      </c>
      <c r="N446" s="237" t="s">
        <v>48</v>
      </c>
      <c r="O446" s="93"/>
      <c r="P446" s="238">
        <f>O446*H446</f>
        <v>0</v>
      </c>
      <c r="Q446" s="238">
        <v>0.0096500000000000006</v>
      </c>
      <c r="R446" s="238">
        <f>Q446*H446</f>
        <v>0.49794000000000005</v>
      </c>
      <c r="S446" s="238">
        <v>0</v>
      </c>
      <c r="T446" s="239">
        <f>S446*H446</f>
        <v>0</v>
      </c>
      <c r="U446" s="40"/>
      <c r="V446" s="40"/>
      <c r="W446" s="40"/>
      <c r="X446" s="40"/>
      <c r="Y446" s="40"/>
      <c r="Z446" s="40"/>
      <c r="AA446" s="40"/>
      <c r="AB446" s="40"/>
      <c r="AC446" s="40"/>
      <c r="AD446" s="40"/>
      <c r="AE446" s="40"/>
      <c r="AR446" s="240" t="s">
        <v>115</v>
      </c>
      <c r="AT446" s="240" t="s">
        <v>230</v>
      </c>
      <c r="AU446" s="240" t="s">
        <v>91</v>
      </c>
      <c r="AY446" s="18" t="s">
        <v>227</v>
      </c>
      <c r="BE446" s="241">
        <f>IF(N446="základní",J446,0)</f>
        <v>0</v>
      </c>
      <c r="BF446" s="241">
        <f>IF(N446="snížená",J446,0)</f>
        <v>0</v>
      </c>
      <c r="BG446" s="241">
        <f>IF(N446="zákl. přenesená",J446,0)</f>
        <v>0</v>
      </c>
      <c r="BH446" s="241">
        <f>IF(N446="sníž. přenesená",J446,0)</f>
        <v>0</v>
      </c>
      <c r="BI446" s="241">
        <f>IF(N446="nulová",J446,0)</f>
        <v>0</v>
      </c>
      <c r="BJ446" s="18" t="s">
        <v>87</v>
      </c>
      <c r="BK446" s="241">
        <f>ROUND(I446*H446,2)</f>
        <v>0</v>
      </c>
      <c r="BL446" s="18" t="s">
        <v>115</v>
      </c>
      <c r="BM446" s="240" t="s">
        <v>739</v>
      </c>
    </row>
    <row r="447" s="15" customFormat="1">
      <c r="A447" s="15"/>
      <c r="B447" s="274"/>
      <c r="C447" s="275"/>
      <c r="D447" s="242" t="s">
        <v>369</v>
      </c>
      <c r="E447" s="276" t="s">
        <v>1</v>
      </c>
      <c r="F447" s="277" t="s">
        <v>734</v>
      </c>
      <c r="G447" s="275"/>
      <c r="H447" s="276" t="s">
        <v>1</v>
      </c>
      <c r="I447" s="278"/>
      <c r="J447" s="275"/>
      <c r="K447" s="275"/>
      <c r="L447" s="279"/>
      <c r="M447" s="280"/>
      <c r="N447" s="281"/>
      <c r="O447" s="281"/>
      <c r="P447" s="281"/>
      <c r="Q447" s="281"/>
      <c r="R447" s="281"/>
      <c r="S447" s="281"/>
      <c r="T447" s="282"/>
      <c r="U447" s="15"/>
      <c r="V447" s="15"/>
      <c r="W447" s="15"/>
      <c r="X447" s="15"/>
      <c r="Y447" s="15"/>
      <c r="Z447" s="15"/>
      <c r="AA447" s="15"/>
      <c r="AB447" s="15"/>
      <c r="AC447" s="15"/>
      <c r="AD447" s="15"/>
      <c r="AE447" s="15"/>
      <c r="AT447" s="283" t="s">
        <v>369</v>
      </c>
      <c r="AU447" s="283" t="s">
        <v>91</v>
      </c>
      <c r="AV447" s="15" t="s">
        <v>87</v>
      </c>
      <c r="AW447" s="15" t="s">
        <v>38</v>
      </c>
      <c r="AX447" s="15" t="s">
        <v>83</v>
      </c>
      <c r="AY447" s="283" t="s">
        <v>227</v>
      </c>
    </row>
    <row r="448" s="13" customFormat="1">
      <c r="A448" s="13"/>
      <c r="B448" s="252"/>
      <c r="C448" s="253"/>
      <c r="D448" s="242" t="s">
        <v>369</v>
      </c>
      <c r="E448" s="254" t="s">
        <v>1</v>
      </c>
      <c r="F448" s="255" t="s">
        <v>740</v>
      </c>
      <c r="G448" s="253"/>
      <c r="H448" s="256">
        <v>51.600000000000001</v>
      </c>
      <c r="I448" s="257"/>
      <c r="J448" s="253"/>
      <c r="K448" s="253"/>
      <c r="L448" s="258"/>
      <c r="M448" s="259"/>
      <c r="N448" s="260"/>
      <c r="O448" s="260"/>
      <c r="P448" s="260"/>
      <c r="Q448" s="260"/>
      <c r="R448" s="260"/>
      <c r="S448" s="260"/>
      <c r="T448" s="261"/>
      <c r="U448" s="13"/>
      <c r="V448" s="13"/>
      <c r="W448" s="13"/>
      <c r="X448" s="13"/>
      <c r="Y448" s="13"/>
      <c r="Z448" s="13"/>
      <c r="AA448" s="13"/>
      <c r="AB448" s="13"/>
      <c r="AC448" s="13"/>
      <c r="AD448" s="13"/>
      <c r="AE448" s="13"/>
      <c r="AT448" s="262" t="s">
        <v>369</v>
      </c>
      <c r="AU448" s="262" t="s">
        <v>91</v>
      </c>
      <c r="AV448" s="13" t="s">
        <v>91</v>
      </c>
      <c r="AW448" s="13" t="s">
        <v>38</v>
      </c>
      <c r="AX448" s="13" t="s">
        <v>83</v>
      </c>
      <c r="AY448" s="262" t="s">
        <v>227</v>
      </c>
    </row>
    <row r="449" s="14" customFormat="1">
      <c r="A449" s="14"/>
      <c r="B449" s="263"/>
      <c r="C449" s="264"/>
      <c r="D449" s="242" t="s">
        <v>369</v>
      </c>
      <c r="E449" s="265" t="s">
        <v>1</v>
      </c>
      <c r="F449" s="266" t="s">
        <v>371</v>
      </c>
      <c r="G449" s="264"/>
      <c r="H449" s="267">
        <v>51.600000000000001</v>
      </c>
      <c r="I449" s="268"/>
      <c r="J449" s="264"/>
      <c r="K449" s="264"/>
      <c r="L449" s="269"/>
      <c r="M449" s="270"/>
      <c r="N449" s="271"/>
      <c r="O449" s="271"/>
      <c r="P449" s="271"/>
      <c r="Q449" s="271"/>
      <c r="R449" s="271"/>
      <c r="S449" s="271"/>
      <c r="T449" s="272"/>
      <c r="U449" s="14"/>
      <c r="V449" s="14"/>
      <c r="W449" s="14"/>
      <c r="X449" s="14"/>
      <c r="Y449" s="14"/>
      <c r="Z449" s="14"/>
      <c r="AA449" s="14"/>
      <c r="AB449" s="14"/>
      <c r="AC449" s="14"/>
      <c r="AD449" s="14"/>
      <c r="AE449" s="14"/>
      <c r="AT449" s="273" t="s">
        <v>369</v>
      </c>
      <c r="AU449" s="273" t="s">
        <v>91</v>
      </c>
      <c r="AV449" s="14" t="s">
        <v>115</v>
      </c>
      <c r="AW449" s="14" t="s">
        <v>38</v>
      </c>
      <c r="AX449" s="14" t="s">
        <v>87</v>
      </c>
      <c r="AY449" s="273" t="s">
        <v>227</v>
      </c>
    </row>
    <row r="450" s="2" customFormat="1" ht="16.5" customHeight="1">
      <c r="A450" s="40"/>
      <c r="B450" s="41"/>
      <c r="C450" s="284" t="s">
        <v>741</v>
      </c>
      <c r="D450" s="284" t="s">
        <v>407</v>
      </c>
      <c r="E450" s="285" t="s">
        <v>742</v>
      </c>
      <c r="F450" s="286" t="s">
        <v>743</v>
      </c>
      <c r="G450" s="287" t="s">
        <v>374</v>
      </c>
      <c r="H450" s="288">
        <v>21.129999999999999</v>
      </c>
      <c r="I450" s="289"/>
      <c r="J450" s="290">
        <f>ROUND(I450*H450,2)</f>
        <v>0</v>
      </c>
      <c r="K450" s="286" t="s">
        <v>251</v>
      </c>
      <c r="L450" s="291"/>
      <c r="M450" s="292" t="s">
        <v>1</v>
      </c>
      <c r="N450" s="293" t="s">
        <v>48</v>
      </c>
      <c r="O450" s="93"/>
      <c r="P450" s="238">
        <f>O450*H450</f>
        <v>0</v>
      </c>
      <c r="Q450" s="238">
        <v>0.0135</v>
      </c>
      <c r="R450" s="238">
        <f>Q450*H450</f>
        <v>0.28525499999999998</v>
      </c>
      <c r="S450" s="238">
        <v>0</v>
      </c>
      <c r="T450" s="239">
        <f>S450*H450</f>
        <v>0</v>
      </c>
      <c r="U450" s="40"/>
      <c r="V450" s="40"/>
      <c r="W450" s="40"/>
      <c r="X450" s="40"/>
      <c r="Y450" s="40"/>
      <c r="Z450" s="40"/>
      <c r="AA450" s="40"/>
      <c r="AB450" s="40"/>
      <c r="AC450" s="40"/>
      <c r="AD450" s="40"/>
      <c r="AE450" s="40"/>
      <c r="AR450" s="240" t="s">
        <v>266</v>
      </c>
      <c r="AT450" s="240" t="s">
        <v>407</v>
      </c>
      <c r="AU450" s="240" t="s">
        <v>91</v>
      </c>
      <c r="AY450" s="18" t="s">
        <v>227</v>
      </c>
      <c r="BE450" s="241">
        <f>IF(N450="základní",J450,0)</f>
        <v>0</v>
      </c>
      <c r="BF450" s="241">
        <f>IF(N450="snížená",J450,0)</f>
        <v>0</v>
      </c>
      <c r="BG450" s="241">
        <f>IF(N450="zákl. přenesená",J450,0)</f>
        <v>0</v>
      </c>
      <c r="BH450" s="241">
        <f>IF(N450="sníž. přenesená",J450,0)</f>
        <v>0</v>
      </c>
      <c r="BI450" s="241">
        <f>IF(N450="nulová",J450,0)</f>
        <v>0</v>
      </c>
      <c r="BJ450" s="18" t="s">
        <v>87</v>
      </c>
      <c r="BK450" s="241">
        <f>ROUND(I450*H450,2)</f>
        <v>0</v>
      </c>
      <c r="BL450" s="18" t="s">
        <v>115</v>
      </c>
      <c r="BM450" s="240" t="s">
        <v>744</v>
      </c>
    </row>
    <row r="451" s="13" customFormat="1">
      <c r="A451" s="13"/>
      <c r="B451" s="252"/>
      <c r="C451" s="253"/>
      <c r="D451" s="242" t="s">
        <v>369</v>
      </c>
      <c r="E451" s="253"/>
      <c r="F451" s="255" t="s">
        <v>745</v>
      </c>
      <c r="G451" s="253"/>
      <c r="H451" s="256">
        <v>21.129999999999999</v>
      </c>
      <c r="I451" s="257"/>
      <c r="J451" s="253"/>
      <c r="K451" s="253"/>
      <c r="L451" s="258"/>
      <c r="M451" s="259"/>
      <c r="N451" s="260"/>
      <c r="O451" s="260"/>
      <c r="P451" s="260"/>
      <c r="Q451" s="260"/>
      <c r="R451" s="260"/>
      <c r="S451" s="260"/>
      <c r="T451" s="261"/>
      <c r="U451" s="13"/>
      <c r="V451" s="13"/>
      <c r="W451" s="13"/>
      <c r="X451" s="13"/>
      <c r="Y451" s="13"/>
      <c r="Z451" s="13"/>
      <c r="AA451" s="13"/>
      <c r="AB451" s="13"/>
      <c r="AC451" s="13"/>
      <c r="AD451" s="13"/>
      <c r="AE451" s="13"/>
      <c r="AT451" s="262" t="s">
        <v>369</v>
      </c>
      <c r="AU451" s="262" t="s">
        <v>91</v>
      </c>
      <c r="AV451" s="13" t="s">
        <v>91</v>
      </c>
      <c r="AW451" s="13" t="s">
        <v>4</v>
      </c>
      <c r="AX451" s="13" t="s">
        <v>87</v>
      </c>
      <c r="AY451" s="262" t="s">
        <v>227</v>
      </c>
    </row>
    <row r="452" s="2" customFormat="1" ht="21.75" customHeight="1">
      <c r="A452" s="40"/>
      <c r="B452" s="41"/>
      <c r="C452" s="229" t="s">
        <v>746</v>
      </c>
      <c r="D452" s="229" t="s">
        <v>230</v>
      </c>
      <c r="E452" s="230" t="s">
        <v>747</v>
      </c>
      <c r="F452" s="231" t="s">
        <v>748</v>
      </c>
      <c r="G452" s="232" t="s">
        <v>415</v>
      </c>
      <c r="H452" s="233">
        <v>51.600000000000001</v>
      </c>
      <c r="I452" s="234"/>
      <c r="J452" s="235">
        <f>ROUND(I452*H452,2)</f>
        <v>0</v>
      </c>
      <c r="K452" s="231" t="s">
        <v>234</v>
      </c>
      <c r="L452" s="46"/>
      <c r="M452" s="236" t="s">
        <v>1</v>
      </c>
      <c r="N452" s="237" t="s">
        <v>48</v>
      </c>
      <c r="O452" s="93"/>
      <c r="P452" s="238">
        <f>O452*H452</f>
        <v>0</v>
      </c>
      <c r="Q452" s="238">
        <v>9.0000000000000006E-05</v>
      </c>
      <c r="R452" s="238">
        <f>Q452*H452</f>
        <v>0.0046440000000000006</v>
      </c>
      <c r="S452" s="238">
        <v>0</v>
      </c>
      <c r="T452" s="239">
        <f>S452*H452</f>
        <v>0</v>
      </c>
      <c r="U452" s="40"/>
      <c r="V452" s="40"/>
      <c r="W452" s="40"/>
      <c r="X452" s="40"/>
      <c r="Y452" s="40"/>
      <c r="Z452" s="40"/>
      <c r="AA452" s="40"/>
      <c r="AB452" s="40"/>
      <c r="AC452" s="40"/>
      <c r="AD452" s="40"/>
      <c r="AE452" s="40"/>
      <c r="AR452" s="240" t="s">
        <v>115</v>
      </c>
      <c r="AT452" s="240" t="s">
        <v>230</v>
      </c>
      <c r="AU452" s="240" t="s">
        <v>91</v>
      </c>
      <c r="AY452" s="18" t="s">
        <v>227</v>
      </c>
      <c r="BE452" s="241">
        <f>IF(N452="základní",J452,0)</f>
        <v>0</v>
      </c>
      <c r="BF452" s="241">
        <f>IF(N452="snížená",J452,0)</f>
        <v>0</v>
      </c>
      <c r="BG452" s="241">
        <f>IF(N452="zákl. přenesená",J452,0)</f>
        <v>0</v>
      </c>
      <c r="BH452" s="241">
        <f>IF(N452="sníž. přenesená",J452,0)</f>
        <v>0</v>
      </c>
      <c r="BI452" s="241">
        <f>IF(N452="nulová",J452,0)</f>
        <v>0</v>
      </c>
      <c r="BJ452" s="18" t="s">
        <v>87</v>
      </c>
      <c r="BK452" s="241">
        <f>ROUND(I452*H452,2)</f>
        <v>0</v>
      </c>
      <c r="BL452" s="18" t="s">
        <v>115</v>
      </c>
      <c r="BM452" s="240" t="s">
        <v>749</v>
      </c>
    </row>
    <row r="453" s="2" customFormat="1" ht="16.5" customHeight="1">
      <c r="A453" s="40"/>
      <c r="B453" s="41"/>
      <c r="C453" s="229" t="s">
        <v>750</v>
      </c>
      <c r="D453" s="229" t="s">
        <v>230</v>
      </c>
      <c r="E453" s="230" t="s">
        <v>751</v>
      </c>
      <c r="F453" s="231" t="s">
        <v>752</v>
      </c>
      <c r="G453" s="232" t="s">
        <v>415</v>
      </c>
      <c r="H453" s="233">
        <v>51.600000000000001</v>
      </c>
      <c r="I453" s="234"/>
      <c r="J453" s="235">
        <f>ROUND(I453*H453,2)</f>
        <v>0</v>
      </c>
      <c r="K453" s="231" t="s">
        <v>234</v>
      </c>
      <c r="L453" s="46"/>
      <c r="M453" s="236" t="s">
        <v>1</v>
      </c>
      <c r="N453" s="237" t="s">
        <v>48</v>
      </c>
      <c r="O453" s="93"/>
      <c r="P453" s="238">
        <f>O453*H453</f>
        <v>0</v>
      </c>
      <c r="Q453" s="238">
        <v>0.0315</v>
      </c>
      <c r="R453" s="238">
        <f>Q453*H453</f>
        <v>1.6254</v>
      </c>
      <c r="S453" s="238">
        <v>0</v>
      </c>
      <c r="T453" s="239">
        <f>S453*H453</f>
        <v>0</v>
      </c>
      <c r="U453" s="40"/>
      <c r="V453" s="40"/>
      <c r="W453" s="40"/>
      <c r="X453" s="40"/>
      <c r="Y453" s="40"/>
      <c r="Z453" s="40"/>
      <c r="AA453" s="40"/>
      <c r="AB453" s="40"/>
      <c r="AC453" s="40"/>
      <c r="AD453" s="40"/>
      <c r="AE453" s="40"/>
      <c r="AR453" s="240" t="s">
        <v>115</v>
      </c>
      <c r="AT453" s="240" t="s">
        <v>230</v>
      </c>
      <c r="AU453" s="240" t="s">
        <v>91</v>
      </c>
      <c r="AY453" s="18" t="s">
        <v>227</v>
      </c>
      <c r="BE453" s="241">
        <f>IF(N453="základní",J453,0)</f>
        <v>0</v>
      </c>
      <c r="BF453" s="241">
        <f>IF(N453="snížená",J453,0)</f>
        <v>0</v>
      </c>
      <c r="BG453" s="241">
        <f>IF(N453="zákl. přenesená",J453,0)</f>
        <v>0</v>
      </c>
      <c r="BH453" s="241">
        <f>IF(N453="sníž. přenesená",J453,0)</f>
        <v>0</v>
      </c>
      <c r="BI453" s="241">
        <f>IF(N453="nulová",J453,0)</f>
        <v>0</v>
      </c>
      <c r="BJ453" s="18" t="s">
        <v>87</v>
      </c>
      <c r="BK453" s="241">
        <f>ROUND(I453*H453,2)</f>
        <v>0</v>
      </c>
      <c r="BL453" s="18" t="s">
        <v>115</v>
      </c>
      <c r="BM453" s="240" t="s">
        <v>753</v>
      </c>
    </row>
    <row r="454" s="2" customFormat="1" ht="16.5" customHeight="1">
      <c r="A454" s="40"/>
      <c r="B454" s="41"/>
      <c r="C454" s="229" t="s">
        <v>754</v>
      </c>
      <c r="D454" s="229" t="s">
        <v>230</v>
      </c>
      <c r="E454" s="230" t="s">
        <v>755</v>
      </c>
      <c r="F454" s="231" t="s">
        <v>756</v>
      </c>
      <c r="G454" s="232" t="s">
        <v>415</v>
      </c>
      <c r="H454" s="233">
        <v>1290.885</v>
      </c>
      <c r="I454" s="234"/>
      <c r="J454" s="235">
        <f>ROUND(I454*H454,2)</f>
        <v>0</v>
      </c>
      <c r="K454" s="231" t="s">
        <v>234</v>
      </c>
      <c r="L454" s="46"/>
      <c r="M454" s="236" t="s">
        <v>1</v>
      </c>
      <c r="N454" s="237" t="s">
        <v>48</v>
      </c>
      <c r="O454" s="93"/>
      <c r="P454" s="238">
        <f>O454*H454</f>
        <v>0</v>
      </c>
      <c r="Q454" s="238">
        <v>0.01457</v>
      </c>
      <c r="R454" s="238">
        <f>Q454*H454</f>
        <v>18.808194449999998</v>
      </c>
      <c r="S454" s="238">
        <v>0</v>
      </c>
      <c r="T454" s="239">
        <f>S454*H454</f>
        <v>0</v>
      </c>
      <c r="U454" s="40"/>
      <c r="V454" s="40"/>
      <c r="W454" s="40"/>
      <c r="X454" s="40"/>
      <c r="Y454" s="40"/>
      <c r="Z454" s="40"/>
      <c r="AA454" s="40"/>
      <c r="AB454" s="40"/>
      <c r="AC454" s="40"/>
      <c r="AD454" s="40"/>
      <c r="AE454" s="40"/>
      <c r="AR454" s="240" t="s">
        <v>115</v>
      </c>
      <c r="AT454" s="240" t="s">
        <v>230</v>
      </c>
      <c r="AU454" s="240" t="s">
        <v>91</v>
      </c>
      <c r="AY454" s="18" t="s">
        <v>227</v>
      </c>
      <c r="BE454" s="241">
        <f>IF(N454="základní",J454,0)</f>
        <v>0</v>
      </c>
      <c r="BF454" s="241">
        <f>IF(N454="snížená",J454,0)</f>
        <v>0</v>
      </c>
      <c r="BG454" s="241">
        <f>IF(N454="zákl. přenesená",J454,0)</f>
        <v>0</v>
      </c>
      <c r="BH454" s="241">
        <f>IF(N454="sníž. přenesená",J454,0)</f>
        <v>0</v>
      </c>
      <c r="BI454" s="241">
        <f>IF(N454="nulová",J454,0)</f>
        <v>0</v>
      </c>
      <c r="BJ454" s="18" t="s">
        <v>87</v>
      </c>
      <c r="BK454" s="241">
        <f>ROUND(I454*H454,2)</f>
        <v>0</v>
      </c>
      <c r="BL454" s="18" t="s">
        <v>115</v>
      </c>
      <c r="BM454" s="240" t="s">
        <v>757</v>
      </c>
    </row>
    <row r="455" s="15" customFormat="1">
      <c r="A455" s="15"/>
      <c r="B455" s="274"/>
      <c r="C455" s="275"/>
      <c r="D455" s="242" t="s">
        <v>369</v>
      </c>
      <c r="E455" s="276" t="s">
        <v>1</v>
      </c>
      <c r="F455" s="277" t="s">
        <v>734</v>
      </c>
      <c r="G455" s="275"/>
      <c r="H455" s="276" t="s">
        <v>1</v>
      </c>
      <c r="I455" s="278"/>
      <c r="J455" s="275"/>
      <c r="K455" s="275"/>
      <c r="L455" s="279"/>
      <c r="M455" s="280"/>
      <c r="N455" s="281"/>
      <c r="O455" s="281"/>
      <c r="P455" s="281"/>
      <c r="Q455" s="281"/>
      <c r="R455" s="281"/>
      <c r="S455" s="281"/>
      <c r="T455" s="282"/>
      <c r="U455" s="15"/>
      <c r="V455" s="15"/>
      <c r="W455" s="15"/>
      <c r="X455" s="15"/>
      <c r="Y455" s="15"/>
      <c r="Z455" s="15"/>
      <c r="AA455" s="15"/>
      <c r="AB455" s="15"/>
      <c r="AC455" s="15"/>
      <c r="AD455" s="15"/>
      <c r="AE455" s="15"/>
      <c r="AT455" s="283" t="s">
        <v>369</v>
      </c>
      <c r="AU455" s="283" t="s">
        <v>91</v>
      </c>
      <c r="AV455" s="15" t="s">
        <v>87</v>
      </c>
      <c r="AW455" s="15" t="s">
        <v>38</v>
      </c>
      <c r="AX455" s="15" t="s">
        <v>83</v>
      </c>
      <c r="AY455" s="283" t="s">
        <v>227</v>
      </c>
    </row>
    <row r="456" s="13" customFormat="1">
      <c r="A456" s="13"/>
      <c r="B456" s="252"/>
      <c r="C456" s="253"/>
      <c r="D456" s="242" t="s">
        <v>369</v>
      </c>
      <c r="E456" s="254" t="s">
        <v>1</v>
      </c>
      <c r="F456" s="255" t="s">
        <v>758</v>
      </c>
      <c r="G456" s="253"/>
      <c r="H456" s="256">
        <v>1290.885</v>
      </c>
      <c r="I456" s="257"/>
      <c r="J456" s="253"/>
      <c r="K456" s="253"/>
      <c r="L456" s="258"/>
      <c r="M456" s="259"/>
      <c r="N456" s="260"/>
      <c r="O456" s="260"/>
      <c r="P456" s="260"/>
      <c r="Q456" s="260"/>
      <c r="R456" s="260"/>
      <c r="S456" s="260"/>
      <c r="T456" s="261"/>
      <c r="U456" s="13"/>
      <c r="V456" s="13"/>
      <c r="W456" s="13"/>
      <c r="X456" s="13"/>
      <c r="Y456" s="13"/>
      <c r="Z456" s="13"/>
      <c r="AA456" s="13"/>
      <c r="AB456" s="13"/>
      <c r="AC456" s="13"/>
      <c r="AD456" s="13"/>
      <c r="AE456" s="13"/>
      <c r="AT456" s="262" t="s">
        <v>369</v>
      </c>
      <c r="AU456" s="262" t="s">
        <v>91</v>
      </c>
      <c r="AV456" s="13" t="s">
        <v>91</v>
      </c>
      <c r="AW456" s="13" t="s">
        <v>38</v>
      </c>
      <c r="AX456" s="13" t="s">
        <v>83</v>
      </c>
      <c r="AY456" s="262" t="s">
        <v>227</v>
      </c>
    </row>
    <row r="457" s="14" customFormat="1">
      <c r="A457" s="14"/>
      <c r="B457" s="263"/>
      <c r="C457" s="264"/>
      <c r="D457" s="242" t="s">
        <v>369</v>
      </c>
      <c r="E457" s="265" t="s">
        <v>1</v>
      </c>
      <c r="F457" s="266" t="s">
        <v>371</v>
      </c>
      <c r="G457" s="264"/>
      <c r="H457" s="267">
        <v>1290.885</v>
      </c>
      <c r="I457" s="268"/>
      <c r="J457" s="264"/>
      <c r="K457" s="264"/>
      <c r="L457" s="269"/>
      <c r="M457" s="270"/>
      <c r="N457" s="271"/>
      <c r="O457" s="271"/>
      <c r="P457" s="271"/>
      <c r="Q457" s="271"/>
      <c r="R457" s="271"/>
      <c r="S457" s="271"/>
      <c r="T457" s="272"/>
      <c r="U457" s="14"/>
      <c r="V457" s="14"/>
      <c r="W457" s="14"/>
      <c r="X457" s="14"/>
      <c r="Y457" s="14"/>
      <c r="Z457" s="14"/>
      <c r="AA457" s="14"/>
      <c r="AB457" s="14"/>
      <c r="AC457" s="14"/>
      <c r="AD457" s="14"/>
      <c r="AE457" s="14"/>
      <c r="AT457" s="273" t="s">
        <v>369</v>
      </c>
      <c r="AU457" s="273" t="s">
        <v>91</v>
      </c>
      <c r="AV457" s="14" t="s">
        <v>115</v>
      </c>
      <c r="AW457" s="14" t="s">
        <v>38</v>
      </c>
      <c r="AX457" s="14" t="s">
        <v>87</v>
      </c>
      <c r="AY457" s="273" t="s">
        <v>227</v>
      </c>
    </row>
    <row r="458" s="2" customFormat="1" ht="16.5" customHeight="1">
      <c r="A458" s="40"/>
      <c r="B458" s="41"/>
      <c r="C458" s="229" t="s">
        <v>759</v>
      </c>
      <c r="D458" s="229" t="s">
        <v>230</v>
      </c>
      <c r="E458" s="230" t="s">
        <v>760</v>
      </c>
      <c r="F458" s="231" t="s">
        <v>761</v>
      </c>
      <c r="G458" s="232" t="s">
        <v>415</v>
      </c>
      <c r="H458" s="233">
        <v>51.600000000000001</v>
      </c>
      <c r="I458" s="234"/>
      <c r="J458" s="235">
        <f>ROUND(I458*H458,2)</f>
        <v>0</v>
      </c>
      <c r="K458" s="231" t="s">
        <v>234</v>
      </c>
      <c r="L458" s="46"/>
      <c r="M458" s="236" t="s">
        <v>1</v>
      </c>
      <c r="N458" s="237" t="s">
        <v>48</v>
      </c>
      <c r="O458" s="93"/>
      <c r="P458" s="238">
        <f>O458*H458</f>
        <v>0</v>
      </c>
      <c r="Q458" s="238">
        <v>0.00348</v>
      </c>
      <c r="R458" s="238">
        <f>Q458*H458</f>
        <v>0.17956800000000001</v>
      </c>
      <c r="S458" s="238">
        <v>0</v>
      </c>
      <c r="T458" s="239">
        <f>S458*H458</f>
        <v>0</v>
      </c>
      <c r="U458" s="40"/>
      <c r="V458" s="40"/>
      <c r="W458" s="40"/>
      <c r="X458" s="40"/>
      <c r="Y458" s="40"/>
      <c r="Z458" s="40"/>
      <c r="AA458" s="40"/>
      <c r="AB458" s="40"/>
      <c r="AC458" s="40"/>
      <c r="AD458" s="40"/>
      <c r="AE458" s="40"/>
      <c r="AR458" s="240" t="s">
        <v>115</v>
      </c>
      <c r="AT458" s="240" t="s">
        <v>230</v>
      </c>
      <c r="AU458" s="240" t="s">
        <v>91</v>
      </c>
      <c r="AY458" s="18" t="s">
        <v>227</v>
      </c>
      <c r="BE458" s="241">
        <f>IF(N458="základní",J458,0)</f>
        <v>0</v>
      </c>
      <c r="BF458" s="241">
        <f>IF(N458="snížená",J458,0)</f>
        <v>0</v>
      </c>
      <c r="BG458" s="241">
        <f>IF(N458="zákl. přenesená",J458,0)</f>
        <v>0</v>
      </c>
      <c r="BH458" s="241">
        <f>IF(N458="sníž. přenesená",J458,0)</f>
        <v>0</v>
      </c>
      <c r="BI458" s="241">
        <f>IF(N458="nulová",J458,0)</f>
        <v>0</v>
      </c>
      <c r="BJ458" s="18" t="s">
        <v>87</v>
      </c>
      <c r="BK458" s="241">
        <f>ROUND(I458*H458,2)</f>
        <v>0</v>
      </c>
      <c r="BL458" s="18" t="s">
        <v>115</v>
      </c>
      <c r="BM458" s="240" t="s">
        <v>762</v>
      </c>
    </row>
    <row r="459" s="15" customFormat="1">
      <c r="A459" s="15"/>
      <c r="B459" s="274"/>
      <c r="C459" s="275"/>
      <c r="D459" s="242" t="s">
        <v>369</v>
      </c>
      <c r="E459" s="276" t="s">
        <v>1</v>
      </c>
      <c r="F459" s="277" t="s">
        <v>734</v>
      </c>
      <c r="G459" s="275"/>
      <c r="H459" s="276" t="s">
        <v>1</v>
      </c>
      <c r="I459" s="278"/>
      <c r="J459" s="275"/>
      <c r="K459" s="275"/>
      <c r="L459" s="279"/>
      <c r="M459" s="280"/>
      <c r="N459" s="281"/>
      <c r="O459" s="281"/>
      <c r="P459" s="281"/>
      <c r="Q459" s="281"/>
      <c r="R459" s="281"/>
      <c r="S459" s="281"/>
      <c r="T459" s="282"/>
      <c r="U459" s="15"/>
      <c r="V459" s="15"/>
      <c r="W459" s="15"/>
      <c r="X459" s="15"/>
      <c r="Y459" s="15"/>
      <c r="Z459" s="15"/>
      <c r="AA459" s="15"/>
      <c r="AB459" s="15"/>
      <c r="AC459" s="15"/>
      <c r="AD459" s="15"/>
      <c r="AE459" s="15"/>
      <c r="AT459" s="283" t="s">
        <v>369</v>
      </c>
      <c r="AU459" s="283" t="s">
        <v>91</v>
      </c>
      <c r="AV459" s="15" t="s">
        <v>87</v>
      </c>
      <c r="AW459" s="15" t="s">
        <v>38</v>
      </c>
      <c r="AX459" s="15" t="s">
        <v>83</v>
      </c>
      <c r="AY459" s="283" t="s">
        <v>227</v>
      </c>
    </row>
    <row r="460" s="13" customFormat="1">
      <c r="A460" s="13"/>
      <c r="B460" s="252"/>
      <c r="C460" s="253"/>
      <c r="D460" s="242" t="s">
        <v>369</v>
      </c>
      <c r="E460" s="254" t="s">
        <v>1</v>
      </c>
      <c r="F460" s="255" t="s">
        <v>740</v>
      </c>
      <c r="G460" s="253"/>
      <c r="H460" s="256">
        <v>51.600000000000001</v>
      </c>
      <c r="I460" s="257"/>
      <c r="J460" s="253"/>
      <c r="K460" s="253"/>
      <c r="L460" s="258"/>
      <c r="M460" s="259"/>
      <c r="N460" s="260"/>
      <c r="O460" s="260"/>
      <c r="P460" s="260"/>
      <c r="Q460" s="260"/>
      <c r="R460" s="260"/>
      <c r="S460" s="260"/>
      <c r="T460" s="261"/>
      <c r="U460" s="13"/>
      <c r="V460" s="13"/>
      <c r="W460" s="13"/>
      <c r="X460" s="13"/>
      <c r="Y460" s="13"/>
      <c r="Z460" s="13"/>
      <c r="AA460" s="13"/>
      <c r="AB460" s="13"/>
      <c r="AC460" s="13"/>
      <c r="AD460" s="13"/>
      <c r="AE460" s="13"/>
      <c r="AT460" s="262" t="s">
        <v>369</v>
      </c>
      <c r="AU460" s="262" t="s">
        <v>91</v>
      </c>
      <c r="AV460" s="13" t="s">
        <v>91</v>
      </c>
      <c r="AW460" s="13" t="s">
        <v>38</v>
      </c>
      <c r="AX460" s="13" t="s">
        <v>83</v>
      </c>
      <c r="AY460" s="262" t="s">
        <v>227</v>
      </c>
    </row>
    <row r="461" s="14" customFormat="1">
      <c r="A461" s="14"/>
      <c r="B461" s="263"/>
      <c r="C461" s="264"/>
      <c r="D461" s="242" t="s">
        <v>369</v>
      </c>
      <c r="E461" s="265" t="s">
        <v>1</v>
      </c>
      <c r="F461" s="266" t="s">
        <v>371</v>
      </c>
      <c r="G461" s="264"/>
      <c r="H461" s="267">
        <v>51.600000000000001</v>
      </c>
      <c r="I461" s="268"/>
      <c r="J461" s="264"/>
      <c r="K461" s="264"/>
      <c r="L461" s="269"/>
      <c r="M461" s="270"/>
      <c r="N461" s="271"/>
      <c r="O461" s="271"/>
      <c r="P461" s="271"/>
      <c r="Q461" s="271"/>
      <c r="R461" s="271"/>
      <c r="S461" s="271"/>
      <c r="T461" s="272"/>
      <c r="U461" s="14"/>
      <c r="V461" s="14"/>
      <c r="W461" s="14"/>
      <c r="X461" s="14"/>
      <c r="Y461" s="14"/>
      <c r="Z461" s="14"/>
      <c r="AA461" s="14"/>
      <c r="AB461" s="14"/>
      <c r="AC461" s="14"/>
      <c r="AD461" s="14"/>
      <c r="AE461" s="14"/>
      <c r="AT461" s="273" t="s">
        <v>369</v>
      </c>
      <c r="AU461" s="273" t="s">
        <v>91</v>
      </c>
      <c r="AV461" s="14" t="s">
        <v>115</v>
      </c>
      <c r="AW461" s="14" t="s">
        <v>38</v>
      </c>
      <c r="AX461" s="14" t="s">
        <v>87</v>
      </c>
      <c r="AY461" s="273" t="s">
        <v>227</v>
      </c>
    </row>
    <row r="462" s="2" customFormat="1" ht="16.5" customHeight="1">
      <c r="A462" s="40"/>
      <c r="B462" s="41"/>
      <c r="C462" s="229" t="s">
        <v>763</v>
      </c>
      <c r="D462" s="229" t="s">
        <v>230</v>
      </c>
      <c r="E462" s="230" t="s">
        <v>764</v>
      </c>
      <c r="F462" s="231" t="s">
        <v>765</v>
      </c>
      <c r="G462" s="232" t="s">
        <v>415</v>
      </c>
      <c r="H462" s="233">
        <v>1303.28</v>
      </c>
      <c r="I462" s="234"/>
      <c r="J462" s="235">
        <f>ROUND(I462*H462,2)</f>
        <v>0</v>
      </c>
      <c r="K462" s="231" t="s">
        <v>234</v>
      </c>
      <c r="L462" s="46"/>
      <c r="M462" s="236" t="s">
        <v>1</v>
      </c>
      <c r="N462" s="237" t="s">
        <v>48</v>
      </c>
      <c r="O462" s="93"/>
      <c r="P462" s="238">
        <f>O462*H462</f>
        <v>0</v>
      </c>
      <c r="Q462" s="238">
        <v>0.0073499999999999998</v>
      </c>
      <c r="R462" s="238">
        <f>Q462*H462</f>
        <v>9.5791079999999997</v>
      </c>
      <c r="S462" s="238">
        <v>0</v>
      </c>
      <c r="T462" s="239">
        <f>S462*H462</f>
        <v>0</v>
      </c>
      <c r="U462" s="40"/>
      <c r="V462" s="40"/>
      <c r="W462" s="40"/>
      <c r="X462" s="40"/>
      <c r="Y462" s="40"/>
      <c r="Z462" s="40"/>
      <c r="AA462" s="40"/>
      <c r="AB462" s="40"/>
      <c r="AC462" s="40"/>
      <c r="AD462" s="40"/>
      <c r="AE462" s="40"/>
      <c r="AR462" s="240" t="s">
        <v>115</v>
      </c>
      <c r="AT462" s="240" t="s">
        <v>230</v>
      </c>
      <c r="AU462" s="240" t="s">
        <v>91</v>
      </c>
      <c r="AY462" s="18" t="s">
        <v>227</v>
      </c>
      <c r="BE462" s="241">
        <f>IF(N462="základní",J462,0)</f>
        <v>0</v>
      </c>
      <c r="BF462" s="241">
        <f>IF(N462="snížená",J462,0)</f>
        <v>0</v>
      </c>
      <c r="BG462" s="241">
        <f>IF(N462="zákl. přenesená",J462,0)</f>
        <v>0</v>
      </c>
      <c r="BH462" s="241">
        <f>IF(N462="sníž. přenesená",J462,0)</f>
        <v>0</v>
      </c>
      <c r="BI462" s="241">
        <f>IF(N462="nulová",J462,0)</f>
        <v>0</v>
      </c>
      <c r="BJ462" s="18" t="s">
        <v>87</v>
      </c>
      <c r="BK462" s="241">
        <f>ROUND(I462*H462,2)</f>
        <v>0</v>
      </c>
      <c r="BL462" s="18" t="s">
        <v>115</v>
      </c>
      <c r="BM462" s="240" t="s">
        <v>766</v>
      </c>
    </row>
    <row r="463" s="15" customFormat="1">
      <c r="A463" s="15"/>
      <c r="B463" s="274"/>
      <c r="C463" s="275"/>
      <c r="D463" s="242" t="s">
        <v>369</v>
      </c>
      <c r="E463" s="276" t="s">
        <v>1</v>
      </c>
      <c r="F463" s="277" t="s">
        <v>734</v>
      </c>
      <c r="G463" s="275"/>
      <c r="H463" s="276" t="s">
        <v>1</v>
      </c>
      <c r="I463" s="278"/>
      <c r="J463" s="275"/>
      <c r="K463" s="275"/>
      <c r="L463" s="279"/>
      <c r="M463" s="280"/>
      <c r="N463" s="281"/>
      <c r="O463" s="281"/>
      <c r="P463" s="281"/>
      <c r="Q463" s="281"/>
      <c r="R463" s="281"/>
      <c r="S463" s="281"/>
      <c r="T463" s="282"/>
      <c r="U463" s="15"/>
      <c r="V463" s="15"/>
      <c r="W463" s="15"/>
      <c r="X463" s="15"/>
      <c r="Y463" s="15"/>
      <c r="Z463" s="15"/>
      <c r="AA463" s="15"/>
      <c r="AB463" s="15"/>
      <c r="AC463" s="15"/>
      <c r="AD463" s="15"/>
      <c r="AE463" s="15"/>
      <c r="AT463" s="283" t="s">
        <v>369</v>
      </c>
      <c r="AU463" s="283" t="s">
        <v>91</v>
      </c>
      <c r="AV463" s="15" t="s">
        <v>87</v>
      </c>
      <c r="AW463" s="15" t="s">
        <v>38</v>
      </c>
      <c r="AX463" s="15" t="s">
        <v>83</v>
      </c>
      <c r="AY463" s="283" t="s">
        <v>227</v>
      </c>
    </row>
    <row r="464" s="13" customFormat="1">
      <c r="A464" s="13"/>
      <c r="B464" s="252"/>
      <c r="C464" s="253"/>
      <c r="D464" s="242" t="s">
        <v>369</v>
      </c>
      <c r="E464" s="254" t="s">
        <v>1</v>
      </c>
      <c r="F464" s="255" t="s">
        <v>767</v>
      </c>
      <c r="G464" s="253"/>
      <c r="H464" s="256">
        <v>1303.28</v>
      </c>
      <c r="I464" s="257"/>
      <c r="J464" s="253"/>
      <c r="K464" s="253"/>
      <c r="L464" s="258"/>
      <c r="M464" s="259"/>
      <c r="N464" s="260"/>
      <c r="O464" s="260"/>
      <c r="P464" s="260"/>
      <c r="Q464" s="260"/>
      <c r="R464" s="260"/>
      <c r="S464" s="260"/>
      <c r="T464" s="261"/>
      <c r="U464" s="13"/>
      <c r="V464" s="13"/>
      <c r="W464" s="13"/>
      <c r="X464" s="13"/>
      <c r="Y464" s="13"/>
      <c r="Z464" s="13"/>
      <c r="AA464" s="13"/>
      <c r="AB464" s="13"/>
      <c r="AC464" s="13"/>
      <c r="AD464" s="13"/>
      <c r="AE464" s="13"/>
      <c r="AT464" s="262" t="s">
        <v>369</v>
      </c>
      <c r="AU464" s="262" t="s">
        <v>91</v>
      </c>
      <c r="AV464" s="13" t="s">
        <v>91</v>
      </c>
      <c r="AW464" s="13" t="s">
        <v>38</v>
      </c>
      <c r="AX464" s="13" t="s">
        <v>83</v>
      </c>
      <c r="AY464" s="262" t="s">
        <v>227</v>
      </c>
    </row>
    <row r="465" s="14" customFormat="1">
      <c r="A465" s="14"/>
      <c r="B465" s="263"/>
      <c r="C465" s="264"/>
      <c r="D465" s="242" t="s">
        <v>369</v>
      </c>
      <c r="E465" s="265" t="s">
        <v>1</v>
      </c>
      <c r="F465" s="266" t="s">
        <v>371</v>
      </c>
      <c r="G465" s="264"/>
      <c r="H465" s="267">
        <v>1303.28</v>
      </c>
      <c r="I465" s="268"/>
      <c r="J465" s="264"/>
      <c r="K465" s="264"/>
      <c r="L465" s="269"/>
      <c r="M465" s="270"/>
      <c r="N465" s="271"/>
      <c r="O465" s="271"/>
      <c r="P465" s="271"/>
      <c r="Q465" s="271"/>
      <c r="R465" s="271"/>
      <c r="S465" s="271"/>
      <c r="T465" s="272"/>
      <c r="U465" s="14"/>
      <c r="V465" s="14"/>
      <c r="W465" s="14"/>
      <c r="X465" s="14"/>
      <c r="Y465" s="14"/>
      <c r="Z465" s="14"/>
      <c r="AA465" s="14"/>
      <c r="AB465" s="14"/>
      <c r="AC465" s="14"/>
      <c r="AD465" s="14"/>
      <c r="AE465" s="14"/>
      <c r="AT465" s="273" t="s">
        <v>369</v>
      </c>
      <c r="AU465" s="273" t="s">
        <v>91</v>
      </c>
      <c r="AV465" s="14" t="s">
        <v>115</v>
      </c>
      <c r="AW465" s="14" t="s">
        <v>38</v>
      </c>
      <c r="AX465" s="14" t="s">
        <v>87</v>
      </c>
      <c r="AY465" s="273" t="s">
        <v>227</v>
      </c>
    </row>
    <row r="466" s="2" customFormat="1" ht="16.5" customHeight="1">
      <c r="A466" s="40"/>
      <c r="B466" s="41"/>
      <c r="C466" s="229" t="s">
        <v>768</v>
      </c>
      <c r="D466" s="229" t="s">
        <v>230</v>
      </c>
      <c r="E466" s="230" t="s">
        <v>769</v>
      </c>
      <c r="F466" s="231" t="s">
        <v>770</v>
      </c>
      <c r="G466" s="232" t="s">
        <v>415</v>
      </c>
      <c r="H466" s="233">
        <v>429.17500000000001</v>
      </c>
      <c r="I466" s="234"/>
      <c r="J466" s="235">
        <f>ROUND(I466*H466,2)</f>
        <v>0</v>
      </c>
      <c r="K466" s="231" t="s">
        <v>234</v>
      </c>
      <c r="L466" s="46"/>
      <c r="M466" s="236" t="s">
        <v>1</v>
      </c>
      <c r="N466" s="237" t="s">
        <v>48</v>
      </c>
      <c r="O466" s="93"/>
      <c r="P466" s="238">
        <f>O466*H466</f>
        <v>0</v>
      </c>
      <c r="Q466" s="238">
        <v>0.0043800000000000002</v>
      </c>
      <c r="R466" s="238">
        <f>Q466*H466</f>
        <v>1.8797865000000003</v>
      </c>
      <c r="S466" s="238">
        <v>0</v>
      </c>
      <c r="T466" s="239">
        <f>S466*H466</f>
        <v>0</v>
      </c>
      <c r="U466" s="40"/>
      <c r="V466" s="40"/>
      <c r="W466" s="40"/>
      <c r="X466" s="40"/>
      <c r="Y466" s="40"/>
      <c r="Z466" s="40"/>
      <c r="AA466" s="40"/>
      <c r="AB466" s="40"/>
      <c r="AC466" s="40"/>
      <c r="AD466" s="40"/>
      <c r="AE466" s="40"/>
      <c r="AR466" s="240" t="s">
        <v>115</v>
      </c>
      <c r="AT466" s="240" t="s">
        <v>230</v>
      </c>
      <c r="AU466" s="240" t="s">
        <v>91</v>
      </c>
      <c r="AY466" s="18" t="s">
        <v>227</v>
      </c>
      <c r="BE466" s="241">
        <f>IF(N466="základní",J466,0)</f>
        <v>0</v>
      </c>
      <c r="BF466" s="241">
        <f>IF(N466="snížená",J466,0)</f>
        <v>0</v>
      </c>
      <c r="BG466" s="241">
        <f>IF(N466="zákl. přenesená",J466,0)</f>
        <v>0</v>
      </c>
      <c r="BH466" s="241">
        <f>IF(N466="sníž. přenesená",J466,0)</f>
        <v>0</v>
      </c>
      <c r="BI466" s="241">
        <f>IF(N466="nulová",J466,0)</f>
        <v>0</v>
      </c>
      <c r="BJ466" s="18" t="s">
        <v>87</v>
      </c>
      <c r="BK466" s="241">
        <f>ROUND(I466*H466,2)</f>
        <v>0</v>
      </c>
      <c r="BL466" s="18" t="s">
        <v>115</v>
      </c>
      <c r="BM466" s="240" t="s">
        <v>771</v>
      </c>
    </row>
    <row r="467" s="15" customFormat="1">
      <c r="A467" s="15"/>
      <c r="B467" s="274"/>
      <c r="C467" s="275"/>
      <c r="D467" s="242" t="s">
        <v>369</v>
      </c>
      <c r="E467" s="276" t="s">
        <v>1</v>
      </c>
      <c r="F467" s="277" t="s">
        <v>734</v>
      </c>
      <c r="G467" s="275"/>
      <c r="H467" s="276" t="s">
        <v>1</v>
      </c>
      <c r="I467" s="278"/>
      <c r="J467" s="275"/>
      <c r="K467" s="275"/>
      <c r="L467" s="279"/>
      <c r="M467" s="280"/>
      <c r="N467" s="281"/>
      <c r="O467" s="281"/>
      <c r="P467" s="281"/>
      <c r="Q467" s="281"/>
      <c r="R467" s="281"/>
      <c r="S467" s="281"/>
      <c r="T467" s="282"/>
      <c r="U467" s="15"/>
      <c r="V467" s="15"/>
      <c r="W467" s="15"/>
      <c r="X467" s="15"/>
      <c r="Y467" s="15"/>
      <c r="Z467" s="15"/>
      <c r="AA467" s="15"/>
      <c r="AB467" s="15"/>
      <c r="AC467" s="15"/>
      <c r="AD467" s="15"/>
      <c r="AE467" s="15"/>
      <c r="AT467" s="283" t="s">
        <v>369</v>
      </c>
      <c r="AU467" s="283" t="s">
        <v>91</v>
      </c>
      <c r="AV467" s="15" t="s">
        <v>87</v>
      </c>
      <c r="AW467" s="15" t="s">
        <v>38</v>
      </c>
      <c r="AX467" s="15" t="s">
        <v>83</v>
      </c>
      <c r="AY467" s="283" t="s">
        <v>227</v>
      </c>
    </row>
    <row r="468" s="13" customFormat="1">
      <c r="A468" s="13"/>
      <c r="B468" s="252"/>
      <c r="C468" s="253"/>
      <c r="D468" s="242" t="s">
        <v>369</v>
      </c>
      <c r="E468" s="254" t="s">
        <v>1</v>
      </c>
      <c r="F468" s="255" t="s">
        <v>772</v>
      </c>
      <c r="G468" s="253"/>
      <c r="H468" s="256">
        <v>429.17500000000001</v>
      </c>
      <c r="I468" s="257"/>
      <c r="J468" s="253"/>
      <c r="K468" s="253"/>
      <c r="L468" s="258"/>
      <c r="M468" s="259"/>
      <c r="N468" s="260"/>
      <c r="O468" s="260"/>
      <c r="P468" s="260"/>
      <c r="Q468" s="260"/>
      <c r="R468" s="260"/>
      <c r="S468" s="260"/>
      <c r="T468" s="261"/>
      <c r="U468" s="13"/>
      <c r="V468" s="13"/>
      <c r="W468" s="13"/>
      <c r="X468" s="13"/>
      <c r="Y468" s="13"/>
      <c r="Z468" s="13"/>
      <c r="AA468" s="13"/>
      <c r="AB468" s="13"/>
      <c r="AC468" s="13"/>
      <c r="AD468" s="13"/>
      <c r="AE468" s="13"/>
      <c r="AT468" s="262" t="s">
        <v>369</v>
      </c>
      <c r="AU468" s="262" t="s">
        <v>91</v>
      </c>
      <c r="AV468" s="13" t="s">
        <v>91</v>
      </c>
      <c r="AW468" s="13" t="s">
        <v>38</v>
      </c>
      <c r="AX468" s="13" t="s">
        <v>83</v>
      </c>
      <c r="AY468" s="262" t="s">
        <v>227</v>
      </c>
    </row>
    <row r="469" s="14" customFormat="1">
      <c r="A469" s="14"/>
      <c r="B469" s="263"/>
      <c r="C469" s="264"/>
      <c r="D469" s="242" t="s">
        <v>369</v>
      </c>
      <c r="E469" s="265" t="s">
        <v>1</v>
      </c>
      <c r="F469" s="266" t="s">
        <v>371</v>
      </c>
      <c r="G469" s="264"/>
      <c r="H469" s="267">
        <v>429.17500000000001</v>
      </c>
      <c r="I469" s="268"/>
      <c r="J469" s="264"/>
      <c r="K469" s="264"/>
      <c r="L469" s="269"/>
      <c r="M469" s="270"/>
      <c r="N469" s="271"/>
      <c r="O469" s="271"/>
      <c r="P469" s="271"/>
      <c r="Q469" s="271"/>
      <c r="R469" s="271"/>
      <c r="S469" s="271"/>
      <c r="T469" s="272"/>
      <c r="U469" s="14"/>
      <c r="V469" s="14"/>
      <c r="W469" s="14"/>
      <c r="X469" s="14"/>
      <c r="Y469" s="14"/>
      <c r="Z469" s="14"/>
      <c r="AA469" s="14"/>
      <c r="AB469" s="14"/>
      <c r="AC469" s="14"/>
      <c r="AD469" s="14"/>
      <c r="AE469" s="14"/>
      <c r="AT469" s="273" t="s">
        <v>369</v>
      </c>
      <c r="AU469" s="273" t="s">
        <v>91</v>
      </c>
      <c r="AV469" s="14" t="s">
        <v>115</v>
      </c>
      <c r="AW469" s="14" t="s">
        <v>38</v>
      </c>
      <c r="AX469" s="14" t="s">
        <v>87</v>
      </c>
      <c r="AY469" s="273" t="s">
        <v>227</v>
      </c>
    </row>
    <row r="470" s="2" customFormat="1" ht="16.5" customHeight="1">
      <c r="A470" s="40"/>
      <c r="B470" s="41"/>
      <c r="C470" s="229" t="s">
        <v>773</v>
      </c>
      <c r="D470" s="229" t="s">
        <v>230</v>
      </c>
      <c r="E470" s="230" t="s">
        <v>774</v>
      </c>
      <c r="F470" s="231" t="s">
        <v>775</v>
      </c>
      <c r="G470" s="232" t="s">
        <v>415</v>
      </c>
      <c r="H470" s="233">
        <v>63.100000000000001</v>
      </c>
      <c r="I470" s="234"/>
      <c r="J470" s="235">
        <f>ROUND(I470*H470,2)</f>
        <v>0</v>
      </c>
      <c r="K470" s="231" t="s">
        <v>234</v>
      </c>
      <c r="L470" s="46"/>
      <c r="M470" s="236" t="s">
        <v>1</v>
      </c>
      <c r="N470" s="237" t="s">
        <v>48</v>
      </c>
      <c r="O470" s="93"/>
      <c r="P470" s="238">
        <f>O470*H470</f>
        <v>0</v>
      </c>
      <c r="Q470" s="238">
        <v>0.0085000000000000006</v>
      </c>
      <c r="R470" s="238">
        <f>Q470*H470</f>
        <v>0.5363500000000001</v>
      </c>
      <c r="S470" s="238">
        <v>0</v>
      </c>
      <c r="T470" s="239">
        <f>S470*H470</f>
        <v>0</v>
      </c>
      <c r="U470" s="40"/>
      <c r="V470" s="40"/>
      <c r="W470" s="40"/>
      <c r="X470" s="40"/>
      <c r="Y470" s="40"/>
      <c r="Z470" s="40"/>
      <c r="AA470" s="40"/>
      <c r="AB470" s="40"/>
      <c r="AC470" s="40"/>
      <c r="AD470" s="40"/>
      <c r="AE470" s="40"/>
      <c r="AR470" s="240" t="s">
        <v>115</v>
      </c>
      <c r="AT470" s="240" t="s">
        <v>230</v>
      </c>
      <c r="AU470" s="240" t="s">
        <v>91</v>
      </c>
      <c r="AY470" s="18" t="s">
        <v>227</v>
      </c>
      <c r="BE470" s="241">
        <f>IF(N470="základní",J470,0)</f>
        <v>0</v>
      </c>
      <c r="BF470" s="241">
        <f>IF(N470="snížená",J470,0)</f>
        <v>0</v>
      </c>
      <c r="BG470" s="241">
        <f>IF(N470="zákl. přenesená",J470,0)</f>
        <v>0</v>
      </c>
      <c r="BH470" s="241">
        <f>IF(N470="sníž. přenesená",J470,0)</f>
        <v>0</v>
      </c>
      <c r="BI470" s="241">
        <f>IF(N470="nulová",J470,0)</f>
        <v>0</v>
      </c>
      <c r="BJ470" s="18" t="s">
        <v>87</v>
      </c>
      <c r="BK470" s="241">
        <f>ROUND(I470*H470,2)</f>
        <v>0</v>
      </c>
      <c r="BL470" s="18" t="s">
        <v>115</v>
      </c>
      <c r="BM470" s="240" t="s">
        <v>776</v>
      </c>
    </row>
    <row r="471" s="15" customFormat="1">
      <c r="A471" s="15"/>
      <c r="B471" s="274"/>
      <c r="C471" s="275"/>
      <c r="D471" s="242" t="s">
        <v>369</v>
      </c>
      <c r="E471" s="276" t="s">
        <v>1</v>
      </c>
      <c r="F471" s="277" t="s">
        <v>734</v>
      </c>
      <c r="G471" s="275"/>
      <c r="H471" s="276" t="s">
        <v>1</v>
      </c>
      <c r="I471" s="278"/>
      <c r="J471" s="275"/>
      <c r="K471" s="275"/>
      <c r="L471" s="279"/>
      <c r="M471" s="280"/>
      <c r="N471" s="281"/>
      <c r="O471" s="281"/>
      <c r="P471" s="281"/>
      <c r="Q471" s="281"/>
      <c r="R471" s="281"/>
      <c r="S471" s="281"/>
      <c r="T471" s="282"/>
      <c r="U471" s="15"/>
      <c r="V471" s="15"/>
      <c r="W471" s="15"/>
      <c r="X471" s="15"/>
      <c r="Y471" s="15"/>
      <c r="Z471" s="15"/>
      <c r="AA471" s="15"/>
      <c r="AB471" s="15"/>
      <c r="AC471" s="15"/>
      <c r="AD471" s="15"/>
      <c r="AE471" s="15"/>
      <c r="AT471" s="283" t="s">
        <v>369</v>
      </c>
      <c r="AU471" s="283" t="s">
        <v>91</v>
      </c>
      <c r="AV471" s="15" t="s">
        <v>87</v>
      </c>
      <c r="AW471" s="15" t="s">
        <v>38</v>
      </c>
      <c r="AX471" s="15" t="s">
        <v>83</v>
      </c>
      <c r="AY471" s="283" t="s">
        <v>227</v>
      </c>
    </row>
    <row r="472" s="13" customFormat="1">
      <c r="A472" s="13"/>
      <c r="B472" s="252"/>
      <c r="C472" s="253"/>
      <c r="D472" s="242" t="s">
        <v>369</v>
      </c>
      <c r="E472" s="254" t="s">
        <v>1</v>
      </c>
      <c r="F472" s="255" t="s">
        <v>777</v>
      </c>
      <c r="G472" s="253"/>
      <c r="H472" s="256">
        <v>63.100000000000001</v>
      </c>
      <c r="I472" s="257"/>
      <c r="J472" s="253"/>
      <c r="K472" s="253"/>
      <c r="L472" s="258"/>
      <c r="M472" s="259"/>
      <c r="N472" s="260"/>
      <c r="O472" s="260"/>
      <c r="P472" s="260"/>
      <c r="Q472" s="260"/>
      <c r="R472" s="260"/>
      <c r="S472" s="260"/>
      <c r="T472" s="261"/>
      <c r="U472" s="13"/>
      <c r="V472" s="13"/>
      <c r="W472" s="13"/>
      <c r="X472" s="13"/>
      <c r="Y472" s="13"/>
      <c r="Z472" s="13"/>
      <c r="AA472" s="13"/>
      <c r="AB472" s="13"/>
      <c r="AC472" s="13"/>
      <c r="AD472" s="13"/>
      <c r="AE472" s="13"/>
      <c r="AT472" s="262" t="s">
        <v>369</v>
      </c>
      <c r="AU472" s="262" t="s">
        <v>91</v>
      </c>
      <c r="AV472" s="13" t="s">
        <v>91</v>
      </c>
      <c r="AW472" s="13" t="s">
        <v>38</v>
      </c>
      <c r="AX472" s="13" t="s">
        <v>83</v>
      </c>
      <c r="AY472" s="262" t="s">
        <v>227</v>
      </c>
    </row>
    <row r="473" s="14" customFormat="1">
      <c r="A473" s="14"/>
      <c r="B473" s="263"/>
      <c r="C473" s="264"/>
      <c r="D473" s="242" t="s">
        <v>369</v>
      </c>
      <c r="E473" s="265" t="s">
        <v>1</v>
      </c>
      <c r="F473" s="266" t="s">
        <v>371</v>
      </c>
      <c r="G473" s="264"/>
      <c r="H473" s="267">
        <v>63.100000000000001</v>
      </c>
      <c r="I473" s="268"/>
      <c r="J473" s="264"/>
      <c r="K473" s="264"/>
      <c r="L473" s="269"/>
      <c r="M473" s="270"/>
      <c r="N473" s="271"/>
      <c r="O473" s="271"/>
      <c r="P473" s="271"/>
      <c r="Q473" s="271"/>
      <c r="R473" s="271"/>
      <c r="S473" s="271"/>
      <c r="T473" s="272"/>
      <c r="U473" s="14"/>
      <c r="V473" s="14"/>
      <c r="W473" s="14"/>
      <c r="X473" s="14"/>
      <c r="Y473" s="14"/>
      <c r="Z473" s="14"/>
      <c r="AA473" s="14"/>
      <c r="AB473" s="14"/>
      <c r="AC473" s="14"/>
      <c r="AD473" s="14"/>
      <c r="AE473" s="14"/>
      <c r="AT473" s="273" t="s">
        <v>369</v>
      </c>
      <c r="AU473" s="273" t="s">
        <v>91</v>
      </c>
      <c r="AV473" s="14" t="s">
        <v>115</v>
      </c>
      <c r="AW473" s="14" t="s">
        <v>38</v>
      </c>
      <c r="AX473" s="14" t="s">
        <v>87</v>
      </c>
      <c r="AY473" s="273" t="s">
        <v>227</v>
      </c>
    </row>
    <row r="474" s="2" customFormat="1" ht="16.5" customHeight="1">
      <c r="A474" s="40"/>
      <c r="B474" s="41"/>
      <c r="C474" s="284" t="s">
        <v>778</v>
      </c>
      <c r="D474" s="284" t="s">
        <v>407</v>
      </c>
      <c r="E474" s="285" t="s">
        <v>779</v>
      </c>
      <c r="F474" s="286" t="s">
        <v>780</v>
      </c>
      <c r="G474" s="287" t="s">
        <v>415</v>
      </c>
      <c r="H474" s="288">
        <v>66.254999999999995</v>
      </c>
      <c r="I474" s="289"/>
      <c r="J474" s="290">
        <f>ROUND(I474*H474,2)</f>
        <v>0</v>
      </c>
      <c r="K474" s="286" t="s">
        <v>234</v>
      </c>
      <c r="L474" s="291"/>
      <c r="M474" s="292" t="s">
        <v>1</v>
      </c>
      <c r="N474" s="293" t="s">
        <v>48</v>
      </c>
      <c r="O474" s="93"/>
      <c r="P474" s="238">
        <f>O474*H474</f>
        <v>0</v>
      </c>
      <c r="Q474" s="238">
        <v>0.0048999999999999998</v>
      </c>
      <c r="R474" s="238">
        <f>Q474*H474</f>
        <v>0.32464949999999998</v>
      </c>
      <c r="S474" s="238">
        <v>0</v>
      </c>
      <c r="T474" s="239">
        <f>S474*H474</f>
        <v>0</v>
      </c>
      <c r="U474" s="40"/>
      <c r="V474" s="40"/>
      <c r="W474" s="40"/>
      <c r="X474" s="40"/>
      <c r="Y474" s="40"/>
      <c r="Z474" s="40"/>
      <c r="AA474" s="40"/>
      <c r="AB474" s="40"/>
      <c r="AC474" s="40"/>
      <c r="AD474" s="40"/>
      <c r="AE474" s="40"/>
      <c r="AR474" s="240" t="s">
        <v>266</v>
      </c>
      <c r="AT474" s="240" t="s">
        <v>407</v>
      </c>
      <c r="AU474" s="240" t="s">
        <v>91</v>
      </c>
      <c r="AY474" s="18" t="s">
        <v>227</v>
      </c>
      <c r="BE474" s="241">
        <f>IF(N474="základní",J474,0)</f>
        <v>0</v>
      </c>
      <c r="BF474" s="241">
        <f>IF(N474="snížená",J474,0)</f>
        <v>0</v>
      </c>
      <c r="BG474" s="241">
        <f>IF(N474="zákl. přenesená",J474,0)</f>
        <v>0</v>
      </c>
      <c r="BH474" s="241">
        <f>IF(N474="sníž. přenesená",J474,0)</f>
        <v>0</v>
      </c>
      <c r="BI474" s="241">
        <f>IF(N474="nulová",J474,0)</f>
        <v>0</v>
      </c>
      <c r="BJ474" s="18" t="s">
        <v>87</v>
      </c>
      <c r="BK474" s="241">
        <f>ROUND(I474*H474,2)</f>
        <v>0</v>
      </c>
      <c r="BL474" s="18" t="s">
        <v>115</v>
      </c>
      <c r="BM474" s="240" t="s">
        <v>781</v>
      </c>
    </row>
    <row r="475" s="13" customFormat="1">
      <c r="A475" s="13"/>
      <c r="B475" s="252"/>
      <c r="C475" s="253"/>
      <c r="D475" s="242" t="s">
        <v>369</v>
      </c>
      <c r="E475" s="253"/>
      <c r="F475" s="255" t="s">
        <v>782</v>
      </c>
      <c r="G475" s="253"/>
      <c r="H475" s="256">
        <v>66.254999999999995</v>
      </c>
      <c r="I475" s="257"/>
      <c r="J475" s="253"/>
      <c r="K475" s="253"/>
      <c r="L475" s="258"/>
      <c r="M475" s="259"/>
      <c r="N475" s="260"/>
      <c r="O475" s="260"/>
      <c r="P475" s="260"/>
      <c r="Q475" s="260"/>
      <c r="R475" s="260"/>
      <c r="S475" s="260"/>
      <c r="T475" s="261"/>
      <c r="U475" s="13"/>
      <c r="V475" s="13"/>
      <c r="W475" s="13"/>
      <c r="X475" s="13"/>
      <c r="Y475" s="13"/>
      <c r="Z475" s="13"/>
      <c r="AA475" s="13"/>
      <c r="AB475" s="13"/>
      <c r="AC475" s="13"/>
      <c r="AD475" s="13"/>
      <c r="AE475" s="13"/>
      <c r="AT475" s="262" t="s">
        <v>369</v>
      </c>
      <c r="AU475" s="262" t="s">
        <v>91</v>
      </c>
      <c r="AV475" s="13" t="s">
        <v>91</v>
      </c>
      <c r="AW475" s="13" t="s">
        <v>4</v>
      </c>
      <c r="AX475" s="13" t="s">
        <v>87</v>
      </c>
      <c r="AY475" s="262" t="s">
        <v>227</v>
      </c>
    </row>
    <row r="476" s="2" customFormat="1" ht="16.5" customHeight="1">
      <c r="A476" s="40"/>
      <c r="B476" s="41"/>
      <c r="C476" s="229" t="s">
        <v>783</v>
      </c>
      <c r="D476" s="229" t="s">
        <v>230</v>
      </c>
      <c r="E476" s="230" t="s">
        <v>784</v>
      </c>
      <c r="F476" s="231" t="s">
        <v>785</v>
      </c>
      <c r="G476" s="232" t="s">
        <v>544</v>
      </c>
      <c r="H476" s="233">
        <v>97.450000000000003</v>
      </c>
      <c r="I476" s="234"/>
      <c r="J476" s="235">
        <f>ROUND(I476*H476,2)</f>
        <v>0</v>
      </c>
      <c r="K476" s="231" t="s">
        <v>234</v>
      </c>
      <c r="L476" s="46"/>
      <c r="M476" s="236" t="s">
        <v>1</v>
      </c>
      <c r="N476" s="237" t="s">
        <v>48</v>
      </c>
      <c r="O476" s="93"/>
      <c r="P476" s="238">
        <f>O476*H476</f>
        <v>0</v>
      </c>
      <c r="Q476" s="238">
        <v>0.0033899999999999998</v>
      </c>
      <c r="R476" s="238">
        <f>Q476*H476</f>
        <v>0.33035549999999997</v>
      </c>
      <c r="S476" s="238">
        <v>0</v>
      </c>
      <c r="T476" s="239">
        <f>S476*H476</f>
        <v>0</v>
      </c>
      <c r="U476" s="40"/>
      <c r="V476" s="40"/>
      <c r="W476" s="40"/>
      <c r="X476" s="40"/>
      <c r="Y476" s="40"/>
      <c r="Z476" s="40"/>
      <c r="AA476" s="40"/>
      <c r="AB476" s="40"/>
      <c r="AC476" s="40"/>
      <c r="AD476" s="40"/>
      <c r="AE476" s="40"/>
      <c r="AR476" s="240" t="s">
        <v>115</v>
      </c>
      <c r="AT476" s="240" t="s">
        <v>230</v>
      </c>
      <c r="AU476" s="240" t="s">
        <v>91</v>
      </c>
      <c r="AY476" s="18" t="s">
        <v>227</v>
      </c>
      <c r="BE476" s="241">
        <f>IF(N476="základní",J476,0)</f>
        <v>0</v>
      </c>
      <c r="BF476" s="241">
        <f>IF(N476="snížená",J476,0)</f>
        <v>0</v>
      </c>
      <c r="BG476" s="241">
        <f>IF(N476="zákl. přenesená",J476,0)</f>
        <v>0</v>
      </c>
      <c r="BH476" s="241">
        <f>IF(N476="sníž. přenesená",J476,0)</f>
        <v>0</v>
      </c>
      <c r="BI476" s="241">
        <f>IF(N476="nulová",J476,0)</f>
        <v>0</v>
      </c>
      <c r="BJ476" s="18" t="s">
        <v>87</v>
      </c>
      <c r="BK476" s="241">
        <f>ROUND(I476*H476,2)</f>
        <v>0</v>
      </c>
      <c r="BL476" s="18" t="s">
        <v>115</v>
      </c>
      <c r="BM476" s="240" t="s">
        <v>786</v>
      </c>
    </row>
    <row r="477" s="15" customFormat="1">
      <c r="A477" s="15"/>
      <c r="B477" s="274"/>
      <c r="C477" s="275"/>
      <c r="D477" s="242" t="s">
        <v>369</v>
      </c>
      <c r="E477" s="276" t="s">
        <v>1</v>
      </c>
      <c r="F477" s="277" t="s">
        <v>734</v>
      </c>
      <c r="G477" s="275"/>
      <c r="H477" s="276" t="s">
        <v>1</v>
      </c>
      <c r="I477" s="278"/>
      <c r="J477" s="275"/>
      <c r="K477" s="275"/>
      <c r="L477" s="279"/>
      <c r="M477" s="280"/>
      <c r="N477" s="281"/>
      <c r="O477" s="281"/>
      <c r="P477" s="281"/>
      <c r="Q477" s="281"/>
      <c r="R477" s="281"/>
      <c r="S477" s="281"/>
      <c r="T477" s="282"/>
      <c r="U477" s="15"/>
      <c r="V477" s="15"/>
      <c r="W477" s="15"/>
      <c r="X477" s="15"/>
      <c r="Y477" s="15"/>
      <c r="Z477" s="15"/>
      <c r="AA477" s="15"/>
      <c r="AB477" s="15"/>
      <c r="AC477" s="15"/>
      <c r="AD477" s="15"/>
      <c r="AE477" s="15"/>
      <c r="AT477" s="283" t="s">
        <v>369</v>
      </c>
      <c r="AU477" s="283" t="s">
        <v>91</v>
      </c>
      <c r="AV477" s="15" t="s">
        <v>87</v>
      </c>
      <c r="AW477" s="15" t="s">
        <v>38</v>
      </c>
      <c r="AX477" s="15" t="s">
        <v>83</v>
      </c>
      <c r="AY477" s="283" t="s">
        <v>227</v>
      </c>
    </row>
    <row r="478" s="13" customFormat="1">
      <c r="A478" s="13"/>
      <c r="B478" s="252"/>
      <c r="C478" s="253"/>
      <c r="D478" s="242" t="s">
        <v>369</v>
      </c>
      <c r="E478" s="254" t="s">
        <v>1</v>
      </c>
      <c r="F478" s="255" t="s">
        <v>787</v>
      </c>
      <c r="G478" s="253"/>
      <c r="H478" s="256">
        <v>97.450000000000003</v>
      </c>
      <c r="I478" s="257"/>
      <c r="J478" s="253"/>
      <c r="K478" s="253"/>
      <c r="L478" s="258"/>
      <c r="M478" s="259"/>
      <c r="N478" s="260"/>
      <c r="O478" s="260"/>
      <c r="P478" s="260"/>
      <c r="Q478" s="260"/>
      <c r="R478" s="260"/>
      <c r="S478" s="260"/>
      <c r="T478" s="261"/>
      <c r="U478" s="13"/>
      <c r="V478" s="13"/>
      <c r="W478" s="13"/>
      <c r="X478" s="13"/>
      <c r="Y478" s="13"/>
      <c r="Z478" s="13"/>
      <c r="AA478" s="13"/>
      <c r="AB478" s="13"/>
      <c r="AC478" s="13"/>
      <c r="AD478" s="13"/>
      <c r="AE478" s="13"/>
      <c r="AT478" s="262" t="s">
        <v>369</v>
      </c>
      <c r="AU478" s="262" t="s">
        <v>91</v>
      </c>
      <c r="AV478" s="13" t="s">
        <v>91</v>
      </c>
      <c r="AW478" s="13" t="s">
        <v>38</v>
      </c>
      <c r="AX478" s="13" t="s">
        <v>83</v>
      </c>
      <c r="AY478" s="262" t="s">
        <v>227</v>
      </c>
    </row>
    <row r="479" s="14" customFormat="1">
      <c r="A479" s="14"/>
      <c r="B479" s="263"/>
      <c r="C479" s="264"/>
      <c r="D479" s="242" t="s">
        <v>369</v>
      </c>
      <c r="E479" s="265" t="s">
        <v>1</v>
      </c>
      <c r="F479" s="266" t="s">
        <v>371</v>
      </c>
      <c r="G479" s="264"/>
      <c r="H479" s="267">
        <v>97.450000000000003</v>
      </c>
      <c r="I479" s="268"/>
      <c r="J479" s="264"/>
      <c r="K479" s="264"/>
      <c r="L479" s="269"/>
      <c r="M479" s="270"/>
      <c r="N479" s="271"/>
      <c r="O479" s="271"/>
      <c r="P479" s="271"/>
      <c r="Q479" s="271"/>
      <c r="R479" s="271"/>
      <c r="S479" s="271"/>
      <c r="T479" s="272"/>
      <c r="U479" s="14"/>
      <c r="V479" s="14"/>
      <c r="W479" s="14"/>
      <c r="X479" s="14"/>
      <c r="Y479" s="14"/>
      <c r="Z479" s="14"/>
      <c r="AA479" s="14"/>
      <c r="AB479" s="14"/>
      <c r="AC479" s="14"/>
      <c r="AD479" s="14"/>
      <c r="AE479" s="14"/>
      <c r="AT479" s="273" t="s">
        <v>369</v>
      </c>
      <c r="AU479" s="273" t="s">
        <v>91</v>
      </c>
      <c r="AV479" s="14" t="s">
        <v>115</v>
      </c>
      <c r="AW479" s="14" t="s">
        <v>38</v>
      </c>
      <c r="AX479" s="14" t="s">
        <v>87</v>
      </c>
      <c r="AY479" s="273" t="s">
        <v>227</v>
      </c>
    </row>
    <row r="480" s="2" customFormat="1" ht="16.5" customHeight="1">
      <c r="A480" s="40"/>
      <c r="B480" s="41"/>
      <c r="C480" s="284" t="s">
        <v>788</v>
      </c>
      <c r="D480" s="284" t="s">
        <v>407</v>
      </c>
      <c r="E480" s="285" t="s">
        <v>789</v>
      </c>
      <c r="F480" s="286" t="s">
        <v>790</v>
      </c>
      <c r="G480" s="287" t="s">
        <v>415</v>
      </c>
      <c r="H480" s="288">
        <v>38.979999999999997</v>
      </c>
      <c r="I480" s="289"/>
      <c r="J480" s="290">
        <f>ROUND(I480*H480,2)</f>
        <v>0</v>
      </c>
      <c r="K480" s="286" t="s">
        <v>234</v>
      </c>
      <c r="L480" s="291"/>
      <c r="M480" s="292" t="s">
        <v>1</v>
      </c>
      <c r="N480" s="293" t="s">
        <v>48</v>
      </c>
      <c r="O480" s="93"/>
      <c r="P480" s="238">
        <f>O480*H480</f>
        <v>0</v>
      </c>
      <c r="Q480" s="238">
        <v>0.00089999999999999998</v>
      </c>
      <c r="R480" s="238">
        <f>Q480*H480</f>
        <v>0.035081999999999995</v>
      </c>
      <c r="S480" s="238">
        <v>0</v>
      </c>
      <c r="T480" s="239">
        <f>S480*H480</f>
        <v>0</v>
      </c>
      <c r="U480" s="40"/>
      <c r="V480" s="40"/>
      <c r="W480" s="40"/>
      <c r="X480" s="40"/>
      <c r="Y480" s="40"/>
      <c r="Z480" s="40"/>
      <c r="AA480" s="40"/>
      <c r="AB480" s="40"/>
      <c r="AC480" s="40"/>
      <c r="AD480" s="40"/>
      <c r="AE480" s="40"/>
      <c r="AR480" s="240" t="s">
        <v>266</v>
      </c>
      <c r="AT480" s="240" t="s">
        <v>407</v>
      </c>
      <c r="AU480" s="240" t="s">
        <v>91</v>
      </c>
      <c r="AY480" s="18" t="s">
        <v>227</v>
      </c>
      <c r="BE480" s="241">
        <f>IF(N480="základní",J480,0)</f>
        <v>0</v>
      </c>
      <c r="BF480" s="241">
        <f>IF(N480="snížená",J480,0)</f>
        <v>0</v>
      </c>
      <c r="BG480" s="241">
        <f>IF(N480="zákl. přenesená",J480,0)</f>
        <v>0</v>
      </c>
      <c r="BH480" s="241">
        <f>IF(N480="sníž. přenesená",J480,0)</f>
        <v>0</v>
      </c>
      <c r="BI480" s="241">
        <f>IF(N480="nulová",J480,0)</f>
        <v>0</v>
      </c>
      <c r="BJ480" s="18" t="s">
        <v>87</v>
      </c>
      <c r="BK480" s="241">
        <f>ROUND(I480*H480,2)</f>
        <v>0</v>
      </c>
      <c r="BL480" s="18" t="s">
        <v>115</v>
      </c>
      <c r="BM480" s="240" t="s">
        <v>791</v>
      </c>
    </row>
    <row r="481" s="13" customFormat="1">
      <c r="A481" s="13"/>
      <c r="B481" s="252"/>
      <c r="C481" s="253"/>
      <c r="D481" s="242" t="s">
        <v>369</v>
      </c>
      <c r="E481" s="253"/>
      <c r="F481" s="255" t="s">
        <v>792</v>
      </c>
      <c r="G481" s="253"/>
      <c r="H481" s="256">
        <v>38.979999999999997</v>
      </c>
      <c r="I481" s="257"/>
      <c r="J481" s="253"/>
      <c r="K481" s="253"/>
      <c r="L481" s="258"/>
      <c r="M481" s="259"/>
      <c r="N481" s="260"/>
      <c r="O481" s="260"/>
      <c r="P481" s="260"/>
      <c r="Q481" s="260"/>
      <c r="R481" s="260"/>
      <c r="S481" s="260"/>
      <c r="T481" s="261"/>
      <c r="U481" s="13"/>
      <c r="V481" s="13"/>
      <c r="W481" s="13"/>
      <c r="X481" s="13"/>
      <c r="Y481" s="13"/>
      <c r="Z481" s="13"/>
      <c r="AA481" s="13"/>
      <c r="AB481" s="13"/>
      <c r="AC481" s="13"/>
      <c r="AD481" s="13"/>
      <c r="AE481" s="13"/>
      <c r="AT481" s="262" t="s">
        <v>369</v>
      </c>
      <c r="AU481" s="262" t="s">
        <v>91</v>
      </c>
      <c r="AV481" s="13" t="s">
        <v>91</v>
      </c>
      <c r="AW481" s="13" t="s">
        <v>4</v>
      </c>
      <c r="AX481" s="13" t="s">
        <v>87</v>
      </c>
      <c r="AY481" s="262" t="s">
        <v>227</v>
      </c>
    </row>
    <row r="482" s="2" customFormat="1" ht="21.75" customHeight="1">
      <c r="A482" s="40"/>
      <c r="B482" s="41"/>
      <c r="C482" s="229" t="s">
        <v>793</v>
      </c>
      <c r="D482" s="229" t="s">
        <v>230</v>
      </c>
      <c r="E482" s="230" t="s">
        <v>794</v>
      </c>
      <c r="F482" s="231" t="s">
        <v>795</v>
      </c>
      <c r="G482" s="232" t="s">
        <v>415</v>
      </c>
      <c r="H482" s="233">
        <v>110.5</v>
      </c>
      <c r="I482" s="234"/>
      <c r="J482" s="235">
        <f>ROUND(I482*H482,2)</f>
        <v>0</v>
      </c>
      <c r="K482" s="231" t="s">
        <v>234</v>
      </c>
      <c r="L482" s="46"/>
      <c r="M482" s="236" t="s">
        <v>1</v>
      </c>
      <c r="N482" s="237" t="s">
        <v>48</v>
      </c>
      <c r="O482" s="93"/>
      <c r="P482" s="238">
        <f>O482*H482</f>
        <v>0</v>
      </c>
      <c r="Q482" s="238">
        <v>0.0093100000000000006</v>
      </c>
      <c r="R482" s="238">
        <f>Q482*H482</f>
        <v>1.0287550000000001</v>
      </c>
      <c r="S482" s="238">
        <v>0</v>
      </c>
      <c r="T482" s="239">
        <f>S482*H482</f>
        <v>0</v>
      </c>
      <c r="U482" s="40"/>
      <c r="V482" s="40"/>
      <c r="W482" s="40"/>
      <c r="X482" s="40"/>
      <c r="Y482" s="40"/>
      <c r="Z482" s="40"/>
      <c r="AA482" s="40"/>
      <c r="AB482" s="40"/>
      <c r="AC482" s="40"/>
      <c r="AD482" s="40"/>
      <c r="AE482" s="40"/>
      <c r="AR482" s="240" t="s">
        <v>115</v>
      </c>
      <c r="AT482" s="240" t="s">
        <v>230</v>
      </c>
      <c r="AU482" s="240" t="s">
        <v>91</v>
      </c>
      <c r="AY482" s="18" t="s">
        <v>227</v>
      </c>
      <c r="BE482" s="241">
        <f>IF(N482="základní",J482,0)</f>
        <v>0</v>
      </c>
      <c r="BF482" s="241">
        <f>IF(N482="snížená",J482,0)</f>
        <v>0</v>
      </c>
      <c r="BG482" s="241">
        <f>IF(N482="zákl. přenesená",J482,0)</f>
        <v>0</v>
      </c>
      <c r="BH482" s="241">
        <f>IF(N482="sníž. přenesená",J482,0)</f>
        <v>0</v>
      </c>
      <c r="BI482" s="241">
        <f>IF(N482="nulová",J482,0)</f>
        <v>0</v>
      </c>
      <c r="BJ482" s="18" t="s">
        <v>87</v>
      </c>
      <c r="BK482" s="241">
        <f>ROUND(I482*H482,2)</f>
        <v>0</v>
      </c>
      <c r="BL482" s="18" t="s">
        <v>115</v>
      </c>
      <c r="BM482" s="240" t="s">
        <v>796</v>
      </c>
    </row>
    <row r="483" s="15" customFormat="1">
      <c r="A483" s="15"/>
      <c r="B483" s="274"/>
      <c r="C483" s="275"/>
      <c r="D483" s="242" t="s">
        <v>369</v>
      </c>
      <c r="E483" s="276" t="s">
        <v>1</v>
      </c>
      <c r="F483" s="277" t="s">
        <v>734</v>
      </c>
      <c r="G483" s="275"/>
      <c r="H483" s="276" t="s">
        <v>1</v>
      </c>
      <c r="I483" s="278"/>
      <c r="J483" s="275"/>
      <c r="K483" s="275"/>
      <c r="L483" s="279"/>
      <c r="M483" s="280"/>
      <c r="N483" s="281"/>
      <c r="O483" s="281"/>
      <c r="P483" s="281"/>
      <c r="Q483" s="281"/>
      <c r="R483" s="281"/>
      <c r="S483" s="281"/>
      <c r="T483" s="282"/>
      <c r="U483" s="15"/>
      <c r="V483" s="15"/>
      <c r="W483" s="15"/>
      <c r="X483" s="15"/>
      <c r="Y483" s="15"/>
      <c r="Z483" s="15"/>
      <c r="AA483" s="15"/>
      <c r="AB483" s="15"/>
      <c r="AC483" s="15"/>
      <c r="AD483" s="15"/>
      <c r="AE483" s="15"/>
      <c r="AT483" s="283" t="s">
        <v>369</v>
      </c>
      <c r="AU483" s="283" t="s">
        <v>91</v>
      </c>
      <c r="AV483" s="15" t="s">
        <v>87</v>
      </c>
      <c r="AW483" s="15" t="s">
        <v>38</v>
      </c>
      <c r="AX483" s="15" t="s">
        <v>83</v>
      </c>
      <c r="AY483" s="283" t="s">
        <v>227</v>
      </c>
    </row>
    <row r="484" s="13" customFormat="1">
      <c r="A484" s="13"/>
      <c r="B484" s="252"/>
      <c r="C484" s="253"/>
      <c r="D484" s="242" t="s">
        <v>369</v>
      </c>
      <c r="E484" s="254" t="s">
        <v>1</v>
      </c>
      <c r="F484" s="255" t="s">
        <v>797</v>
      </c>
      <c r="G484" s="253"/>
      <c r="H484" s="256">
        <v>110.5</v>
      </c>
      <c r="I484" s="257"/>
      <c r="J484" s="253"/>
      <c r="K484" s="253"/>
      <c r="L484" s="258"/>
      <c r="M484" s="259"/>
      <c r="N484" s="260"/>
      <c r="O484" s="260"/>
      <c r="P484" s="260"/>
      <c r="Q484" s="260"/>
      <c r="R484" s="260"/>
      <c r="S484" s="260"/>
      <c r="T484" s="261"/>
      <c r="U484" s="13"/>
      <c r="V484" s="13"/>
      <c r="W484" s="13"/>
      <c r="X484" s="13"/>
      <c r="Y484" s="13"/>
      <c r="Z484" s="13"/>
      <c r="AA484" s="13"/>
      <c r="AB484" s="13"/>
      <c r="AC484" s="13"/>
      <c r="AD484" s="13"/>
      <c r="AE484" s="13"/>
      <c r="AT484" s="262" t="s">
        <v>369</v>
      </c>
      <c r="AU484" s="262" t="s">
        <v>91</v>
      </c>
      <c r="AV484" s="13" t="s">
        <v>91</v>
      </c>
      <c r="AW484" s="13" t="s">
        <v>38</v>
      </c>
      <c r="AX484" s="13" t="s">
        <v>83</v>
      </c>
      <c r="AY484" s="262" t="s">
        <v>227</v>
      </c>
    </row>
    <row r="485" s="14" customFormat="1">
      <c r="A485" s="14"/>
      <c r="B485" s="263"/>
      <c r="C485" s="264"/>
      <c r="D485" s="242" t="s">
        <v>369</v>
      </c>
      <c r="E485" s="265" t="s">
        <v>1</v>
      </c>
      <c r="F485" s="266" t="s">
        <v>371</v>
      </c>
      <c r="G485" s="264"/>
      <c r="H485" s="267">
        <v>110.5</v>
      </c>
      <c r="I485" s="268"/>
      <c r="J485" s="264"/>
      <c r="K485" s="264"/>
      <c r="L485" s="269"/>
      <c r="M485" s="270"/>
      <c r="N485" s="271"/>
      <c r="O485" s="271"/>
      <c r="P485" s="271"/>
      <c r="Q485" s="271"/>
      <c r="R485" s="271"/>
      <c r="S485" s="271"/>
      <c r="T485" s="272"/>
      <c r="U485" s="14"/>
      <c r="V485" s="14"/>
      <c r="W485" s="14"/>
      <c r="X485" s="14"/>
      <c r="Y485" s="14"/>
      <c r="Z485" s="14"/>
      <c r="AA485" s="14"/>
      <c r="AB485" s="14"/>
      <c r="AC485" s="14"/>
      <c r="AD485" s="14"/>
      <c r="AE485" s="14"/>
      <c r="AT485" s="273" t="s">
        <v>369</v>
      </c>
      <c r="AU485" s="273" t="s">
        <v>91</v>
      </c>
      <c r="AV485" s="14" t="s">
        <v>115</v>
      </c>
      <c r="AW485" s="14" t="s">
        <v>38</v>
      </c>
      <c r="AX485" s="14" t="s">
        <v>87</v>
      </c>
      <c r="AY485" s="273" t="s">
        <v>227</v>
      </c>
    </row>
    <row r="486" s="2" customFormat="1" ht="16.5" customHeight="1">
      <c r="A486" s="40"/>
      <c r="B486" s="41"/>
      <c r="C486" s="284" t="s">
        <v>798</v>
      </c>
      <c r="D486" s="284" t="s">
        <v>407</v>
      </c>
      <c r="E486" s="285" t="s">
        <v>799</v>
      </c>
      <c r="F486" s="286" t="s">
        <v>800</v>
      </c>
      <c r="G486" s="287" t="s">
        <v>415</v>
      </c>
      <c r="H486" s="288">
        <v>116.02500000000001</v>
      </c>
      <c r="I486" s="289"/>
      <c r="J486" s="290">
        <f>ROUND(I486*H486,2)</f>
        <v>0</v>
      </c>
      <c r="K486" s="286" t="s">
        <v>234</v>
      </c>
      <c r="L486" s="291"/>
      <c r="M486" s="292" t="s">
        <v>1</v>
      </c>
      <c r="N486" s="293" t="s">
        <v>48</v>
      </c>
      <c r="O486" s="93"/>
      <c r="P486" s="238">
        <f>O486*H486</f>
        <v>0</v>
      </c>
      <c r="Q486" s="238">
        <v>0.0089999999999999993</v>
      </c>
      <c r="R486" s="238">
        <f>Q486*H486</f>
        <v>1.044225</v>
      </c>
      <c r="S486" s="238">
        <v>0</v>
      </c>
      <c r="T486" s="239">
        <f>S486*H486</f>
        <v>0</v>
      </c>
      <c r="U486" s="40"/>
      <c r="V486" s="40"/>
      <c r="W486" s="40"/>
      <c r="X486" s="40"/>
      <c r="Y486" s="40"/>
      <c r="Z486" s="40"/>
      <c r="AA486" s="40"/>
      <c r="AB486" s="40"/>
      <c r="AC486" s="40"/>
      <c r="AD486" s="40"/>
      <c r="AE486" s="40"/>
      <c r="AR486" s="240" t="s">
        <v>266</v>
      </c>
      <c r="AT486" s="240" t="s">
        <v>407</v>
      </c>
      <c r="AU486" s="240" t="s">
        <v>91</v>
      </c>
      <c r="AY486" s="18" t="s">
        <v>227</v>
      </c>
      <c r="BE486" s="241">
        <f>IF(N486="základní",J486,0)</f>
        <v>0</v>
      </c>
      <c r="BF486" s="241">
        <f>IF(N486="snížená",J486,0)</f>
        <v>0</v>
      </c>
      <c r="BG486" s="241">
        <f>IF(N486="zákl. přenesená",J486,0)</f>
        <v>0</v>
      </c>
      <c r="BH486" s="241">
        <f>IF(N486="sníž. přenesená",J486,0)</f>
        <v>0</v>
      </c>
      <c r="BI486" s="241">
        <f>IF(N486="nulová",J486,0)</f>
        <v>0</v>
      </c>
      <c r="BJ486" s="18" t="s">
        <v>87</v>
      </c>
      <c r="BK486" s="241">
        <f>ROUND(I486*H486,2)</f>
        <v>0</v>
      </c>
      <c r="BL486" s="18" t="s">
        <v>115</v>
      </c>
      <c r="BM486" s="240" t="s">
        <v>801</v>
      </c>
    </row>
    <row r="487" s="13" customFormat="1">
      <c r="A487" s="13"/>
      <c r="B487" s="252"/>
      <c r="C487" s="253"/>
      <c r="D487" s="242" t="s">
        <v>369</v>
      </c>
      <c r="E487" s="253"/>
      <c r="F487" s="255" t="s">
        <v>802</v>
      </c>
      <c r="G487" s="253"/>
      <c r="H487" s="256">
        <v>116.02500000000001</v>
      </c>
      <c r="I487" s="257"/>
      <c r="J487" s="253"/>
      <c r="K487" s="253"/>
      <c r="L487" s="258"/>
      <c r="M487" s="259"/>
      <c r="N487" s="260"/>
      <c r="O487" s="260"/>
      <c r="P487" s="260"/>
      <c r="Q487" s="260"/>
      <c r="R487" s="260"/>
      <c r="S487" s="260"/>
      <c r="T487" s="261"/>
      <c r="U487" s="13"/>
      <c r="V487" s="13"/>
      <c r="W487" s="13"/>
      <c r="X487" s="13"/>
      <c r="Y487" s="13"/>
      <c r="Z487" s="13"/>
      <c r="AA487" s="13"/>
      <c r="AB487" s="13"/>
      <c r="AC487" s="13"/>
      <c r="AD487" s="13"/>
      <c r="AE487" s="13"/>
      <c r="AT487" s="262" t="s">
        <v>369</v>
      </c>
      <c r="AU487" s="262" t="s">
        <v>91</v>
      </c>
      <c r="AV487" s="13" t="s">
        <v>91</v>
      </c>
      <c r="AW487" s="13" t="s">
        <v>4</v>
      </c>
      <c r="AX487" s="13" t="s">
        <v>87</v>
      </c>
      <c r="AY487" s="262" t="s">
        <v>227</v>
      </c>
    </row>
    <row r="488" s="2" customFormat="1" ht="21.75" customHeight="1">
      <c r="A488" s="40"/>
      <c r="B488" s="41"/>
      <c r="C488" s="229" t="s">
        <v>803</v>
      </c>
      <c r="D488" s="229" t="s">
        <v>230</v>
      </c>
      <c r="E488" s="230" t="s">
        <v>804</v>
      </c>
      <c r="F488" s="231" t="s">
        <v>805</v>
      </c>
      <c r="G488" s="232" t="s">
        <v>415</v>
      </c>
      <c r="H488" s="233">
        <v>662.99000000000001</v>
      </c>
      <c r="I488" s="234"/>
      <c r="J488" s="235">
        <f>ROUND(I488*H488,2)</f>
        <v>0</v>
      </c>
      <c r="K488" s="231" t="s">
        <v>234</v>
      </c>
      <c r="L488" s="46"/>
      <c r="M488" s="236" t="s">
        <v>1</v>
      </c>
      <c r="N488" s="237" t="s">
        <v>48</v>
      </c>
      <c r="O488" s="93"/>
      <c r="P488" s="238">
        <f>O488*H488</f>
        <v>0</v>
      </c>
      <c r="Q488" s="238">
        <v>0.0094400000000000005</v>
      </c>
      <c r="R488" s="238">
        <f>Q488*H488</f>
        <v>6.2586256000000002</v>
      </c>
      <c r="S488" s="238">
        <v>0</v>
      </c>
      <c r="T488" s="239">
        <f>S488*H488</f>
        <v>0</v>
      </c>
      <c r="U488" s="40"/>
      <c r="V488" s="40"/>
      <c r="W488" s="40"/>
      <c r="X488" s="40"/>
      <c r="Y488" s="40"/>
      <c r="Z488" s="40"/>
      <c r="AA488" s="40"/>
      <c r="AB488" s="40"/>
      <c r="AC488" s="40"/>
      <c r="AD488" s="40"/>
      <c r="AE488" s="40"/>
      <c r="AR488" s="240" t="s">
        <v>115</v>
      </c>
      <c r="AT488" s="240" t="s">
        <v>230</v>
      </c>
      <c r="AU488" s="240" t="s">
        <v>91</v>
      </c>
      <c r="AY488" s="18" t="s">
        <v>227</v>
      </c>
      <c r="BE488" s="241">
        <f>IF(N488="základní",J488,0)</f>
        <v>0</v>
      </c>
      <c r="BF488" s="241">
        <f>IF(N488="snížená",J488,0)</f>
        <v>0</v>
      </c>
      <c r="BG488" s="241">
        <f>IF(N488="zákl. přenesená",J488,0)</f>
        <v>0</v>
      </c>
      <c r="BH488" s="241">
        <f>IF(N488="sníž. přenesená",J488,0)</f>
        <v>0</v>
      </c>
      <c r="BI488" s="241">
        <f>IF(N488="nulová",J488,0)</f>
        <v>0</v>
      </c>
      <c r="BJ488" s="18" t="s">
        <v>87</v>
      </c>
      <c r="BK488" s="241">
        <f>ROUND(I488*H488,2)</f>
        <v>0</v>
      </c>
      <c r="BL488" s="18" t="s">
        <v>115</v>
      </c>
      <c r="BM488" s="240" t="s">
        <v>806</v>
      </c>
    </row>
    <row r="489" s="15" customFormat="1">
      <c r="A489" s="15"/>
      <c r="B489" s="274"/>
      <c r="C489" s="275"/>
      <c r="D489" s="242" t="s">
        <v>369</v>
      </c>
      <c r="E489" s="276" t="s">
        <v>1</v>
      </c>
      <c r="F489" s="277" t="s">
        <v>734</v>
      </c>
      <c r="G489" s="275"/>
      <c r="H489" s="276" t="s">
        <v>1</v>
      </c>
      <c r="I489" s="278"/>
      <c r="J489" s="275"/>
      <c r="K489" s="275"/>
      <c r="L489" s="279"/>
      <c r="M489" s="280"/>
      <c r="N489" s="281"/>
      <c r="O489" s="281"/>
      <c r="P489" s="281"/>
      <c r="Q489" s="281"/>
      <c r="R489" s="281"/>
      <c r="S489" s="281"/>
      <c r="T489" s="282"/>
      <c r="U489" s="15"/>
      <c r="V489" s="15"/>
      <c r="W489" s="15"/>
      <c r="X489" s="15"/>
      <c r="Y489" s="15"/>
      <c r="Z489" s="15"/>
      <c r="AA489" s="15"/>
      <c r="AB489" s="15"/>
      <c r="AC489" s="15"/>
      <c r="AD489" s="15"/>
      <c r="AE489" s="15"/>
      <c r="AT489" s="283" t="s">
        <v>369</v>
      </c>
      <c r="AU489" s="283" t="s">
        <v>91</v>
      </c>
      <c r="AV489" s="15" t="s">
        <v>87</v>
      </c>
      <c r="AW489" s="15" t="s">
        <v>38</v>
      </c>
      <c r="AX489" s="15" t="s">
        <v>83</v>
      </c>
      <c r="AY489" s="283" t="s">
        <v>227</v>
      </c>
    </row>
    <row r="490" s="13" customFormat="1">
      <c r="A490" s="13"/>
      <c r="B490" s="252"/>
      <c r="C490" s="253"/>
      <c r="D490" s="242" t="s">
        <v>369</v>
      </c>
      <c r="E490" s="254" t="s">
        <v>1</v>
      </c>
      <c r="F490" s="255" t="s">
        <v>807</v>
      </c>
      <c r="G490" s="253"/>
      <c r="H490" s="256">
        <v>662.99000000000001</v>
      </c>
      <c r="I490" s="257"/>
      <c r="J490" s="253"/>
      <c r="K490" s="253"/>
      <c r="L490" s="258"/>
      <c r="M490" s="259"/>
      <c r="N490" s="260"/>
      <c r="O490" s="260"/>
      <c r="P490" s="260"/>
      <c r="Q490" s="260"/>
      <c r="R490" s="260"/>
      <c r="S490" s="260"/>
      <c r="T490" s="261"/>
      <c r="U490" s="13"/>
      <c r="V490" s="13"/>
      <c r="W490" s="13"/>
      <c r="X490" s="13"/>
      <c r="Y490" s="13"/>
      <c r="Z490" s="13"/>
      <c r="AA490" s="13"/>
      <c r="AB490" s="13"/>
      <c r="AC490" s="13"/>
      <c r="AD490" s="13"/>
      <c r="AE490" s="13"/>
      <c r="AT490" s="262" t="s">
        <v>369</v>
      </c>
      <c r="AU490" s="262" t="s">
        <v>91</v>
      </c>
      <c r="AV490" s="13" t="s">
        <v>91</v>
      </c>
      <c r="AW490" s="13" t="s">
        <v>38</v>
      </c>
      <c r="AX490" s="13" t="s">
        <v>83</v>
      </c>
      <c r="AY490" s="262" t="s">
        <v>227</v>
      </c>
    </row>
    <row r="491" s="14" customFormat="1">
      <c r="A491" s="14"/>
      <c r="B491" s="263"/>
      <c r="C491" s="264"/>
      <c r="D491" s="242" t="s">
        <v>369</v>
      </c>
      <c r="E491" s="265" t="s">
        <v>1</v>
      </c>
      <c r="F491" s="266" t="s">
        <v>371</v>
      </c>
      <c r="G491" s="264"/>
      <c r="H491" s="267">
        <v>662.99000000000001</v>
      </c>
      <c r="I491" s="268"/>
      <c r="J491" s="264"/>
      <c r="K491" s="264"/>
      <c r="L491" s="269"/>
      <c r="M491" s="270"/>
      <c r="N491" s="271"/>
      <c r="O491" s="271"/>
      <c r="P491" s="271"/>
      <c r="Q491" s="271"/>
      <c r="R491" s="271"/>
      <c r="S491" s="271"/>
      <c r="T491" s="272"/>
      <c r="U491" s="14"/>
      <c r="V491" s="14"/>
      <c r="W491" s="14"/>
      <c r="X491" s="14"/>
      <c r="Y491" s="14"/>
      <c r="Z491" s="14"/>
      <c r="AA491" s="14"/>
      <c r="AB491" s="14"/>
      <c r="AC491" s="14"/>
      <c r="AD491" s="14"/>
      <c r="AE491" s="14"/>
      <c r="AT491" s="273" t="s">
        <v>369</v>
      </c>
      <c r="AU491" s="273" t="s">
        <v>91</v>
      </c>
      <c r="AV491" s="14" t="s">
        <v>115</v>
      </c>
      <c r="AW491" s="14" t="s">
        <v>38</v>
      </c>
      <c r="AX491" s="14" t="s">
        <v>87</v>
      </c>
      <c r="AY491" s="273" t="s">
        <v>227</v>
      </c>
    </row>
    <row r="492" s="2" customFormat="1" ht="16.5" customHeight="1">
      <c r="A492" s="40"/>
      <c r="B492" s="41"/>
      <c r="C492" s="284" t="s">
        <v>808</v>
      </c>
      <c r="D492" s="284" t="s">
        <v>407</v>
      </c>
      <c r="E492" s="285" t="s">
        <v>809</v>
      </c>
      <c r="F492" s="286" t="s">
        <v>810</v>
      </c>
      <c r="G492" s="287" t="s">
        <v>415</v>
      </c>
      <c r="H492" s="288">
        <v>729.28899999999999</v>
      </c>
      <c r="I492" s="289"/>
      <c r="J492" s="290">
        <f>ROUND(I492*H492,2)</f>
        <v>0</v>
      </c>
      <c r="K492" s="286" t="s">
        <v>234</v>
      </c>
      <c r="L492" s="291"/>
      <c r="M492" s="292" t="s">
        <v>1</v>
      </c>
      <c r="N492" s="293" t="s">
        <v>48</v>
      </c>
      <c r="O492" s="93"/>
      <c r="P492" s="238">
        <f>O492*H492</f>
        <v>0</v>
      </c>
      <c r="Q492" s="238">
        <v>0.016500000000000001</v>
      </c>
      <c r="R492" s="238">
        <f>Q492*H492</f>
        <v>12.0332685</v>
      </c>
      <c r="S492" s="238">
        <v>0</v>
      </c>
      <c r="T492" s="239">
        <f>S492*H492</f>
        <v>0</v>
      </c>
      <c r="U492" s="40"/>
      <c r="V492" s="40"/>
      <c r="W492" s="40"/>
      <c r="X492" s="40"/>
      <c r="Y492" s="40"/>
      <c r="Z492" s="40"/>
      <c r="AA492" s="40"/>
      <c r="AB492" s="40"/>
      <c r="AC492" s="40"/>
      <c r="AD492" s="40"/>
      <c r="AE492" s="40"/>
      <c r="AR492" s="240" t="s">
        <v>266</v>
      </c>
      <c r="AT492" s="240" t="s">
        <v>407</v>
      </c>
      <c r="AU492" s="240" t="s">
        <v>91</v>
      </c>
      <c r="AY492" s="18" t="s">
        <v>227</v>
      </c>
      <c r="BE492" s="241">
        <f>IF(N492="základní",J492,0)</f>
        <v>0</v>
      </c>
      <c r="BF492" s="241">
        <f>IF(N492="snížená",J492,0)</f>
        <v>0</v>
      </c>
      <c r="BG492" s="241">
        <f>IF(N492="zákl. přenesená",J492,0)</f>
        <v>0</v>
      </c>
      <c r="BH492" s="241">
        <f>IF(N492="sníž. přenesená",J492,0)</f>
        <v>0</v>
      </c>
      <c r="BI492" s="241">
        <f>IF(N492="nulová",J492,0)</f>
        <v>0</v>
      </c>
      <c r="BJ492" s="18" t="s">
        <v>87</v>
      </c>
      <c r="BK492" s="241">
        <f>ROUND(I492*H492,2)</f>
        <v>0</v>
      </c>
      <c r="BL492" s="18" t="s">
        <v>115</v>
      </c>
      <c r="BM492" s="240" t="s">
        <v>811</v>
      </c>
    </row>
    <row r="493" s="13" customFormat="1">
      <c r="A493" s="13"/>
      <c r="B493" s="252"/>
      <c r="C493" s="253"/>
      <c r="D493" s="242" t="s">
        <v>369</v>
      </c>
      <c r="E493" s="253"/>
      <c r="F493" s="255" t="s">
        <v>812</v>
      </c>
      <c r="G493" s="253"/>
      <c r="H493" s="256">
        <v>729.28899999999999</v>
      </c>
      <c r="I493" s="257"/>
      <c r="J493" s="253"/>
      <c r="K493" s="253"/>
      <c r="L493" s="258"/>
      <c r="M493" s="259"/>
      <c r="N493" s="260"/>
      <c r="O493" s="260"/>
      <c r="P493" s="260"/>
      <c r="Q493" s="260"/>
      <c r="R493" s="260"/>
      <c r="S493" s="260"/>
      <c r="T493" s="261"/>
      <c r="U493" s="13"/>
      <c r="V493" s="13"/>
      <c r="W493" s="13"/>
      <c r="X493" s="13"/>
      <c r="Y493" s="13"/>
      <c r="Z493" s="13"/>
      <c r="AA493" s="13"/>
      <c r="AB493" s="13"/>
      <c r="AC493" s="13"/>
      <c r="AD493" s="13"/>
      <c r="AE493" s="13"/>
      <c r="AT493" s="262" t="s">
        <v>369</v>
      </c>
      <c r="AU493" s="262" t="s">
        <v>91</v>
      </c>
      <c r="AV493" s="13" t="s">
        <v>91</v>
      </c>
      <c r="AW493" s="13" t="s">
        <v>4</v>
      </c>
      <c r="AX493" s="13" t="s">
        <v>87</v>
      </c>
      <c r="AY493" s="262" t="s">
        <v>227</v>
      </c>
    </row>
    <row r="494" s="2" customFormat="1" ht="16.5" customHeight="1">
      <c r="A494" s="40"/>
      <c r="B494" s="41"/>
      <c r="C494" s="229" t="s">
        <v>813</v>
      </c>
      <c r="D494" s="229" t="s">
        <v>230</v>
      </c>
      <c r="E494" s="230" t="s">
        <v>814</v>
      </c>
      <c r="F494" s="231" t="s">
        <v>815</v>
      </c>
      <c r="G494" s="232" t="s">
        <v>415</v>
      </c>
      <c r="H494" s="233">
        <v>152.40000000000001</v>
      </c>
      <c r="I494" s="234"/>
      <c r="J494" s="235">
        <f>ROUND(I494*H494,2)</f>
        <v>0</v>
      </c>
      <c r="K494" s="231" t="s">
        <v>234</v>
      </c>
      <c r="L494" s="46"/>
      <c r="M494" s="236" t="s">
        <v>1</v>
      </c>
      <c r="N494" s="237" t="s">
        <v>48</v>
      </c>
      <c r="O494" s="93"/>
      <c r="P494" s="238">
        <f>O494*H494</f>
        <v>0</v>
      </c>
      <c r="Q494" s="238">
        <v>0.01137</v>
      </c>
      <c r="R494" s="238">
        <f>Q494*H494</f>
        <v>1.732788</v>
      </c>
      <c r="S494" s="238">
        <v>0</v>
      </c>
      <c r="T494" s="239">
        <f>S494*H494</f>
        <v>0</v>
      </c>
      <c r="U494" s="40"/>
      <c r="V494" s="40"/>
      <c r="W494" s="40"/>
      <c r="X494" s="40"/>
      <c r="Y494" s="40"/>
      <c r="Z494" s="40"/>
      <c r="AA494" s="40"/>
      <c r="AB494" s="40"/>
      <c r="AC494" s="40"/>
      <c r="AD494" s="40"/>
      <c r="AE494" s="40"/>
      <c r="AR494" s="240" t="s">
        <v>115</v>
      </c>
      <c r="AT494" s="240" t="s">
        <v>230</v>
      </c>
      <c r="AU494" s="240" t="s">
        <v>91</v>
      </c>
      <c r="AY494" s="18" t="s">
        <v>227</v>
      </c>
      <c r="BE494" s="241">
        <f>IF(N494="základní",J494,0)</f>
        <v>0</v>
      </c>
      <c r="BF494" s="241">
        <f>IF(N494="snížená",J494,0)</f>
        <v>0</v>
      </c>
      <c r="BG494" s="241">
        <f>IF(N494="zákl. přenesená",J494,0)</f>
        <v>0</v>
      </c>
      <c r="BH494" s="241">
        <f>IF(N494="sníž. přenesená",J494,0)</f>
        <v>0</v>
      </c>
      <c r="BI494" s="241">
        <f>IF(N494="nulová",J494,0)</f>
        <v>0</v>
      </c>
      <c r="BJ494" s="18" t="s">
        <v>87</v>
      </c>
      <c r="BK494" s="241">
        <f>ROUND(I494*H494,2)</f>
        <v>0</v>
      </c>
      <c r="BL494" s="18" t="s">
        <v>115</v>
      </c>
      <c r="BM494" s="240" t="s">
        <v>816</v>
      </c>
    </row>
    <row r="495" s="15" customFormat="1">
      <c r="A495" s="15"/>
      <c r="B495" s="274"/>
      <c r="C495" s="275"/>
      <c r="D495" s="242" t="s">
        <v>369</v>
      </c>
      <c r="E495" s="276" t="s">
        <v>1</v>
      </c>
      <c r="F495" s="277" t="s">
        <v>734</v>
      </c>
      <c r="G495" s="275"/>
      <c r="H495" s="276" t="s">
        <v>1</v>
      </c>
      <c r="I495" s="278"/>
      <c r="J495" s="275"/>
      <c r="K495" s="275"/>
      <c r="L495" s="279"/>
      <c r="M495" s="280"/>
      <c r="N495" s="281"/>
      <c r="O495" s="281"/>
      <c r="P495" s="281"/>
      <c r="Q495" s="281"/>
      <c r="R495" s="281"/>
      <c r="S495" s="281"/>
      <c r="T495" s="282"/>
      <c r="U495" s="15"/>
      <c r="V495" s="15"/>
      <c r="W495" s="15"/>
      <c r="X495" s="15"/>
      <c r="Y495" s="15"/>
      <c r="Z495" s="15"/>
      <c r="AA495" s="15"/>
      <c r="AB495" s="15"/>
      <c r="AC495" s="15"/>
      <c r="AD495" s="15"/>
      <c r="AE495" s="15"/>
      <c r="AT495" s="283" t="s">
        <v>369</v>
      </c>
      <c r="AU495" s="283" t="s">
        <v>91</v>
      </c>
      <c r="AV495" s="15" t="s">
        <v>87</v>
      </c>
      <c r="AW495" s="15" t="s">
        <v>38</v>
      </c>
      <c r="AX495" s="15" t="s">
        <v>83</v>
      </c>
      <c r="AY495" s="283" t="s">
        <v>227</v>
      </c>
    </row>
    <row r="496" s="13" customFormat="1">
      <c r="A496" s="13"/>
      <c r="B496" s="252"/>
      <c r="C496" s="253"/>
      <c r="D496" s="242" t="s">
        <v>369</v>
      </c>
      <c r="E496" s="254" t="s">
        <v>1</v>
      </c>
      <c r="F496" s="255" t="s">
        <v>817</v>
      </c>
      <c r="G496" s="253"/>
      <c r="H496" s="256">
        <v>152.40000000000001</v>
      </c>
      <c r="I496" s="257"/>
      <c r="J496" s="253"/>
      <c r="K496" s="253"/>
      <c r="L496" s="258"/>
      <c r="M496" s="259"/>
      <c r="N496" s="260"/>
      <c r="O496" s="260"/>
      <c r="P496" s="260"/>
      <c r="Q496" s="260"/>
      <c r="R496" s="260"/>
      <c r="S496" s="260"/>
      <c r="T496" s="261"/>
      <c r="U496" s="13"/>
      <c r="V496" s="13"/>
      <c r="W496" s="13"/>
      <c r="X496" s="13"/>
      <c r="Y496" s="13"/>
      <c r="Z496" s="13"/>
      <c r="AA496" s="13"/>
      <c r="AB496" s="13"/>
      <c r="AC496" s="13"/>
      <c r="AD496" s="13"/>
      <c r="AE496" s="13"/>
      <c r="AT496" s="262" t="s">
        <v>369</v>
      </c>
      <c r="AU496" s="262" t="s">
        <v>91</v>
      </c>
      <c r="AV496" s="13" t="s">
        <v>91</v>
      </c>
      <c r="AW496" s="13" t="s">
        <v>38</v>
      </c>
      <c r="AX496" s="13" t="s">
        <v>83</v>
      </c>
      <c r="AY496" s="262" t="s">
        <v>227</v>
      </c>
    </row>
    <row r="497" s="14" customFormat="1">
      <c r="A497" s="14"/>
      <c r="B497" s="263"/>
      <c r="C497" s="264"/>
      <c r="D497" s="242" t="s">
        <v>369</v>
      </c>
      <c r="E497" s="265" t="s">
        <v>1</v>
      </c>
      <c r="F497" s="266" t="s">
        <v>371</v>
      </c>
      <c r="G497" s="264"/>
      <c r="H497" s="267">
        <v>152.40000000000001</v>
      </c>
      <c r="I497" s="268"/>
      <c r="J497" s="264"/>
      <c r="K497" s="264"/>
      <c r="L497" s="269"/>
      <c r="M497" s="270"/>
      <c r="N497" s="271"/>
      <c r="O497" s="271"/>
      <c r="P497" s="271"/>
      <c r="Q497" s="271"/>
      <c r="R497" s="271"/>
      <c r="S497" s="271"/>
      <c r="T497" s="272"/>
      <c r="U497" s="14"/>
      <c r="V497" s="14"/>
      <c r="W497" s="14"/>
      <c r="X497" s="14"/>
      <c r="Y497" s="14"/>
      <c r="Z497" s="14"/>
      <c r="AA497" s="14"/>
      <c r="AB497" s="14"/>
      <c r="AC497" s="14"/>
      <c r="AD497" s="14"/>
      <c r="AE497" s="14"/>
      <c r="AT497" s="273" t="s">
        <v>369</v>
      </c>
      <c r="AU497" s="273" t="s">
        <v>91</v>
      </c>
      <c r="AV497" s="14" t="s">
        <v>115</v>
      </c>
      <c r="AW497" s="14" t="s">
        <v>38</v>
      </c>
      <c r="AX497" s="14" t="s">
        <v>87</v>
      </c>
      <c r="AY497" s="273" t="s">
        <v>227</v>
      </c>
    </row>
    <row r="498" s="2" customFormat="1" ht="16.5" customHeight="1">
      <c r="A498" s="40"/>
      <c r="B498" s="41"/>
      <c r="C498" s="284" t="s">
        <v>818</v>
      </c>
      <c r="D498" s="284" t="s">
        <v>407</v>
      </c>
      <c r="E498" s="285" t="s">
        <v>819</v>
      </c>
      <c r="F498" s="286" t="s">
        <v>820</v>
      </c>
      <c r="G498" s="287" t="s">
        <v>415</v>
      </c>
      <c r="H498" s="288">
        <v>167.63999999999999</v>
      </c>
      <c r="I498" s="289"/>
      <c r="J498" s="290">
        <f>ROUND(I498*H498,2)</f>
        <v>0</v>
      </c>
      <c r="K498" s="286" t="s">
        <v>234</v>
      </c>
      <c r="L498" s="291"/>
      <c r="M498" s="292" t="s">
        <v>1</v>
      </c>
      <c r="N498" s="293" t="s">
        <v>48</v>
      </c>
      <c r="O498" s="93"/>
      <c r="P498" s="238">
        <f>O498*H498</f>
        <v>0</v>
      </c>
      <c r="Q498" s="238">
        <v>0.0050000000000000001</v>
      </c>
      <c r="R498" s="238">
        <f>Q498*H498</f>
        <v>0.83819999999999995</v>
      </c>
      <c r="S498" s="238">
        <v>0</v>
      </c>
      <c r="T498" s="239">
        <f>S498*H498</f>
        <v>0</v>
      </c>
      <c r="U498" s="40"/>
      <c r="V498" s="40"/>
      <c r="W498" s="40"/>
      <c r="X498" s="40"/>
      <c r="Y498" s="40"/>
      <c r="Z498" s="40"/>
      <c r="AA498" s="40"/>
      <c r="AB498" s="40"/>
      <c r="AC498" s="40"/>
      <c r="AD498" s="40"/>
      <c r="AE498" s="40"/>
      <c r="AR498" s="240" t="s">
        <v>266</v>
      </c>
      <c r="AT498" s="240" t="s">
        <v>407</v>
      </c>
      <c r="AU498" s="240" t="s">
        <v>91</v>
      </c>
      <c r="AY498" s="18" t="s">
        <v>227</v>
      </c>
      <c r="BE498" s="241">
        <f>IF(N498="základní",J498,0)</f>
        <v>0</v>
      </c>
      <c r="BF498" s="241">
        <f>IF(N498="snížená",J498,0)</f>
        <v>0</v>
      </c>
      <c r="BG498" s="241">
        <f>IF(N498="zákl. přenesená",J498,0)</f>
        <v>0</v>
      </c>
      <c r="BH498" s="241">
        <f>IF(N498="sníž. přenesená",J498,0)</f>
        <v>0</v>
      </c>
      <c r="BI498" s="241">
        <f>IF(N498="nulová",J498,0)</f>
        <v>0</v>
      </c>
      <c r="BJ498" s="18" t="s">
        <v>87</v>
      </c>
      <c r="BK498" s="241">
        <f>ROUND(I498*H498,2)</f>
        <v>0</v>
      </c>
      <c r="BL498" s="18" t="s">
        <v>115</v>
      </c>
      <c r="BM498" s="240" t="s">
        <v>821</v>
      </c>
    </row>
    <row r="499" s="13" customFormat="1">
      <c r="A499" s="13"/>
      <c r="B499" s="252"/>
      <c r="C499" s="253"/>
      <c r="D499" s="242" t="s">
        <v>369</v>
      </c>
      <c r="E499" s="253"/>
      <c r="F499" s="255" t="s">
        <v>822</v>
      </c>
      <c r="G499" s="253"/>
      <c r="H499" s="256">
        <v>167.63999999999999</v>
      </c>
      <c r="I499" s="257"/>
      <c r="J499" s="253"/>
      <c r="K499" s="253"/>
      <c r="L499" s="258"/>
      <c r="M499" s="259"/>
      <c r="N499" s="260"/>
      <c r="O499" s="260"/>
      <c r="P499" s="260"/>
      <c r="Q499" s="260"/>
      <c r="R499" s="260"/>
      <c r="S499" s="260"/>
      <c r="T499" s="261"/>
      <c r="U499" s="13"/>
      <c r="V499" s="13"/>
      <c r="W499" s="13"/>
      <c r="X499" s="13"/>
      <c r="Y499" s="13"/>
      <c r="Z499" s="13"/>
      <c r="AA499" s="13"/>
      <c r="AB499" s="13"/>
      <c r="AC499" s="13"/>
      <c r="AD499" s="13"/>
      <c r="AE499" s="13"/>
      <c r="AT499" s="262" t="s">
        <v>369</v>
      </c>
      <c r="AU499" s="262" t="s">
        <v>91</v>
      </c>
      <c r="AV499" s="13" t="s">
        <v>91</v>
      </c>
      <c r="AW499" s="13" t="s">
        <v>4</v>
      </c>
      <c r="AX499" s="13" t="s">
        <v>87</v>
      </c>
      <c r="AY499" s="262" t="s">
        <v>227</v>
      </c>
    </row>
    <row r="500" s="2" customFormat="1" ht="16.5" customHeight="1">
      <c r="A500" s="40"/>
      <c r="B500" s="41"/>
      <c r="C500" s="229" t="s">
        <v>823</v>
      </c>
      <c r="D500" s="229" t="s">
        <v>230</v>
      </c>
      <c r="E500" s="230" t="s">
        <v>824</v>
      </c>
      <c r="F500" s="231" t="s">
        <v>825</v>
      </c>
      <c r="G500" s="232" t="s">
        <v>415</v>
      </c>
      <c r="H500" s="233">
        <v>189.30000000000001</v>
      </c>
      <c r="I500" s="234"/>
      <c r="J500" s="235">
        <f>ROUND(I500*H500,2)</f>
        <v>0</v>
      </c>
      <c r="K500" s="231" t="s">
        <v>234</v>
      </c>
      <c r="L500" s="46"/>
      <c r="M500" s="236" t="s">
        <v>1</v>
      </c>
      <c r="N500" s="237" t="s">
        <v>48</v>
      </c>
      <c r="O500" s="93"/>
      <c r="P500" s="238">
        <f>O500*H500</f>
        <v>0</v>
      </c>
      <c r="Q500" s="238">
        <v>0.0115</v>
      </c>
      <c r="R500" s="238">
        <f>Q500*H500</f>
        <v>2.1769500000000002</v>
      </c>
      <c r="S500" s="238">
        <v>0</v>
      </c>
      <c r="T500" s="239">
        <f>S500*H500</f>
        <v>0</v>
      </c>
      <c r="U500" s="40"/>
      <c r="V500" s="40"/>
      <c r="W500" s="40"/>
      <c r="X500" s="40"/>
      <c r="Y500" s="40"/>
      <c r="Z500" s="40"/>
      <c r="AA500" s="40"/>
      <c r="AB500" s="40"/>
      <c r="AC500" s="40"/>
      <c r="AD500" s="40"/>
      <c r="AE500" s="40"/>
      <c r="AR500" s="240" t="s">
        <v>115</v>
      </c>
      <c r="AT500" s="240" t="s">
        <v>230</v>
      </c>
      <c r="AU500" s="240" t="s">
        <v>91</v>
      </c>
      <c r="AY500" s="18" t="s">
        <v>227</v>
      </c>
      <c r="BE500" s="241">
        <f>IF(N500="základní",J500,0)</f>
        <v>0</v>
      </c>
      <c r="BF500" s="241">
        <f>IF(N500="snížená",J500,0)</f>
        <v>0</v>
      </c>
      <c r="BG500" s="241">
        <f>IF(N500="zákl. přenesená",J500,0)</f>
        <v>0</v>
      </c>
      <c r="BH500" s="241">
        <f>IF(N500="sníž. přenesená",J500,0)</f>
        <v>0</v>
      </c>
      <c r="BI500" s="241">
        <f>IF(N500="nulová",J500,0)</f>
        <v>0</v>
      </c>
      <c r="BJ500" s="18" t="s">
        <v>87</v>
      </c>
      <c r="BK500" s="241">
        <f>ROUND(I500*H500,2)</f>
        <v>0</v>
      </c>
      <c r="BL500" s="18" t="s">
        <v>115</v>
      </c>
      <c r="BM500" s="240" t="s">
        <v>826</v>
      </c>
    </row>
    <row r="501" s="15" customFormat="1">
      <c r="A501" s="15"/>
      <c r="B501" s="274"/>
      <c r="C501" s="275"/>
      <c r="D501" s="242" t="s">
        <v>369</v>
      </c>
      <c r="E501" s="276" t="s">
        <v>1</v>
      </c>
      <c r="F501" s="277" t="s">
        <v>734</v>
      </c>
      <c r="G501" s="275"/>
      <c r="H501" s="276" t="s">
        <v>1</v>
      </c>
      <c r="I501" s="278"/>
      <c r="J501" s="275"/>
      <c r="K501" s="275"/>
      <c r="L501" s="279"/>
      <c r="M501" s="280"/>
      <c r="N501" s="281"/>
      <c r="O501" s="281"/>
      <c r="P501" s="281"/>
      <c r="Q501" s="281"/>
      <c r="R501" s="281"/>
      <c r="S501" s="281"/>
      <c r="T501" s="282"/>
      <c r="U501" s="15"/>
      <c r="V501" s="15"/>
      <c r="W501" s="15"/>
      <c r="X501" s="15"/>
      <c r="Y501" s="15"/>
      <c r="Z501" s="15"/>
      <c r="AA501" s="15"/>
      <c r="AB501" s="15"/>
      <c r="AC501" s="15"/>
      <c r="AD501" s="15"/>
      <c r="AE501" s="15"/>
      <c r="AT501" s="283" t="s">
        <v>369</v>
      </c>
      <c r="AU501" s="283" t="s">
        <v>91</v>
      </c>
      <c r="AV501" s="15" t="s">
        <v>87</v>
      </c>
      <c r="AW501" s="15" t="s">
        <v>38</v>
      </c>
      <c r="AX501" s="15" t="s">
        <v>83</v>
      </c>
      <c r="AY501" s="283" t="s">
        <v>227</v>
      </c>
    </row>
    <row r="502" s="13" customFormat="1">
      <c r="A502" s="13"/>
      <c r="B502" s="252"/>
      <c r="C502" s="253"/>
      <c r="D502" s="242" t="s">
        <v>369</v>
      </c>
      <c r="E502" s="254" t="s">
        <v>1</v>
      </c>
      <c r="F502" s="255" t="s">
        <v>827</v>
      </c>
      <c r="G502" s="253"/>
      <c r="H502" s="256">
        <v>189.30000000000001</v>
      </c>
      <c r="I502" s="257"/>
      <c r="J502" s="253"/>
      <c r="K502" s="253"/>
      <c r="L502" s="258"/>
      <c r="M502" s="259"/>
      <c r="N502" s="260"/>
      <c r="O502" s="260"/>
      <c r="P502" s="260"/>
      <c r="Q502" s="260"/>
      <c r="R502" s="260"/>
      <c r="S502" s="260"/>
      <c r="T502" s="261"/>
      <c r="U502" s="13"/>
      <c r="V502" s="13"/>
      <c r="W502" s="13"/>
      <c r="X502" s="13"/>
      <c r="Y502" s="13"/>
      <c r="Z502" s="13"/>
      <c r="AA502" s="13"/>
      <c r="AB502" s="13"/>
      <c r="AC502" s="13"/>
      <c r="AD502" s="13"/>
      <c r="AE502" s="13"/>
      <c r="AT502" s="262" t="s">
        <v>369</v>
      </c>
      <c r="AU502" s="262" t="s">
        <v>91</v>
      </c>
      <c r="AV502" s="13" t="s">
        <v>91</v>
      </c>
      <c r="AW502" s="13" t="s">
        <v>38</v>
      </c>
      <c r="AX502" s="13" t="s">
        <v>83</v>
      </c>
      <c r="AY502" s="262" t="s">
        <v>227</v>
      </c>
    </row>
    <row r="503" s="14" customFormat="1">
      <c r="A503" s="14"/>
      <c r="B503" s="263"/>
      <c r="C503" s="264"/>
      <c r="D503" s="242" t="s">
        <v>369</v>
      </c>
      <c r="E503" s="265" t="s">
        <v>1</v>
      </c>
      <c r="F503" s="266" t="s">
        <v>371</v>
      </c>
      <c r="G503" s="264"/>
      <c r="H503" s="267">
        <v>189.30000000000001</v>
      </c>
      <c r="I503" s="268"/>
      <c r="J503" s="264"/>
      <c r="K503" s="264"/>
      <c r="L503" s="269"/>
      <c r="M503" s="270"/>
      <c r="N503" s="271"/>
      <c r="O503" s="271"/>
      <c r="P503" s="271"/>
      <c r="Q503" s="271"/>
      <c r="R503" s="271"/>
      <c r="S503" s="271"/>
      <c r="T503" s="272"/>
      <c r="U503" s="14"/>
      <c r="V503" s="14"/>
      <c r="W503" s="14"/>
      <c r="X503" s="14"/>
      <c r="Y503" s="14"/>
      <c r="Z503" s="14"/>
      <c r="AA503" s="14"/>
      <c r="AB503" s="14"/>
      <c r="AC503" s="14"/>
      <c r="AD503" s="14"/>
      <c r="AE503" s="14"/>
      <c r="AT503" s="273" t="s">
        <v>369</v>
      </c>
      <c r="AU503" s="273" t="s">
        <v>91</v>
      </c>
      <c r="AV503" s="14" t="s">
        <v>115</v>
      </c>
      <c r="AW503" s="14" t="s">
        <v>38</v>
      </c>
      <c r="AX503" s="14" t="s">
        <v>87</v>
      </c>
      <c r="AY503" s="273" t="s">
        <v>227</v>
      </c>
    </row>
    <row r="504" s="2" customFormat="1" ht="16.5" customHeight="1">
      <c r="A504" s="40"/>
      <c r="B504" s="41"/>
      <c r="C504" s="284" t="s">
        <v>828</v>
      </c>
      <c r="D504" s="284" t="s">
        <v>407</v>
      </c>
      <c r="E504" s="285" t="s">
        <v>829</v>
      </c>
      <c r="F504" s="286" t="s">
        <v>830</v>
      </c>
      <c r="G504" s="287" t="s">
        <v>415</v>
      </c>
      <c r="H504" s="288">
        <v>208.22999999999999</v>
      </c>
      <c r="I504" s="289"/>
      <c r="J504" s="290">
        <f>ROUND(I504*H504,2)</f>
        <v>0</v>
      </c>
      <c r="K504" s="286" t="s">
        <v>234</v>
      </c>
      <c r="L504" s="291"/>
      <c r="M504" s="292" t="s">
        <v>1</v>
      </c>
      <c r="N504" s="293" t="s">
        <v>48</v>
      </c>
      <c r="O504" s="93"/>
      <c r="P504" s="238">
        <f>O504*H504</f>
        <v>0</v>
      </c>
      <c r="Q504" s="238">
        <v>0.014</v>
      </c>
      <c r="R504" s="238">
        <f>Q504*H504</f>
        <v>2.9152199999999997</v>
      </c>
      <c r="S504" s="238">
        <v>0</v>
      </c>
      <c r="T504" s="239">
        <f>S504*H504</f>
        <v>0</v>
      </c>
      <c r="U504" s="40"/>
      <c r="V504" s="40"/>
      <c r="W504" s="40"/>
      <c r="X504" s="40"/>
      <c r="Y504" s="40"/>
      <c r="Z504" s="40"/>
      <c r="AA504" s="40"/>
      <c r="AB504" s="40"/>
      <c r="AC504" s="40"/>
      <c r="AD504" s="40"/>
      <c r="AE504" s="40"/>
      <c r="AR504" s="240" t="s">
        <v>266</v>
      </c>
      <c r="AT504" s="240" t="s">
        <v>407</v>
      </c>
      <c r="AU504" s="240" t="s">
        <v>91</v>
      </c>
      <c r="AY504" s="18" t="s">
        <v>227</v>
      </c>
      <c r="BE504" s="241">
        <f>IF(N504="základní",J504,0)</f>
        <v>0</v>
      </c>
      <c r="BF504" s="241">
        <f>IF(N504="snížená",J504,0)</f>
        <v>0</v>
      </c>
      <c r="BG504" s="241">
        <f>IF(N504="zákl. přenesená",J504,0)</f>
        <v>0</v>
      </c>
      <c r="BH504" s="241">
        <f>IF(N504="sníž. přenesená",J504,0)</f>
        <v>0</v>
      </c>
      <c r="BI504" s="241">
        <f>IF(N504="nulová",J504,0)</f>
        <v>0</v>
      </c>
      <c r="BJ504" s="18" t="s">
        <v>87</v>
      </c>
      <c r="BK504" s="241">
        <f>ROUND(I504*H504,2)</f>
        <v>0</v>
      </c>
      <c r="BL504" s="18" t="s">
        <v>115</v>
      </c>
      <c r="BM504" s="240" t="s">
        <v>831</v>
      </c>
    </row>
    <row r="505" s="13" customFormat="1">
      <c r="A505" s="13"/>
      <c r="B505" s="252"/>
      <c r="C505" s="253"/>
      <c r="D505" s="242" t="s">
        <v>369</v>
      </c>
      <c r="E505" s="253"/>
      <c r="F505" s="255" t="s">
        <v>832</v>
      </c>
      <c r="G505" s="253"/>
      <c r="H505" s="256">
        <v>208.22999999999999</v>
      </c>
      <c r="I505" s="257"/>
      <c r="J505" s="253"/>
      <c r="K505" s="253"/>
      <c r="L505" s="258"/>
      <c r="M505" s="259"/>
      <c r="N505" s="260"/>
      <c r="O505" s="260"/>
      <c r="P505" s="260"/>
      <c r="Q505" s="260"/>
      <c r="R505" s="260"/>
      <c r="S505" s="260"/>
      <c r="T505" s="261"/>
      <c r="U505" s="13"/>
      <c r="V505" s="13"/>
      <c r="W505" s="13"/>
      <c r="X505" s="13"/>
      <c r="Y505" s="13"/>
      <c r="Z505" s="13"/>
      <c r="AA505" s="13"/>
      <c r="AB505" s="13"/>
      <c r="AC505" s="13"/>
      <c r="AD505" s="13"/>
      <c r="AE505" s="13"/>
      <c r="AT505" s="262" t="s">
        <v>369</v>
      </c>
      <c r="AU505" s="262" t="s">
        <v>91</v>
      </c>
      <c r="AV505" s="13" t="s">
        <v>91</v>
      </c>
      <c r="AW505" s="13" t="s">
        <v>4</v>
      </c>
      <c r="AX505" s="13" t="s">
        <v>87</v>
      </c>
      <c r="AY505" s="262" t="s">
        <v>227</v>
      </c>
    </row>
    <row r="506" s="2" customFormat="1" ht="21.75" customHeight="1">
      <c r="A506" s="40"/>
      <c r="B506" s="41"/>
      <c r="C506" s="229" t="s">
        <v>833</v>
      </c>
      <c r="D506" s="229" t="s">
        <v>230</v>
      </c>
      <c r="E506" s="230" t="s">
        <v>834</v>
      </c>
      <c r="F506" s="231" t="s">
        <v>835</v>
      </c>
      <c r="G506" s="232" t="s">
        <v>544</v>
      </c>
      <c r="H506" s="233">
        <v>360.60000000000002</v>
      </c>
      <c r="I506" s="234"/>
      <c r="J506" s="235">
        <f>ROUND(I506*H506,2)</f>
        <v>0</v>
      </c>
      <c r="K506" s="231" t="s">
        <v>234</v>
      </c>
      <c r="L506" s="46"/>
      <c r="M506" s="236" t="s">
        <v>1</v>
      </c>
      <c r="N506" s="237" t="s">
        <v>48</v>
      </c>
      <c r="O506" s="93"/>
      <c r="P506" s="238">
        <f>O506*H506</f>
        <v>0</v>
      </c>
      <c r="Q506" s="238">
        <v>0.0017600000000000001</v>
      </c>
      <c r="R506" s="238">
        <f>Q506*H506</f>
        <v>0.63465600000000011</v>
      </c>
      <c r="S506" s="238">
        <v>0</v>
      </c>
      <c r="T506" s="239">
        <f>S506*H506</f>
        <v>0</v>
      </c>
      <c r="U506" s="40"/>
      <c r="V506" s="40"/>
      <c r="W506" s="40"/>
      <c r="X506" s="40"/>
      <c r="Y506" s="40"/>
      <c r="Z506" s="40"/>
      <c r="AA506" s="40"/>
      <c r="AB506" s="40"/>
      <c r="AC506" s="40"/>
      <c r="AD506" s="40"/>
      <c r="AE506" s="40"/>
      <c r="AR506" s="240" t="s">
        <v>115</v>
      </c>
      <c r="AT506" s="240" t="s">
        <v>230</v>
      </c>
      <c r="AU506" s="240" t="s">
        <v>91</v>
      </c>
      <c r="AY506" s="18" t="s">
        <v>227</v>
      </c>
      <c r="BE506" s="241">
        <f>IF(N506="základní",J506,0)</f>
        <v>0</v>
      </c>
      <c r="BF506" s="241">
        <f>IF(N506="snížená",J506,0)</f>
        <v>0</v>
      </c>
      <c r="BG506" s="241">
        <f>IF(N506="zákl. přenesená",J506,0)</f>
        <v>0</v>
      </c>
      <c r="BH506" s="241">
        <f>IF(N506="sníž. přenesená",J506,0)</f>
        <v>0</v>
      </c>
      <c r="BI506" s="241">
        <f>IF(N506="nulová",J506,0)</f>
        <v>0</v>
      </c>
      <c r="BJ506" s="18" t="s">
        <v>87</v>
      </c>
      <c r="BK506" s="241">
        <f>ROUND(I506*H506,2)</f>
        <v>0</v>
      </c>
      <c r="BL506" s="18" t="s">
        <v>115</v>
      </c>
      <c r="BM506" s="240" t="s">
        <v>836</v>
      </c>
    </row>
    <row r="507" s="15" customFormat="1">
      <c r="A507" s="15"/>
      <c r="B507" s="274"/>
      <c r="C507" s="275"/>
      <c r="D507" s="242" t="s">
        <v>369</v>
      </c>
      <c r="E507" s="276" t="s">
        <v>1</v>
      </c>
      <c r="F507" s="277" t="s">
        <v>734</v>
      </c>
      <c r="G507" s="275"/>
      <c r="H507" s="276" t="s">
        <v>1</v>
      </c>
      <c r="I507" s="278"/>
      <c r="J507" s="275"/>
      <c r="K507" s="275"/>
      <c r="L507" s="279"/>
      <c r="M507" s="280"/>
      <c r="N507" s="281"/>
      <c r="O507" s="281"/>
      <c r="P507" s="281"/>
      <c r="Q507" s="281"/>
      <c r="R507" s="281"/>
      <c r="S507" s="281"/>
      <c r="T507" s="282"/>
      <c r="U507" s="15"/>
      <c r="V507" s="15"/>
      <c r="W507" s="15"/>
      <c r="X507" s="15"/>
      <c r="Y507" s="15"/>
      <c r="Z507" s="15"/>
      <c r="AA507" s="15"/>
      <c r="AB507" s="15"/>
      <c r="AC507" s="15"/>
      <c r="AD507" s="15"/>
      <c r="AE507" s="15"/>
      <c r="AT507" s="283" t="s">
        <v>369</v>
      </c>
      <c r="AU507" s="283" t="s">
        <v>91</v>
      </c>
      <c r="AV507" s="15" t="s">
        <v>87</v>
      </c>
      <c r="AW507" s="15" t="s">
        <v>38</v>
      </c>
      <c r="AX507" s="15" t="s">
        <v>83</v>
      </c>
      <c r="AY507" s="283" t="s">
        <v>227</v>
      </c>
    </row>
    <row r="508" s="13" customFormat="1">
      <c r="A508" s="13"/>
      <c r="B508" s="252"/>
      <c r="C508" s="253"/>
      <c r="D508" s="242" t="s">
        <v>369</v>
      </c>
      <c r="E508" s="254" t="s">
        <v>1</v>
      </c>
      <c r="F508" s="255" t="s">
        <v>837</v>
      </c>
      <c r="G508" s="253"/>
      <c r="H508" s="256">
        <v>360.60000000000002</v>
      </c>
      <c r="I508" s="257"/>
      <c r="J508" s="253"/>
      <c r="K508" s="253"/>
      <c r="L508" s="258"/>
      <c r="M508" s="259"/>
      <c r="N508" s="260"/>
      <c r="O508" s="260"/>
      <c r="P508" s="260"/>
      <c r="Q508" s="260"/>
      <c r="R508" s="260"/>
      <c r="S508" s="260"/>
      <c r="T508" s="261"/>
      <c r="U508" s="13"/>
      <c r="V508" s="13"/>
      <c r="W508" s="13"/>
      <c r="X508" s="13"/>
      <c r="Y508" s="13"/>
      <c r="Z508" s="13"/>
      <c r="AA508" s="13"/>
      <c r="AB508" s="13"/>
      <c r="AC508" s="13"/>
      <c r="AD508" s="13"/>
      <c r="AE508" s="13"/>
      <c r="AT508" s="262" t="s">
        <v>369</v>
      </c>
      <c r="AU508" s="262" t="s">
        <v>91</v>
      </c>
      <c r="AV508" s="13" t="s">
        <v>91</v>
      </c>
      <c r="AW508" s="13" t="s">
        <v>38</v>
      </c>
      <c r="AX508" s="13" t="s">
        <v>83</v>
      </c>
      <c r="AY508" s="262" t="s">
        <v>227</v>
      </c>
    </row>
    <row r="509" s="14" customFormat="1">
      <c r="A509" s="14"/>
      <c r="B509" s="263"/>
      <c r="C509" s="264"/>
      <c r="D509" s="242" t="s">
        <v>369</v>
      </c>
      <c r="E509" s="265" t="s">
        <v>1</v>
      </c>
      <c r="F509" s="266" t="s">
        <v>371</v>
      </c>
      <c r="G509" s="264"/>
      <c r="H509" s="267">
        <v>360.60000000000002</v>
      </c>
      <c r="I509" s="268"/>
      <c r="J509" s="264"/>
      <c r="K509" s="264"/>
      <c r="L509" s="269"/>
      <c r="M509" s="270"/>
      <c r="N509" s="271"/>
      <c r="O509" s="271"/>
      <c r="P509" s="271"/>
      <c r="Q509" s="271"/>
      <c r="R509" s="271"/>
      <c r="S509" s="271"/>
      <c r="T509" s="272"/>
      <c r="U509" s="14"/>
      <c r="V509" s="14"/>
      <c r="W509" s="14"/>
      <c r="X509" s="14"/>
      <c r="Y509" s="14"/>
      <c r="Z509" s="14"/>
      <c r="AA509" s="14"/>
      <c r="AB509" s="14"/>
      <c r="AC509" s="14"/>
      <c r="AD509" s="14"/>
      <c r="AE509" s="14"/>
      <c r="AT509" s="273" t="s">
        <v>369</v>
      </c>
      <c r="AU509" s="273" t="s">
        <v>91</v>
      </c>
      <c r="AV509" s="14" t="s">
        <v>115</v>
      </c>
      <c r="AW509" s="14" t="s">
        <v>38</v>
      </c>
      <c r="AX509" s="14" t="s">
        <v>87</v>
      </c>
      <c r="AY509" s="273" t="s">
        <v>227</v>
      </c>
    </row>
    <row r="510" s="2" customFormat="1" ht="16.5" customHeight="1">
      <c r="A510" s="40"/>
      <c r="B510" s="41"/>
      <c r="C510" s="284" t="s">
        <v>838</v>
      </c>
      <c r="D510" s="284" t="s">
        <v>407</v>
      </c>
      <c r="E510" s="285" t="s">
        <v>839</v>
      </c>
      <c r="F510" s="286" t="s">
        <v>840</v>
      </c>
      <c r="G510" s="287" t="s">
        <v>415</v>
      </c>
      <c r="H510" s="288">
        <v>72.120000000000005</v>
      </c>
      <c r="I510" s="289"/>
      <c r="J510" s="290">
        <f>ROUND(I510*H510,2)</f>
        <v>0</v>
      </c>
      <c r="K510" s="286" t="s">
        <v>234</v>
      </c>
      <c r="L510" s="291"/>
      <c r="M510" s="292" t="s">
        <v>1</v>
      </c>
      <c r="N510" s="293" t="s">
        <v>48</v>
      </c>
      <c r="O510" s="93"/>
      <c r="P510" s="238">
        <f>O510*H510</f>
        <v>0</v>
      </c>
      <c r="Q510" s="238">
        <v>0.0030000000000000001</v>
      </c>
      <c r="R510" s="238">
        <f>Q510*H510</f>
        <v>0.21636000000000003</v>
      </c>
      <c r="S510" s="238">
        <v>0</v>
      </c>
      <c r="T510" s="239">
        <f>S510*H510</f>
        <v>0</v>
      </c>
      <c r="U510" s="40"/>
      <c r="V510" s="40"/>
      <c r="W510" s="40"/>
      <c r="X510" s="40"/>
      <c r="Y510" s="40"/>
      <c r="Z510" s="40"/>
      <c r="AA510" s="40"/>
      <c r="AB510" s="40"/>
      <c r="AC510" s="40"/>
      <c r="AD510" s="40"/>
      <c r="AE510" s="40"/>
      <c r="AR510" s="240" t="s">
        <v>266</v>
      </c>
      <c r="AT510" s="240" t="s">
        <v>407</v>
      </c>
      <c r="AU510" s="240" t="s">
        <v>91</v>
      </c>
      <c r="AY510" s="18" t="s">
        <v>227</v>
      </c>
      <c r="BE510" s="241">
        <f>IF(N510="základní",J510,0)</f>
        <v>0</v>
      </c>
      <c r="BF510" s="241">
        <f>IF(N510="snížená",J510,0)</f>
        <v>0</v>
      </c>
      <c r="BG510" s="241">
        <f>IF(N510="zákl. přenesená",J510,0)</f>
        <v>0</v>
      </c>
      <c r="BH510" s="241">
        <f>IF(N510="sníž. přenesená",J510,0)</f>
        <v>0</v>
      </c>
      <c r="BI510" s="241">
        <f>IF(N510="nulová",J510,0)</f>
        <v>0</v>
      </c>
      <c r="BJ510" s="18" t="s">
        <v>87</v>
      </c>
      <c r="BK510" s="241">
        <f>ROUND(I510*H510,2)</f>
        <v>0</v>
      </c>
      <c r="BL510" s="18" t="s">
        <v>115</v>
      </c>
      <c r="BM510" s="240" t="s">
        <v>841</v>
      </c>
    </row>
    <row r="511" s="13" customFormat="1">
      <c r="A511" s="13"/>
      <c r="B511" s="252"/>
      <c r="C511" s="253"/>
      <c r="D511" s="242" t="s">
        <v>369</v>
      </c>
      <c r="E511" s="253"/>
      <c r="F511" s="255" t="s">
        <v>842</v>
      </c>
      <c r="G511" s="253"/>
      <c r="H511" s="256">
        <v>72.120000000000005</v>
      </c>
      <c r="I511" s="257"/>
      <c r="J511" s="253"/>
      <c r="K511" s="253"/>
      <c r="L511" s="258"/>
      <c r="M511" s="259"/>
      <c r="N511" s="260"/>
      <c r="O511" s="260"/>
      <c r="P511" s="260"/>
      <c r="Q511" s="260"/>
      <c r="R511" s="260"/>
      <c r="S511" s="260"/>
      <c r="T511" s="261"/>
      <c r="U511" s="13"/>
      <c r="V511" s="13"/>
      <c r="W511" s="13"/>
      <c r="X511" s="13"/>
      <c r="Y511" s="13"/>
      <c r="Z511" s="13"/>
      <c r="AA511" s="13"/>
      <c r="AB511" s="13"/>
      <c r="AC511" s="13"/>
      <c r="AD511" s="13"/>
      <c r="AE511" s="13"/>
      <c r="AT511" s="262" t="s">
        <v>369</v>
      </c>
      <c r="AU511" s="262" t="s">
        <v>91</v>
      </c>
      <c r="AV511" s="13" t="s">
        <v>91</v>
      </c>
      <c r="AW511" s="13" t="s">
        <v>4</v>
      </c>
      <c r="AX511" s="13" t="s">
        <v>87</v>
      </c>
      <c r="AY511" s="262" t="s">
        <v>227</v>
      </c>
    </row>
    <row r="512" s="2" customFormat="1" ht="16.5" customHeight="1">
      <c r="A512" s="40"/>
      <c r="B512" s="41"/>
      <c r="C512" s="229" t="s">
        <v>843</v>
      </c>
      <c r="D512" s="229" t="s">
        <v>230</v>
      </c>
      <c r="E512" s="230" t="s">
        <v>844</v>
      </c>
      <c r="F512" s="231" t="s">
        <v>845</v>
      </c>
      <c r="G512" s="232" t="s">
        <v>415</v>
      </c>
      <c r="H512" s="233">
        <v>429.17500000000001</v>
      </c>
      <c r="I512" s="234"/>
      <c r="J512" s="235">
        <f>ROUND(I512*H512,2)</f>
        <v>0</v>
      </c>
      <c r="K512" s="231" t="s">
        <v>234</v>
      </c>
      <c r="L512" s="46"/>
      <c r="M512" s="236" t="s">
        <v>1</v>
      </c>
      <c r="N512" s="237" t="s">
        <v>48</v>
      </c>
      <c r="O512" s="93"/>
      <c r="P512" s="238">
        <f>O512*H512</f>
        <v>0</v>
      </c>
      <c r="Q512" s="238">
        <v>0.0031900000000000001</v>
      </c>
      <c r="R512" s="238">
        <f>Q512*H512</f>
        <v>1.36906825</v>
      </c>
      <c r="S512" s="238">
        <v>0</v>
      </c>
      <c r="T512" s="239">
        <f>S512*H512</f>
        <v>0</v>
      </c>
      <c r="U512" s="40"/>
      <c r="V512" s="40"/>
      <c r="W512" s="40"/>
      <c r="X512" s="40"/>
      <c r="Y512" s="40"/>
      <c r="Z512" s="40"/>
      <c r="AA512" s="40"/>
      <c r="AB512" s="40"/>
      <c r="AC512" s="40"/>
      <c r="AD512" s="40"/>
      <c r="AE512" s="40"/>
      <c r="AR512" s="240" t="s">
        <v>115</v>
      </c>
      <c r="AT512" s="240" t="s">
        <v>230</v>
      </c>
      <c r="AU512" s="240" t="s">
        <v>91</v>
      </c>
      <c r="AY512" s="18" t="s">
        <v>227</v>
      </c>
      <c r="BE512" s="241">
        <f>IF(N512="základní",J512,0)</f>
        <v>0</v>
      </c>
      <c r="BF512" s="241">
        <f>IF(N512="snížená",J512,0)</f>
        <v>0</v>
      </c>
      <c r="BG512" s="241">
        <f>IF(N512="zákl. přenesená",J512,0)</f>
        <v>0</v>
      </c>
      <c r="BH512" s="241">
        <f>IF(N512="sníž. přenesená",J512,0)</f>
        <v>0</v>
      </c>
      <c r="BI512" s="241">
        <f>IF(N512="nulová",J512,0)</f>
        <v>0</v>
      </c>
      <c r="BJ512" s="18" t="s">
        <v>87</v>
      </c>
      <c r="BK512" s="241">
        <f>ROUND(I512*H512,2)</f>
        <v>0</v>
      </c>
      <c r="BL512" s="18" t="s">
        <v>115</v>
      </c>
      <c r="BM512" s="240" t="s">
        <v>846</v>
      </c>
    </row>
    <row r="513" s="15" customFormat="1">
      <c r="A513" s="15"/>
      <c r="B513" s="274"/>
      <c r="C513" s="275"/>
      <c r="D513" s="242" t="s">
        <v>369</v>
      </c>
      <c r="E513" s="276" t="s">
        <v>1</v>
      </c>
      <c r="F513" s="277" t="s">
        <v>734</v>
      </c>
      <c r="G513" s="275"/>
      <c r="H513" s="276" t="s">
        <v>1</v>
      </c>
      <c r="I513" s="278"/>
      <c r="J513" s="275"/>
      <c r="K513" s="275"/>
      <c r="L513" s="279"/>
      <c r="M513" s="280"/>
      <c r="N513" s="281"/>
      <c r="O513" s="281"/>
      <c r="P513" s="281"/>
      <c r="Q513" s="281"/>
      <c r="R513" s="281"/>
      <c r="S513" s="281"/>
      <c r="T513" s="282"/>
      <c r="U513" s="15"/>
      <c r="V513" s="15"/>
      <c r="W513" s="15"/>
      <c r="X513" s="15"/>
      <c r="Y513" s="15"/>
      <c r="Z513" s="15"/>
      <c r="AA513" s="15"/>
      <c r="AB513" s="15"/>
      <c r="AC513" s="15"/>
      <c r="AD513" s="15"/>
      <c r="AE513" s="15"/>
      <c r="AT513" s="283" t="s">
        <v>369</v>
      </c>
      <c r="AU513" s="283" t="s">
        <v>91</v>
      </c>
      <c r="AV513" s="15" t="s">
        <v>87</v>
      </c>
      <c r="AW513" s="15" t="s">
        <v>38</v>
      </c>
      <c r="AX513" s="15" t="s">
        <v>83</v>
      </c>
      <c r="AY513" s="283" t="s">
        <v>227</v>
      </c>
    </row>
    <row r="514" s="13" customFormat="1">
      <c r="A514" s="13"/>
      <c r="B514" s="252"/>
      <c r="C514" s="253"/>
      <c r="D514" s="242" t="s">
        <v>369</v>
      </c>
      <c r="E514" s="254" t="s">
        <v>1</v>
      </c>
      <c r="F514" s="255" t="s">
        <v>847</v>
      </c>
      <c r="G514" s="253"/>
      <c r="H514" s="256">
        <v>429.17500000000001</v>
      </c>
      <c r="I514" s="257"/>
      <c r="J514" s="253"/>
      <c r="K514" s="253"/>
      <c r="L514" s="258"/>
      <c r="M514" s="259"/>
      <c r="N514" s="260"/>
      <c r="O514" s="260"/>
      <c r="P514" s="260"/>
      <c r="Q514" s="260"/>
      <c r="R514" s="260"/>
      <c r="S514" s="260"/>
      <c r="T514" s="261"/>
      <c r="U514" s="13"/>
      <c r="V514" s="13"/>
      <c r="W514" s="13"/>
      <c r="X514" s="13"/>
      <c r="Y514" s="13"/>
      <c r="Z514" s="13"/>
      <c r="AA514" s="13"/>
      <c r="AB514" s="13"/>
      <c r="AC514" s="13"/>
      <c r="AD514" s="13"/>
      <c r="AE514" s="13"/>
      <c r="AT514" s="262" t="s">
        <v>369</v>
      </c>
      <c r="AU514" s="262" t="s">
        <v>91</v>
      </c>
      <c r="AV514" s="13" t="s">
        <v>91</v>
      </c>
      <c r="AW514" s="13" t="s">
        <v>38</v>
      </c>
      <c r="AX514" s="13" t="s">
        <v>83</v>
      </c>
      <c r="AY514" s="262" t="s">
        <v>227</v>
      </c>
    </row>
    <row r="515" s="14" customFormat="1">
      <c r="A515" s="14"/>
      <c r="B515" s="263"/>
      <c r="C515" s="264"/>
      <c r="D515" s="242" t="s">
        <v>369</v>
      </c>
      <c r="E515" s="265" t="s">
        <v>1</v>
      </c>
      <c r="F515" s="266" t="s">
        <v>371</v>
      </c>
      <c r="G515" s="264"/>
      <c r="H515" s="267">
        <v>429.17500000000001</v>
      </c>
      <c r="I515" s="268"/>
      <c r="J515" s="264"/>
      <c r="K515" s="264"/>
      <c r="L515" s="269"/>
      <c r="M515" s="270"/>
      <c r="N515" s="271"/>
      <c r="O515" s="271"/>
      <c r="P515" s="271"/>
      <c r="Q515" s="271"/>
      <c r="R515" s="271"/>
      <c r="S515" s="271"/>
      <c r="T515" s="272"/>
      <c r="U515" s="14"/>
      <c r="V515" s="14"/>
      <c r="W515" s="14"/>
      <c r="X515" s="14"/>
      <c r="Y515" s="14"/>
      <c r="Z515" s="14"/>
      <c r="AA515" s="14"/>
      <c r="AB515" s="14"/>
      <c r="AC515" s="14"/>
      <c r="AD515" s="14"/>
      <c r="AE515" s="14"/>
      <c r="AT515" s="273" t="s">
        <v>369</v>
      </c>
      <c r="AU515" s="273" t="s">
        <v>91</v>
      </c>
      <c r="AV515" s="14" t="s">
        <v>115</v>
      </c>
      <c r="AW515" s="14" t="s">
        <v>38</v>
      </c>
      <c r="AX515" s="14" t="s">
        <v>87</v>
      </c>
      <c r="AY515" s="273" t="s">
        <v>227</v>
      </c>
    </row>
    <row r="516" s="2" customFormat="1" ht="16.5" customHeight="1">
      <c r="A516" s="40"/>
      <c r="B516" s="41"/>
      <c r="C516" s="229" t="s">
        <v>848</v>
      </c>
      <c r="D516" s="229" t="s">
        <v>230</v>
      </c>
      <c r="E516" s="230" t="s">
        <v>849</v>
      </c>
      <c r="F516" s="231" t="s">
        <v>850</v>
      </c>
      <c r="G516" s="232" t="s">
        <v>415</v>
      </c>
      <c r="H516" s="233">
        <v>63.100000000000001</v>
      </c>
      <c r="I516" s="234"/>
      <c r="J516" s="235">
        <f>ROUND(I516*H516,2)</f>
        <v>0</v>
      </c>
      <c r="K516" s="231" t="s">
        <v>234</v>
      </c>
      <c r="L516" s="46"/>
      <c r="M516" s="236" t="s">
        <v>1</v>
      </c>
      <c r="N516" s="237" t="s">
        <v>48</v>
      </c>
      <c r="O516" s="93"/>
      <c r="P516" s="238">
        <f>O516*H516</f>
        <v>0</v>
      </c>
      <c r="Q516" s="238">
        <v>6.0000000000000002E-05</v>
      </c>
      <c r="R516" s="238">
        <f>Q516*H516</f>
        <v>0.0037860000000000003</v>
      </c>
      <c r="S516" s="238">
        <v>0</v>
      </c>
      <c r="T516" s="239">
        <f>S516*H516</f>
        <v>0</v>
      </c>
      <c r="U516" s="40"/>
      <c r="V516" s="40"/>
      <c r="W516" s="40"/>
      <c r="X516" s="40"/>
      <c r="Y516" s="40"/>
      <c r="Z516" s="40"/>
      <c r="AA516" s="40"/>
      <c r="AB516" s="40"/>
      <c r="AC516" s="40"/>
      <c r="AD516" s="40"/>
      <c r="AE516" s="40"/>
      <c r="AR516" s="240" t="s">
        <v>115</v>
      </c>
      <c r="AT516" s="240" t="s">
        <v>230</v>
      </c>
      <c r="AU516" s="240" t="s">
        <v>91</v>
      </c>
      <c r="AY516" s="18" t="s">
        <v>227</v>
      </c>
      <c r="BE516" s="241">
        <f>IF(N516="základní",J516,0)</f>
        <v>0</v>
      </c>
      <c r="BF516" s="241">
        <f>IF(N516="snížená",J516,0)</f>
        <v>0</v>
      </c>
      <c r="BG516" s="241">
        <f>IF(N516="zákl. přenesená",J516,0)</f>
        <v>0</v>
      </c>
      <c r="BH516" s="241">
        <f>IF(N516="sníž. přenesená",J516,0)</f>
        <v>0</v>
      </c>
      <c r="BI516" s="241">
        <f>IF(N516="nulová",J516,0)</f>
        <v>0</v>
      </c>
      <c r="BJ516" s="18" t="s">
        <v>87</v>
      </c>
      <c r="BK516" s="241">
        <f>ROUND(I516*H516,2)</f>
        <v>0</v>
      </c>
      <c r="BL516" s="18" t="s">
        <v>115</v>
      </c>
      <c r="BM516" s="240" t="s">
        <v>851</v>
      </c>
    </row>
    <row r="517" s="2" customFormat="1" ht="16.5" customHeight="1">
      <c r="A517" s="40"/>
      <c r="B517" s="41"/>
      <c r="C517" s="229" t="s">
        <v>852</v>
      </c>
      <c r="D517" s="229" t="s">
        <v>230</v>
      </c>
      <c r="E517" s="230" t="s">
        <v>853</v>
      </c>
      <c r="F517" s="231" t="s">
        <v>854</v>
      </c>
      <c r="G517" s="232" t="s">
        <v>415</v>
      </c>
      <c r="H517" s="233">
        <v>1115.1900000000001</v>
      </c>
      <c r="I517" s="234"/>
      <c r="J517" s="235">
        <f>ROUND(I517*H517,2)</f>
        <v>0</v>
      </c>
      <c r="K517" s="231" t="s">
        <v>234</v>
      </c>
      <c r="L517" s="46"/>
      <c r="M517" s="236" t="s">
        <v>1</v>
      </c>
      <c r="N517" s="237" t="s">
        <v>48</v>
      </c>
      <c r="O517" s="93"/>
      <c r="P517" s="238">
        <f>O517*H517</f>
        <v>0</v>
      </c>
      <c r="Q517" s="238">
        <v>6.0000000000000002E-05</v>
      </c>
      <c r="R517" s="238">
        <f>Q517*H517</f>
        <v>0.06691140000000001</v>
      </c>
      <c r="S517" s="238">
        <v>0</v>
      </c>
      <c r="T517" s="239">
        <f>S517*H517</f>
        <v>0</v>
      </c>
      <c r="U517" s="40"/>
      <c r="V517" s="40"/>
      <c r="W517" s="40"/>
      <c r="X517" s="40"/>
      <c r="Y517" s="40"/>
      <c r="Z517" s="40"/>
      <c r="AA517" s="40"/>
      <c r="AB517" s="40"/>
      <c r="AC517" s="40"/>
      <c r="AD517" s="40"/>
      <c r="AE517" s="40"/>
      <c r="AR517" s="240" t="s">
        <v>115</v>
      </c>
      <c r="AT517" s="240" t="s">
        <v>230</v>
      </c>
      <c r="AU517" s="240" t="s">
        <v>91</v>
      </c>
      <c r="AY517" s="18" t="s">
        <v>227</v>
      </c>
      <c r="BE517" s="241">
        <f>IF(N517="základní",J517,0)</f>
        <v>0</v>
      </c>
      <c r="BF517" s="241">
        <f>IF(N517="snížená",J517,0)</f>
        <v>0</v>
      </c>
      <c r="BG517" s="241">
        <f>IF(N517="zákl. přenesená",J517,0)</f>
        <v>0</v>
      </c>
      <c r="BH517" s="241">
        <f>IF(N517="sníž. přenesená",J517,0)</f>
        <v>0</v>
      </c>
      <c r="BI517" s="241">
        <f>IF(N517="nulová",J517,0)</f>
        <v>0</v>
      </c>
      <c r="BJ517" s="18" t="s">
        <v>87</v>
      </c>
      <c r="BK517" s="241">
        <f>ROUND(I517*H517,2)</f>
        <v>0</v>
      </c>
      <c r="BL517" s="18" t="s">
        <v>115</v>
      </c>
      <c r="BM517" s="240" t="s">
        <v>855</v>
      </c>
    </row>
    <row r="518" s="2" customFormat="1" ht="16.5" customHeight="1">
      <c r="A518" s="40"/>
      <c r="B518" s="41"/>
      <c r="C518" s="229" t="s">
        <v>856</v>
      </c>
      <c r="D518" s="229" t="s">
        <v>230</v>
      </c>
      <c r="E518" s="230" t="s">
        <v>857</v>
      </c>
      <c r="F518" s="231" t="s">
        <v>858</v>
      </c>
      <c r="G518" s="232" t="s">
        <v>415</v>
      </c>
      <c r="H518" s="233">
        <v>1303.28</v>
      </c>
      <c r="I518" s="234"/>
      <c r="J518" s="235">
        <f>ROUND(I518*H518,2)</f>
        <v>0</v>
      </c>
      <c r="K518" s="231" t="s">
        <v>234</v>
      </c>
      <c r="L518" s="46"/>
      <c r="M518" s="236" t="s">
        <v>1</v>
      </c>
      <c r="N518" s="237" t="s">
        <v>48</v>
      </c>
      <c r="O518" s="93"/>
      <c r="P518" s="238">
        <f>O518*H518</f>
        <v>0</v>
      </c>
      <c r="Q518" s="238">
        <v>0.0315</v>
      </c>
      <c r="R518" s="238">
        <f>Q518*H518</f>
        <v>41.053319999999999</v>
      </c>
      <c r="S518" s="238">
        <v>0</v>
      </c>
      <c r="T518" s="239">
        <f>S518*H518</f>
        <v>0</v>
      </c>
      <c r="U518" s="40"/>
      <c r="V518" s="40"/>
      <c r="W518" s="40"/>
      <c r="X518" s="40"/>
      <c r="Y518" s="40"/>
      <c r="Z518" s="40"/>
      <c r="AA518" s="40"/>
      <c r="AB518" s="40"/>
      <c r="AC518" s="40"/>
      <c r="AD518" s="40"/>
      <c r="AE518" s="40"/>
      <c r="AR518" s="240" t="s">
        <v>115</v>
      </c>
      <c r="AT518" s="240" t="s">
        <v>230</v>
      </c>
      <c r="AU518" s="240" t="s">
        <v>91</v>
      </c>
      <c r="AY518" s="18" t="s">
        <v>227</v>
      </c>
      <c r="BE518" s="241">
        <f>IF(N518="základní",J518,0)</f>
        <v>0</v>
      </c>
      <c r="BF518" s="241">
        <f>IF(N518="snížená",J518,0)</f>
        <v>0</v>
      </c>
      <c r="BG518" s="241">
        <f>IF(N518="zákl. přenesená",J518,0)</f>
        <v>0</v>
      </c>
      <c r="BH518" s="241">
        <f>IF(N518="sníž. přenesená",J518,0)</f>
        <v>0</v>
      </c>
      <c r="BI518" s="241">
        <f>IF(N518="nulová",J518,0)</f>
        <v>0</v>
      </c>
      <c r="BJ518" s="18" t="s">
        <v>87</v>
      </c>
      <c r="BK518" s="241">
        <f>ROUND(I518*H518,2)</f>
        <v>0</v>
      </c>
      <c r="BL518" s="18" t="s">
        <v>115</v>
      </c>
      <c r="BM518" s="240" t="s">
        <v>859</v>
      </c>
    </row>
    <row r="519" s="2" customFormat="1" ht="16.5" customHeight="1">
      <c r="A519" s="40"/>
      <c r="B519" s="41"/>
      <c r="C519" s="229" t="s">
        <v>860</v>
      </c>
      <c r="D519" s="229" t="s">
        <v>230</v>
      </c>
      <c r="E519" s="230" t="s">
        <v>861</v>
      </c>
      <c r="F519" s="231" t="s">
        <v>862</v>
      </c>
      <c r="G519" s="232" t="s">
        <v>415</v>
      </c>
      <c r="H519" s="233">
        <v>864.71000000000004</v>
      </c>
      <c r="I519" s="234"/>
      <c r="J519" s="235">
        <f>ROUND(I519*H519,2)</f>
        <v>0</v>
      </c>
      <c r="K519" s="231" t="s">
        <v>251</v>
      </c>
      <c r="L519" s="46"/>
      <c r="M519" s="236" t="s">
        <v>1</v>
      </c>
      <c r="N519" s="237" t="s">
        <v>48</v>
      </c>
      <c r="O519" s="93"/>
      <c r="P519" s="238">
        <f>O519*H519</f>
        <v>0</v>
      </c>
      <c r="Q519" s="238">
        <v>0</v>
      </c>
      <c r="R519" s="238">
        <f>Q519*H519</f>
        <v>0</v>
      </c>
      <c r="S519" s="238">
        <v>0</v>
      </c>
      <c r="T519" s="239">
        <f>S519*H519</f>
        <v>0</v>
      </c>
      <c r="U519" s="40"/>
      <c r="V519" s="40"/>
      <c r="W519" s="40"/>
      <c r="X519" s="40"/>
      <c r="Y519" s="40"/>
      <c r="Z519" s="40"/>
      <c r="AA519" s="40"/>
      <c r="AB519" s="40"/>
      <c r="AC519" s="40"/>
      <c r="AD519" s="40"/>
      <c r="AE519" s="40"/>
      <c r="AR519" s="240" t="s">
        <v>115</v>
      </c>
      <c r="AT519" s="240" t="s">
        <v>230</v>
      </c>
      <c r="AU519" s="240" t="s">
        <v>91</v>
      </c>
      <c r="AY519" s="18" t="s">
        <v>227</v>
      </c>
      <c r="BE519" s="241">
        <f>IF(N519="základní",J519,0)</f>
        <v>0</v>
      </c>
      <c r="BF519" s="241">
        <f>IF(N519="snížená",J519,0)</f>
        <v>0</v>
      </c>
      <c r="BG519" s="241">
        <f>IF(N519="zákl. přenesená",J519,0)</f>
        <v>0</v>
      </c>
      <c r="BH519" s="241">
        <f>IF(N519="sníž. přenesená",J519,0)</f>
        <v>0</v>
      </c>
      <c r="BI519" s="241">
        <f>IF(N519="nulová",J519,0)</f>
        <v>0</v>
      </c>
      <c r="BJ519" s="18" t="s">
        <v>87</v>
      </c>
      <c r="BK519" s="241">
        <f>ROUND(I519*H519,2)</f>
        <v>0</v>
      </c>
      <c r="BL519" s="18" t="s">
        <v>115</v>
      </c>
      <c r="BM519" s="240" t="s">
        <v>863</v>
      </c>
    </row>
    <row r="520" s="15" customFormat="1">
      <c r="A520" s="15"/>
      <c r="B520" s="274"/>
      <c r="C520" s="275"/>
      <c r="D520" s="242" t="s">
        <v>369</v>
      </c>
      <c r="E520" s="276" t="s">
        <v>1</v>
      </c>
      <c r="F520" s="277" t="s">
        <v>864</v>
      </c>
      <c r="G520" s="275"/>
      <c r="H520" s="276" t="s">
        <v>1</v>
      </c>
      <c r="I520" s="278"/>
      <c r="J520" s="275"/>
      <c r="K520" s="275"/>
      <c r="L520" s="279"/>
      <c r="M520" s="280"/>
      <c r="N520" s="281"/>
      <c r="O520" s="281"/>
      <c r="P520" s="281"/>
      <c r="Q520" s="281"/>
      <c r="R520" s="281"/>
      <c r="S520" s="281"/>
      <c r="T520" s="282"/>
      <c r="U520" s="15"/>
      <c r="V520" s="15"/>
      <c r="W520" s="15"/>
      <c r="X520" s="15"/>
      <c r="Y520" s="15"/>
      <c r="Z520" s="15"/>
      <c r="AA520" s="15"/>
      <c r="AB520" s="15"/>
      <c r="AC520" s="15"/>
      <c r="AD520" s="15"/>
      <c r="AE520" s="15"/>
      <c r="AT520" s="283" t="s">
        <v>369</v>
      </c>
      <c r="AU520" s="283" t="s">
        <v>91</v>
      </c>
      <c r="AV520" s="15" t="s">
        <v>87</v>
      </c>
      <c r="AW520" s="15" t="s">
        <v>38</v>
      </c>
      <c r="AX520" s="15" t="s">
        <v>83</v>
      </c>
      <c r="AY520" s="283" t="s">
        <v>227</v>
      </c>
    </row>
    <row r="521" s="15" customFormat="1">
      <c r="A521" s="15"/>
      <c r="B521" s="274"/>
      <c r="C521" s="275"/>
      <c r="D521" s="242" t="s">
        <v>369</v>
      </c>
      <c r="E521" s="276" t="s">
        <v>1</v>
      </c>
      <c r="F521" s="277" t="s">
        <v>865</v>
      </c>
      <c r="G521" s="275"/>
      <c r="H521" s="276" t="s">
        <v>1</v>
      </c>
      <c r="I521" s="278"/>
      <c r="J521" s="275"/>
      <c r="K521" s="275"/>
      <c r="L521" s="279"/>
      <c r="M521" s="280"/>
      <c r="N521" s="281"/>
      <c r="O521" s="281"/>
      <c r="P521" s="281"/>
      <c r="Q521" s="281"/>
      <c r="R521" s="281"/>
      <c r="S521" s="281"/>
      <c r="T521" s="282"/>
      <c r="U521" s="15"/>
      <c r="V521" s="15"/>
      <c r="W521" s="15"/>
      <c r="X521" s="15"/>
      <c r="Y521" s="15"/>
      <c r="Z521" s="15"/>
      <c r="AA521" s="15"/>
      <c r="AB521" s="15"/>
      <c r="AC521" s="15"/>
      <c r="AD521" s="15"/>
      <c r="AE521" s="15"/>
      <c r="AT521" s="283" t="s">
        <v>369</v>
      </c>
      <c r="AU521" s="283" t="s">
        <v>91</v>
      </c>
      <c r="AV521" s="15" t="s">
        <v>87</v>
      </c>
      <c r="AW521" s="15" t="s">
        <v>38</v>
      </c>
      <c r="AX521" s="15" t="s">
        <v>83</v>
      </c>
      <c r="AY521" s="283" t="s">
        <v>227</v>
      </c>
    </row>
    <row r="522" s="15" customFormat="1">
      <c r="A522" s="15"/>
      <c r="B522" s="274"/>
      <c r="C522" s="275"/>
      <c r="D522" s="242" t="s">
        <v>369</v>
      </c>
      <c r="E522" s="276" t="s">
        <v>1</v>
      </c>
      <c r="F522" s="277" t="s">
        <v>866</v>
      </c>
      <c r="G522" s="275"/>
      <c r="H522" s="276" t="s">
        <v>1</v>
      </c>
      <c r="I522" s="278"/>
      <c r="J522" s="275"/>
      <c r="K522" s="275"/>
      <c r="L522" s="279"/>
      <c r="M522" s="280"/>
      <c r="N522" s="281"/>
      <c r="O522" s="281"/>
      <c r="P522" s="281"/>
      <c r="Q522" s="281"/>
      <c r="R522" s="281"/>
      <c r="S522" s="281"/>
      <c r="T522" s="282"/>
      <c r="U522" s="15"/>
      <c r="V522" s="15"/>
      <c r="W522" s="15"/>
      <c r="X522" s="15"/>
      <c r="Y522" s="15"/>
      <c r="Z522" s="15"/>
      <c r="AA522" s="15"/>
      <c r="AB522" s="15"/>
      <c r="AC522" s="15"/>
      <c r="AD522" s="15"/>
      <c r="AE522" s="15"/>
      <c r="AT522" s="283" t="s">
        <v>369</v>
      </c>
      <c r="AU522" s="283" t="s">
        <v>91</v>
      </c>
      <c r="AV522" s="15" t="s">
        <v>87</v>
      </c>
      <c r="AW522" s="15" t="s">
        <v>38</v>
      </c>
      <c r="AX522" s="15" t="s">
        <v>83</v>
      </c>
      <c r="AY522" s="283" t="s">
        <v>227</v>
      </c>
    </row>
    <row r="523" s="15" customFormat="1">
      <c r="A523" s="15"/>
      <c r="B523" s="274"/>
      <c r="C523" s="275"/>
      <c r="D523" s="242" t="s">
        <v>369</v>
      </c>
      <c r="E523" s="276" t="s">
        <v>1</v>
      </c>
      <c r="F523" s="277" t="s">
        <v>867</v>
      </c>
      <c r="G523" s="275"/>
      <c r="H523" s="276" t="s">
        <v>1</v>
      </c>
      <c r="I523" s="278"/>
      <c r="J523" s="275"/>
      <c r="K523" s="275"/>
      <c r="L523" s="279"/>
      <c r="M523" s="280"/>
      <c r="N523" s="281"/>
      <c r="O523" s="281"/>
      <c r="P523" s="281"/>
      <c r="Q523" s="281"/>
      <c r="R523" s="281"/>
      <c r="S523" s="281"/>
      <c r="T523" s="282"/>
      <c r="U523" s="15"/>
      <c r="V523" s="15"/>
      <c r="W523" s="15"/>
      <c r="X523" s="15"/>
      <c r="Y523" s="15"/>
      <c r="Z523" s="15"/>
      <c r="AA523" s="15"/>
      <c r="AB523" s="15"/>
      <c r="AC523" s="15"/>
      <c r="AD523" s="15"/>
      <c r="AE523" s="15"/>
      <c r="AT523" s="283" t="s">
        <v>369</v>
      </c>
      <c r="AU523" s="283" t="s">
        <v>91</v>
      </c>
      <c r="AV523" s="15" t="s">
        <v>87</v>
      </c>
      <c r="AW523" s="15" t="s">
        <v>38</v>
      </c>
      <c r="AX523" s="15" t="s">
        <v>83</v>
      </c>
      <c r="AY523" s="283" t="s">
        <v>227</v>
      </c>
    </row>
    <row r="524" s="15" customFormat="1">
      <c r="A524" s="15"/>
      <c r="B524" s="274"/>
      <c r="C524" s="275"/>
      <c r="D524" s="242" t="s">
        <v>369</v>
      </c>
      <c r="E524" s="276" t="s">
        <v>1</v>
      </c>
      <c r="F524" s="277" t="s">
        <v>734</v>
      </c>
      <c r="G524" s="275"/>
      <c r="H524" s="276" t="s">
        <v>1</v>
      </c>
      <c r="I524" s="278"/>
      <c r="J524" s="275"/>
      <c r="K524" s="275"/>
      <c r="L524" s="279"/>
      <c r="M524" s="280"/>
      <c r="N524" s="281"/>
      <c r="O524" s="281"/>
      <c r="P524" s="281"/>
      <c r="Q524" s="281"/>
      <c r="R524" s="281"/>
      <c r="S524" s="281"/>
      <c r="T524" s="282"/>
      <c r="U524" s="15"/>
      <c r="V524" s="15"/>
      <c r="W524" s="15"/>
      <c r="X524" s="15"/>
      <c r="Y524" s="15"/>
      <c r="Z524" s="15"/>
      <c r="AA524" s="15"/>
      <c r="AB524" s="15"/>
      <c r="AC524" s="15"/>
      <c r="AD524" s="15"/>
      <c r="AE524" s="15"/>
      <c r="AT524" s="283" t="s">
        <v>369</v>
      </c>
      <c r="AU524" s="283" t="s">
        <v>91</v>
      </c>
      <c r="AV524" s="15" t="s">
        <v>87</v>
      </c>
      <c r="AW524" s="15" t="s">
        <v>38</v>
      </c>
      <c r="AX524" s="15" t="s">
        <v>83</v>
      </c>
      <c r="AY524" s="283" t="s">
        <v>227</v>
      </c>
    </row>
    <row r="525" s="13" customFormat="1">
      <c r="A525" s="13"/>
      <c r="B525" s="252"/>
      <c r="C525" s="253"/>
      <c r="D525" s="242" t="s">
        <v>369</v>
      </c>
      <c r="E525" s="254" t="s">
        <v>1</v>
      </c>
      <c r="F525" s="255" t="s">
        <v>868</v>
      </c>
      <c r="G525" s="253"/>
      <c r="H525" s="256">
        <v>864.71000000000004</v>
      </c>
      <c r="I525" s="257"/>
      <c r="J525" s="253"/>
      <c r="K525" s="253"/>
      <c r="L525" s="258"/>
      <c r="M525" s="259"/>
      <c r="N525" s="260"/>
      <c r="O525" s="260"/>
      <c r="P525" s="260"/>
      <c r="Q525" s="260"/>
      <c r="R525" s="260"/>
      <c r="S525" s="260"/>
      <c r="T525" s="261"/>
      <c r="U525" s="13"/>
      <c r="V525" s="13"/>
      <c r="W525" s="13"/>
      <c r="X525" s="13"/>
      <c r="Y525" s="13"/>
      <c r="Z525" s="13"/>
      <c r="AA525" s="13"/>
      <c r="AB525" s="13"/>
      <c r="AC525" s="13"/>
      <c r="AD525" s="13"/>
      <c r="AE525" s="13"/>
      <c r="AT525" s="262" t="s">
        <v>369</v>
      </c>
      <c r="AU525" s="262" t="s">
        <v>91</v>
      </c>
      <c r="AV525" s="13" t="s">
        <v>91</v>
      </c>
      <c r="AW525" s="13" t="s">
        <v>38</v>
      </c>
      <c r="AX525" s="13" t="s">
        <v>83</v>
      </c>
      <c r="AY525" s="262" t="s">
        <v>227</v>
      </c>
    </row>
    <row r="526" s="14" customFormat="1">
      <c r="A526" s="14"/>
      <c r="B526" s="263"/>
      <c r="C526" s="264"/>
      <c r="D526" s="242" t="s">
        <v>369</v>
      </c>
      <c r="E526" s="265" t="s">
        <v>1</v>
      </c>
      <c r="F526" s="266" t="s">
        <v>371</v>
      </c>
      <c r="G526" s="264"/>
      <c r="H526" s="267">
        <v>864.71000000000004</v>
      </c>
      <c r="I526" s="268"/>
      <c r="J526" s="264"/>
      <c r="K526" s="264"/>
      <c r="L526" s="269"/>
      <c r="M526" s="270"/>
      <c r="N526" s="271"/>
      <c r="O526" s="271"/>
      <c r="P526" s="271"/>
      <c r="Q526" s="271"/>
      <c r="R526" s="271"/>
      <c r="S526" s="271"/>
      <c r="T526" s="272"/>
      <c r="U526" s="14"/>
      <c r="V526" s="14"/>
      <c r="W526" s="14"/>
      <c r="X526" s="14"/>
      <c r="Y526" s="14"/>
      <c r="Z526" s="14"/>
      <c r="AA526" s="14"/>
      <c r="AB526" s="14"/>
      <c r="AC526" s="14"/>
      <c r="AD526" s="14"/>
      <c r="AE526" s="14"/>
      <c r="AT526" s="273" t="s">
        <v>369</v>
      </c>
      <c r="AU526" s="273" t="s">
        <v>91</v>
      </c>
      <c r="AV526" s="14" t="s">
        <v>115</v>
      </c>
      <c r="AW526" s="14" t="s">
        <v>38</v>
      </c>
      <c r="AX526" s="14" t="s">
        <v>87</v>
      </c>
      <c r="AY526" s="273" t="s">
        <v>227</v>
      </c>
    </row>
    <row r="527" s="2" customFormat="1" ht="16.5" customHeight="1">
      <c r="A527" s="40"/>
      <c r="B527" s="41"/>
      <c r="C527" s="229" t="s">
        <v>869</v>
      </c>
      <c r="D527" s="229" t="s">
        <v>230</v>
      </c>
      <c r="E527" s="230" t="s">
        <v>870</v>
      </c>
      <c r="F527" s="231" t="s">
        <v>871</v>
      </c>
      <c r="G527" s="232" t="s">
        <v>415</v>
      </c>
      <c r="H527" s="233">
        <v>813.11000000000001</v>
      </c>
      <c r="I527" s="234"/>
      <c r="J527" s="235">
        <f>ROUND(I527*H527,2)</f>
        <v>0</v>
      </c>
      <c r="K527" s="231" t="s">
        <v>234</v>
      </c>
      <c r="L527" s="46"/>
      <c r="M527" s="236" t="s">
        <v>1</v>
      </c>
      <c r="N527" s="237" t="s">
        <v>48</v>
      </c>
      <c r="O527" s="93"/>
      <c r="P527" s="238">
        <f>O527*H527</f>
        <v>0</v>
      </c>
      <c r="Q527" s="238">
        <v>0.00348</v>
      </c>
      <c r="R527" s="238">
        <f>Q527*H527</f>
        <v>2.8296228000000001</v>
      </c>
      <c r="S527" s="238">
        <v>0</v>
      </c>
      <c r="T527" s="239">
        <f>S527*H527</f>
        <v>0</v>
      </c>
      <c r="U527" s="40"/>
      <c r="V527" s="40"/>
      <c r="W527" s="40"/>
      <c r="X527" s="40"/>
      <c r="Y527" s="40"/>
      <c r="Z527" s="40"/>
      <c r="AA527" s="40"/>
      <c r="AB527" s="40"/>
      <c r="AC527" s="40"/>
      <c r="AD527" s="40"/>
      <c r="AE527" s="40"/>
      <c r="AR527" s="240" t="s">
        <v>115</v>
      </c>
      <c r="AT527" s="240" t="s">
        <v>230</v>
      </c>
      <c r="AU527" s="240" t="s">
        <v>91</v>
      </c>
      <c r="AY527" s="18" t="s">
        <v>227</v>
      </c>
      <c r="BE527" s="241">
        <f>IF(N527="základní",J527,0)</f>
        <v>0</v>
      </c>
      <c r="BF527" s="241">
        <f>IF(N527="snížená",J527,0)</f>
        <v>0</v>
      </c>
      <c r="BG527" s="241">
        <f>IF(N527="zákl. přenesená",J527,0)</f>
        <v>0</v>
      </c>
      <c r="BH527" s="241">
        <f>IF(N527="sníž. přenesená",J527,0)</f>
        <v>0</v>
      </c>
      <c r="BI527" s="241">
        <f>IF(N527="nulová",J527,0)</f>
        <v>0</v>
      </c>
      <c r="BJ527" s="18" t="s">
        <v>87</v>
      </c>
      <c r="BK527" s="241">
        <f>ROUND(I527*H527,2)</f>
        <v>0</v>
      </c>
      <c r="BL527" s="18" t="s">
        <v>115</v>
      </c>
      <c r="BM527" s="240" t="s">
        <v>872</v>
      </c>
    </row>
    <row r="528" s="15" customFormat="1">
      <c r="A528" s="15"/>
      <c r="B528" s="274"/>
      <c r="C528" s="275"/>
      <c r="D528" s="242" t="s">
        <v>369</v>
      </c>
      <c r="E528" s="276" t="s">
        <v>1</v>
      </c>
      <c r="F528" s="277" t="s">
        <v>734</v>
      </c>
      <c r="G528" s="275"/>
      <c r="H528" s="276" t="s">
        <v>1</v>
      </c>
      <c r="I528" s="278"/>
      <c r="J528" s="275"/>
      <c r="K528" s="275"/>
      <c r="L528" s="279"/>
      <c r="M528" s="280"/>
      <c r="N528" s="281"/>
      <c r="O528" s="281"/>
      <c r="P528" s="281"/>
      <c r="Q528" s="281"/>
      <c r="R528" s="281"/>
      <c r="S528" s="281"/>
      <c r="T528" s="282"/>
      <c r="U528" s="15"/>
      <c r="V528" s="15"/>
      <c r="W528" s="15"/>
      <c r="X528" s="15"/>
      <c r="Y528" s="15"/>
      <c r="Z528" s="15"/>
      <c r="AA528" s="15"/>
      <c r="AB528" s="15"/>
      <c r="AC528" s="15"/>
      <c r="AD528" s="15"/>
      <c r="AE528" s="15"/>
      <c r="AT528" s="283" t="s">
        <v>369</v>
      </c>
      <c r="AU528" s="283" t="s">
        <v>91</v>
      </c>
      <c r="AV528" s="15" t="s">
        <v>87</v>
      </c>
      <c r="AW528" s="15" t="s">
        <v>38</v>
      </c>
      <c r="AX528" s="15" t="s">
        <v>83</v>
      </c>
      <c r="AY528" s="283" t="s">
        <v>227</v>
      </c>
    </row>
    <row r="529" s="13" customFormat="1">
      <c r="A529" s="13"/>
      <c r="B529" s="252"/>
      <c r="C529" s="253"/>
      <c r="D529" s="242" t="s">
        <v>369</v>
      </c>
      <c r="E529" s="254" t="s">
        <v>1</v>
      </c>
      <c r="F529" s="255" t="s">
        <v>873</v>
      </c>
      <c r="G529" s="253"/>
      <c r="H529" s="256">
        <v>813.11000000000001</v>
      </c>
      <c r="I529" s="257"/>
      <c r="J529" s="253"/>
      <c r="K529" s="253"/>
      <c r="L529" s="258"/>
      <c r="M529" s="259"/>
      <c r="N529" s="260"/>
      <c r="O529" s="260"/>
      <c r="P529" s="260"/>
      <c r="Q529" s="260"/>
      <c r="R529" s="260"/>
      <c r="S529" s="260"/>
      <c r="T529" s="261"/>
      <c r="U529" s="13"/>
      <c r="V529" s="13"/>
      <c r="W529" s="13"/>
      <c r="X529" s="13"/>
      <c r="Y529" s="13"/>
      <c r="Z529" s="13"/>
      <c r="AA529" s="13"/>
      <c r="AB529" s="13"/>
      <c r="AC529" s="13"/>
      <c r="AD529" s="13"/>
      <c r="AE529" s="13"/>
      <c r="AT529" s="262" t="s">
        <v>369</v>
      </c>
      <c r="AU529" s="262" t="s">
        <v>91</v>
      </c>
      <c r="AV529" s="13" t="s">
        <v>91</v>
      </c>
      <c r="AW529" s="13" t="s">
        <v>38</v>
      </c>
      <c r="AX529" s="13" t="s">
        <v>83</v>
      </c>
      <c r="AY529" s="262" t="s">
        <v>227</v>
      </c>
    </row>
    <row r="530" s="14" customFormat="1">
      <c r="A530" s="14"/>
      <c r="B530" s="263"/>
      <c r="C530" s="264"/>
      <c r="D530" s="242" t="s">
        <v>369</v>
      </c>
      <c r="E530" s="265" t="s">
        <v>1</v>
      </c>
      <c r="F530" s="266" t="s">
        <v>371</v>
      </c>
      <c r="G530" s="264"/>
      <c r="H530" s="267">
        <v>813.11000000000001</v>
      </c>
      <c r="I530" s="268"/>
      <c r="J530" s="264"/>
      <c r="K530" s="264"/>
      <c r="L530" s="269"/>
      <c r="M530" s="270"/>
      <c r="N530" s="271"/>
      <c r="O530" s="271"/>
      <c r="P530" s="271"/>
      <c r="Q530" s="271"/>
      <c r="R530" s="271"/>
      <c r="S530" s="271"/>
      <c r="T530" s="272"/>
      <c r="U530" s="14"/>
      <c r="V530" s="14"/>
      <c r="W530" s="14"/>
      <c r="X530" s="14"/>
      <c r="Y530" s="14"/>
      <c r="Z530" s="14"/>
      <c r="AA530" s="14"/>
      <c r="AB530" s="14"/>
      <c r="AC530" s="14"/>
      <c r="AD530" s="14"/>
      <c r="AE530" s="14"/>
      <c r="AT530" s="273" t="s">
        <v>369</v>
      </c>
      <c r="AU530" s="273" t="s">
        <v>91</v>
      </c>
      <c r="AV530" s="14" t="s">
        <v>115</v>
      </c>
      <c r="AW530" s="14" t="s">
        <v>38</v>
      </c>
      <c r="AX530" s="14" t="s">
        <v>87</v>
      </c>
      <c r="AY530" s="273" t="s">
        <v>227</v>
      </c>
    </row>
    <row r="531" s="2" customFormat="1" ht="16.5" customHeight="1">
      <c r="A531" s="40"/>
      <c r="B531" s="41"/>
      <c r="C531" s="229" t="s">
        <v>874</v>
      </c>
      <c r="D531" s="229" t="s">
        <v>230</v>
      </c>
      <c r="E531" s="230" t="s">
        <v>870</v>
      </c>
      <c r="F531" s="231" t="s">
        <v>871</v>
      </c>
      <c r="G531" s="232" t="s">
        <v>415</v>
      </c>
      <c r="H531" s="233">
        <v>157.25800000000001</v>
      </c>
      <c r="I531" s="234"/>
      <c r="J531" s="235">
        <f>ROUND(I531*H531,2)</f>
        <v>0</v>
      </c>
      <c r="K531" s="231" t="s">
        <v>234</v>
      </c>
      <c r="L531" s="46"/>
      <c r="M531" s="236" t="s">
        <v>1</v>
      </c>
      <c r="N531" s="237" t="s">
        <v>48</v>
      </c>
      <c r="O531" s="93"/>
      <c r="P531" s="238">
        <f>O531*H531</f>
        <v>0</v>
      </c>
      <c r="Q531" s="238">
        <v>0.00348</v>
      </c>
      <c r="R531" s="238">
        <f>Q531*H531</f>
        <v>0.54725784</v>
      </c>
      <c r="S531" s="238">
        <v>0</v>
      </c>
      <c r="T531" s="239">
        <f>S531*H531</f>
        <v>0</v>
      </c>
      <c r="U531" s="40"/>
      <c r="V531" s="40"/>
      <c r="W531" s="40"/>
      <c r="X531" s="40"/>
      <c r="Y531" s="40"/>
      <c r="Z531" s="40"/>
      <c r="AA531" s="40"/>
      <c r="AB531" s="40"/>
      <c r="AC531" s="40"/>
      <c r="AD531" s="40"/>
      <c r="AE531" s="40"/>
      <c r="AR531" s="240" t="s">
        <v>115</v>
      </c>
      <c r="AT531" s="240" t="s">
        <v>230</v>
      </c>
      <c r="AU531" s="240" t="s">
        <v>91</v>
      </c>
      <c r="AY531" s="18" t="s">
        <v>227</v>
      </c>
      <c r="BE531" s="241">
        <f>IF(N531="základní",J531,0)</f>
        <v>0</v>
      </c>
      <c r="BF531" s="241">
        <f>IF(N531="snížená",J531,0)</f>
        <v>0</v>
      </c>
      <c r="BG531" s="241">
        <f>IF(N531="zákl. přenesená",J531,0)</f>
        <v>0</v>
      </c>
      <c r="BH531" s="241">
        <f>IF(N531="sníž. přenesená",J531,0)</f>
        <v>0</v>
      </c>
      <c r="BI531" s="241">
        <f>IF(N531="nulová",J531,0)</f>
        <v>0</v>
      </c>
      <c r="BJ531" s="18" t="s">
        <v>87</v>
      </c>
      <c r="BK531" s="241">
        <f>ROUND(I531*H531,2)</f>
        <v>0</v>
      </c>
      <c r="BL531" s="18" t="s">
        <v>115</v>
      </c>
      <c r="BM531" s="240" t="s">
        <v>875</v>
      </c>
    </row>
    <row r="532" s="15" customFormat="1">
      <c r="A532" s="15"/>
      <c r="B532" s="274"/>
      <c r="C532" s="275"/>
      <c r="D532" s="242" t="s">
        <v>369</v>
      </c>
      <c r="E532" s="276" t="s">
        <v>1</v>
      </c>
      <c r="F532" s="277" t="s">
        <v>467</v>
      </c>
      <c r="G532" s="275"/>
      <c r="H532" s="276" t="s">
        <v>1</v>
      </c>
      <c r="I532" s="278"/>
      <c r="J532" s="275"/>
      <c r="K532" s="275"/>
      <c r="L532" s="279"/>
      <c r="M532" s="280"/>
      <c r="N532" s="281"/>
      <c r="O532" s="281"/>
      <c r="P532" s="281"/>
      <c r="Q532" s="281"/>
      <c r="R532" s="281"/>
      <c r="S532" s="281"/>
      <c r="T532" s="282"/>
      <c r="U532" s="15"/>
      <c r="V532" s="15"/>
      <c r="W532" s="15"/>
      <c r="X532" s="15"/>
      <c r="Y532" s="15"/>
      <c r="Z532" s="15"/>
      <c r="AA532" s="15"/>
      <c r="AB532" s="15"/>
      <c r="AC532" s="15"/>
      <c r="AD532" s="15"/>
      <c r="AE532" s="15"/>
      <c r="AT532" s="283" t="s">
        <v>369</v>
      </c>
      <c r="AU532" s="283" t="s">
        <v>91</v>
      </c>
      <c r="AV532" s="15" t="s">
        <v>87</v>
      </c>
      <c r="AW532" s="15" t="s">
        <v>38</v>
      </c>
      <c r="AX532" s="15" t="s">
        <v>83</v>
      </c>
      <c r="AY532" s="283" t="s">
        <v>227</v>
      </c>
    </row>
    <row r="533" s="13" customFormat="1">
      <c r="A533" s="13"/>
      <c r="B533" s="252"/>
      <c r="C533" s="253"/>
      <c r="D533" s="242" t="s">
        <v>369</v>
      </c>
      <c r="E533" s="254" t="s">
        <v>1</v>
      </c>
      <c r="F533" s="255" t="s">
        <v>709</v>
      </c>
      <c r="G533" s="253"/>
      <c r="H533" s="256">
        <v>157.25800000000001</v>
      </c>
      <c r="I533" s="257"/>
      <c r="J533" s="253"/>
      <c r="K533" s="253"/>
      <c r="L533" s="258"/>
      <c r="M533" s="259"/>
      <c r="N533" s="260"/>
      <c r="O533" s="260"/>
      <c r="P533" s="260"/>
      <c r="Q533" s="260"/>
      <c r="R533" s="260"/>
      <c r="S533" s="260"/>
      <c r="T533" s="261"/>
      <c r="U533" s="13"/>
      <c r="V533" s="13"/>
      <c r="W533" s="13"/>
      <c r="X533" s="13"/>
      <c r="Y533" s="13"/>
      <c r="Z533" s="13"/>
      <c r="AA533" s="13"/>
      <c r="AB533" s="13"/>
      <c r="AC533" s="13"/>
      <c r="AD533" s="13"/>
      <c r="AE533" s="13"/>
      <c r="AT533" s="262" t="s">
        <v>369</v>
      </c>
      <c r="AU533" s="262" t="s">
        <v>91</v>
      </c>
      <c r="AV533" s="13" t="s">
        <v>91</v>
      </c>
      <c r="AW533" s="13" t="s">
        <v>38</v>
      </c>
      <c r="AX533" s="13" t="s">
        <v>83</v>
      </c>
      <c r="AY533" s="262" t="s">
        <v>227</v>
      </c>
    </row>
    <row r="534" s="14" customFormat="1">
      <c r="A534" s="14"/>
      <c r="B534" s="263"/>
      <c r="C534" s="264"/>
      <c r="D534" s="242" t="s">
        <v>369</v>
      </c>
      <c r="E534" s="265" t="s">
        <v>1</v>
      </c>
      <c r="F534" s="266" t="s">
        <v>371</v>
      </c>
      <c r="G534" s="264"/>
      <c r="H534" s="267">
        <v>157.25800000000001</v>
      </c>
      <c r="I534" s="268"/>
      <c r="J534" s="264"/>
      <c r="K534" s="264"/>
      <c r="L534" s="269"/>
      <c r="M534" s="270"/>
      <c r="N534" s="271"/>
      <c r="O534" s="271"/>
      <c r="P534" s="271"/>
      <c r="Q534" s="271"/>
      <c r="R534" s="271"/>
      <c r="S534" s="271"/>
      <c r="T534" s="272"/>
      <c r="U534" s="14"/>
      <c r="V534" s="14"/>
      <c r="W534" s="14"/>
      <c r="X534" s="14"/>
      <c r="Y534" s="14"/>
      <c r="Z534" s="14"/>
      <c r="AA534" s="14"/>
      <c r="AB534" s="14"/>
      <c r="AC534" s="14"/>
      <c r="AD534" s="14"/>
      <c r="AE534" s="14"/>
      <c r="AT534" s="273" t="s">
        <v>369</v>
      </c>
      <c r="AU534" s="273" t="s">
        <v>91</v>
      </c>
      <c r="AV534" s="14" t="s">
        <v>115</v>
      </c>
      <c r="AW534" s="14" t="s">
        <v>38</v>
      </c>
      <c r="AX534" s="14" t="s">
        <v>87</v>
      </c>
      <c r="AY534" s="273" t="s">
        <v>227</v>
      </c>
    </row>
    <row r="535" s="2" customFormat="1" ht="16.5" customHeight="1">
      <c r="A535" s="40"/>
      <c r="B535" s="41"/>
      <c r="C535" s="229" t="s">
        <v>876</v>
      </c>
      <c r="D535" s="229" t="s">
        <v>230</v>
      </c>
      <c r="E535" s="230" t="s">
        <v>877</v>
      </c>
      <c r="F535" s="231" t="s">
        <v>878</v>
      </c>
      <c r="G535" s="232" t="s">
        <v>415</v>
      </c>
      <c r="H535" s="233">
        <v>271.32999999999998</v>
      </c>
      <c r="I535" s="234"/>
      <c r="J535" s="235">
        <f>ROUND(I535*H535,2)</f>
        <v>0</v>
      </c>
      <c r="K535" s="231" t="s">
        <v>234</v>
      </c>
      <c r="L535" s="46"/>
      <c r="M535" s="236" t="s">
        <v>1</v>
      </c>
      <c r="N535" s="237" t="s">
        <v>48</v>
      </c>
      <c r="O535" s="93"/>
      <c r="P535" s="238">
        <f>O535*H535</f>
        <v>0</v>
      </c>
      <c r="Q535" s="238">
        <v>0</v>
      </c>
      <c r="R535" s="238">
        <f>Q535*H535</f>
        <v>0</v>
      </c>
      <c r="S535" s="238">
        <v>0</v>
      </c>
      <c r="T535" s="239">
        <f>S535*H535</f>
        <v>0</v>
      </c>
      <c r="U535" s="40"/>
      <c r="V535" s="40"/>
      <c r="W535" s="40"/>
      <c r="X535" s="40"/>
      <c r="Y535" s="40"/>
      <c r="Z535" s="40"/>
      <c r="AA535" s="40"/>
      <c r="AB535" s="40"/>
      <c r="AC535" s="40"/>
      <c r="AD535" s="40"/>
      <c r="AE535" s="40"/>
      <c r="AR535" s="240" t="s">
        <v>115</v>
      </c>
      <c r="AT535" s="240" t="s">
        <v>230</v>
      </c>
      <c r="AU535" s="240" t="s">
        <v>91</v>
      </c>
      <c r="AY535" s="18" t="s">
        <v>227</v>
      </c>
      <c r="BE535" s="241">
        <f>IF(N535="základní",J535,0)</f>
        <v>0</v>
      </c>
      <c r="BF535" s="241">
        <f>IF(N535="snížená",J535,0)</f>
        <v>0</v>
      </c>
      <c r="BG535" s="241">
        <f>IF(N535="zákl. přenesená",J535,0)</f>
        <v>0</v>
      </c>
      <c r="BH535" s="241">
        <f>IF(N535="sníž. přenesená",J535,0)</f>
        <v>0</v>
      </c>
      <c r="BI535" s="241">
        <f>IF(N535="nulová",J535,0)</f>
        <v>0</v>
      </c>
      <c r="BJ535" s="18" t="s">
        <v>87</v>
      </c>
      <c r="BK535" s="241">
        <f>ROUND(I535*H535,2)</f>
        <v>0</v>
      </c>
      <c r="BL535" s="18" t="s">
        <v>115</v>
      </c>
      <c r="BM535" s="240" t="s">
        <v>879</v>
      </c>
    </row>
    <row r="536" s="2" customFormat="1" ht="16.5" customHeight="1">
      <c r="A536" s="40"/>
      <c r="B536" s="41"/>
      <c r="C536" s="229" t="s">
        <v>880</v>
      </c>
      <c r="D536" s="229" t="s">
        <v>230</v>
      </c>
      <c r="E536" s="230" t="s">
        <v>881</v>
      </c>
      <c r="F536" s="231" t="s">
        <v>882</v>
      </c>
      <c r="G536" s="232" t="s">
        <v>374</v>
      </c>
      <c r="H536" s="233">
        <v>7.2009999999999996</v>
      </c>
      <c r="I536" s="234"/>
      <c r="J536" s="235">
        <f>ROUND(I536*H536,2)</f>
        <v>0</v>
      </c>
      <c r="K536" s="231" t="s">
        <v>234</v>
      </c>
      <c r="L536" s="46"/>
      <c r="M536" s="236" t="s">
        <v>1</v>
      </c>
      <c r="N536" s="237" t="s">
        <v>48</v>
      </c>
      <c r="O536" s="93"/>
      <c r="P536" s="238">
        <f>O536*H536</f>
        <v>0</v>
      </c>
      <c r="Q536" s="238">
        <v>2.45329</v>
      </c>
      <c r="R536" s="238">
        <f>Q536*H536</f>
        <v>17.666141289999999</v>
      </c>
      <c r="S536" s="238">
        <v>0</v>
      </c>
      <c r="T536" s="239">
        <f>S536*H536</f>
        <v>0</v>
      </c>
      <c r="U536" s="40"/>
      <c r="V536" s="40"/>
      <c r="W536" s="40"/>
      <c r="X536" s="40"/>
      <c r="Y536" s="40"/>
      <c r="Z536" s="40"/>
      <c r="AA536" s="40"/>
      <c r="AB536" s="40"/>
      <c r="AC536" s="40"/>
      <c r="AD536" s="40"/>
      <c r="AE536" s="40"/>
      <c r="AR536" s="240" t="s">
        <v>115</v>
      </c>
      <c r="AT536" s="240" t="s">
        <v>230</v>
      </c>
      <c r="AU536" s="240" t="s">
        <v>91</v>
      </c>
      <c r="AY536" s="18" t="s">
        <v>227</v>
      </c>
      <c r="BE536" s="241">
        <f>IF(N536="základní",J536,0)</f>
        <v>0</v>
      </c>
      <c r="BF536" s="241">
        <f>IF(N536="snížená",J536,0)</f>
        <v>0</v>
      </c>
      <c r="BG536" s="241">
        <f>IF(N536="zákl. přenesená",J536,0)</f>
        <v>0</v>
      </c>
      <c r="BH536" s="241">
        <f>IF(N536="sníž. přenesená",J536,0)</f>
        <v>0</v>
      </c>
      <c r="BI536" s="241">
        <f>IF(N536="nulová",J536,0)</f>
        <v>0</v>
      </c>
      <c r="BJ536" s="18" t="s">
        <v>87</v>
      </c>
      <c r="BK536" s="241">
        <f>ROUND(I536*H536,2)</f>
        <v>0</v>
      </c>
      <c r="BL536" s="18" t="s">
        <v>115</v>
      </c>
      <c r="BM536" s="240" t="s">
        <v>883</v>
      </c>
    </row>
    <row r="537" s="15" customFormat="1">
      <c r="A537" s="15"/>
      <c r="B537" s="274"/>
      <c r="C537" s="275"/>
      <c r="D537" s="242" t="s">
        <v>369</v>
      </c>
      <c r="E537" s="276" t="s">
        <v>1</v>
      </c>
      <c r="F537" s="277" t="s">
        <v>632</v>
      </c>
      <c r="G537" s="275"/>
      <c r="H537" s="276" t="s">
        <v>1</v>
      </c>
      <c r="I537" s="278"/>
      <c r="J537" s="275"/>
      <c r="K537" s="275"/>
      <c r="L537" s="279"/>
      <c r="M537" s="280"/>
      <c r="N537" s="281"/>
      <c r="O537" s="281"/>
      <c r="P537" s="281"/>
      <c r="Q537" s="281"/>
      <c r="R537" s="281"/>
      <c r="S537" s="281"/>
      <c r="T537" s="282"/>
      <c r="U537" s="15"/>
      <c r="V537" s="15"/>
      <c r="W537" s="15"/>
      <c r="X537" s="15"/>
      <c r="Y537" s="15"/>
      <c r="Z537" s="15"/>
      <c r="AA537" s="15"/>
      <c r="AB537" s="15"/>
      <c r="AC537" s="15"/>
      <c r="AD537" s="15"/>
      <c r="AE537" s="15"/>
      <c r="AT537" s="283" t="s">
        <v>369</v>
      </c>
      <c r="AU537" s="283" t="s">
        <v>91</v>
      </c>
      <c r="AV537" s="15" t="s">
        <v>87</v>
      </c>
      <c r="AW537" s="15" t="s">
        <v>38</v>
      </c>
      <c r="AX537" s="15" t="s">
        <v>83</v>
      </c>
      <c r="AY537" s="283" t="s">
        <v>227</v>
      </c>
    </row>
    <row r="538" s="13" customFormat="1">
      <c r="A538" s="13"/>
      <c r="B538" s="252"/>
      <c r="C538" s="253"/>
      <c r="D538" s="242" t="s">
        <v>369</v>
      </c>
      <c r="E538" s="254" t="s">
        <v>1</v>
      </c>
      <c r="F538" s="255" t="s">
        <v>884</v>
      </c>
      <c r="G538" s="253"/>
      <c r="H538" s="256">
        <v>6.2510000000000003</v>
      </c>
      <c r="I538" s="257"/>
      <c r="J538" s="253"/>
      <c r="K538" s="253"/>
      <c r="L538" s="258"/>
      <c r="M538" s="259"/>
      <c r="N538" s="260"/>
      <c r="O538" s="260"/>
      <c r="P538" s="260"/>
      <c r="Q538" s="260"/>
      <c r="R538" s="260"/>
      <c r="S538" s="260"/>
      <c r="T538" s="261"/>
      <c r="U538" s="13"/>
      <c r="V538" s="13"/>
      <c r="W538" s="13"/>
      <c r="X538" s="13"/>
      <c r="Y538" s="13"/>
      <c r="Z538" s="13"/>
      <c r="AA538" s="13"/>
      <c r="AB538" s="13"/>
      <c r="AC538" s="13"/>
      <c r="AD538" s="13"/>
      <c r="AE538" s="13"/>
      <c r="AT538" s="262" t="s">
        <v>369</v>
      </c>
      <c r="AU538" s="262" t="s">
        <v>91</v>
      </c>
      <c r="AV538" s="13" t="s">
        <v>91</v>
      </c>
      <c r="AW538" s="13" t="s">
        <v>38</v>
      </c>
      <c r="AX538" s="13" t="s">
        <v>83</v>
      </c>
      <c r="AY538" s="262" t="s">
        <v>227</v>
      </c>
    </row>
    <row r="539" s="13" customFormat="1">
      <c r="A539" s="13"/>
      <c r="B539" s="252"/>
      <c r="C539" s="253"/>
      <c r="D539" s="242" t="s">
        <v>369</v>
      </c>
      <c r="E539" s="254" t="s">
        <v>1</v>
      </c>
      <c r="F539" s="255" t="s">
        <v>885</v>
      </c>
      <c r="G539" s="253"/>
      <c r="H539" s="256">
        <v>0.94999999999999996</v>
      </c>
      <c r="I539" s="257"/>
      <c r="J539" s="253"/>
      <c r="K539" s="253"/>
      <c r="L539" s="258"/>
      <c r="M539" s="259"/>
      <c r="N539" s="260"/>
      <c r="O539" s="260"/>
      <c r="P539" s="260"/>
      <c r="Q539" s="260"/>
      <c r="R539" s="260"/>
      <c r="S539" s="260"/>
      <c r="T539" s="261"/>
      <c r="U539" s="13"/>
      <c r="V539" s="13"/>
      <c r="W539" s="13"/>
      <c r="X539" s="13"/>
      <c r="Y539" s="13"/>
      <c r="Z539" s="13"/>
      <c r="AA539" s="13"/>
      <c r="AB539" s="13"/>
      <c r="AC539" s="13"/>
      <c r="AD539" s="13"/>
      <c r="AE539" s="13"/>
      <c r="AT539" s="262" t="s">
        <v>369</v>
      </c>
      <c r="AU539" s="262" t="s">
        <v>91</v>
      </c>
      <c r="AV539" s="13" t="s">
        <v>91</v>
      </c>
      <c r="AW539" s="13" t="s">
        <v>38</v>
      </c>
      <c r="AX539" s="13" t="s">
        <v>83</v>
      </c>
      <c r="AY539" s="262" t="s">
        <v>227</v>
      </c>
    </row>
    <row r="540" s="14" customFormat="1">
      <c r="A540" s="14"/>
      <c r="B540" s="263"/>
      <c r="C540" s="264"/>
      <c r="D540" s="242" t="s">
        <v>369</v>
      </c>
      <c r="E540" s="265" t="s">
        <v>1</v>
      </c>
      <c r="F540" s="266" t="s">
        <v>371</v>
      </c>
      <c r="G540" s="264"/>
      <c r="H540" s="267">
        <v>7.2009999999999996</v>
      </c>
      <c r="I540" s="268"/>
      <c r="J540" s="264"/>
      <c r="K540" s="264"/>
      <c r="L540" s="269"/>
      <c r="M540" s="270"/>
      <c r="N540" s="271"/>
      <c r="O540" s="271"/>
      <c r="P540" s="271"/>
      <c r="Q540" s="271"/>
      <c r="R540" s="271"/>
      <c r="S540" s="271"/>
      <c r="T540" s="272"/>
      <c r="U540" s="14"/>
      <c r="V540" s="14"/>
      <c r="W540" s="14"/>
      <c r="X540" s="14"/>
      <c r="Y540" s="14"/>
      <c r="Z540" s="14"/>
      <c r="AA540" s="14"/>
      <c r="AB540" s="14"/>
      <c r="AC540" s="14"/>
      <c r="AD540" s="14"/>
      <c r="AE540" s="14"/>
      <c r="AT540" s="273" t="s">
        <v>369</v>
      </c>
      <c r="AU540" s="273" t="s">
        <v>91</v>
      </c>
      <c r="AV540" s="14" t="s">
        <v>115</v>
      </c>
      <c r="AW540" s="14" t="s">
        <v>38</v>
      </c>
      <c r="AX540" s="14" t="s">
        <v>87</v>
      </c>
      <c r="AY540" s="273" t="s">
        <v>227</v>
      </c>
    </row>
    <row r="541" s="2" customFormat="1" ht="16.5" customHeight="1">
      <c r="A541" s="40"/>
      <c r="B541" s="41"/>
      <c r="C541" s="229" t="s">
        <v>886</v>
      </c>
      <c r="D541" s="229" t="s">
        <v>230</v>
      </c>
      <c r="E541" s="230" t="s">
        <v>887</v>
      </c>
      <c r="F541" s="231" t="s">
        <v>888</v>
      </c>
      <c r="G541" s="232" t="s">
        <v>374</v>
      </c>
      <c r="H541" s="233">
        <v>1.218</v>
      </c>
      <c r="I541" s="234"/>
      <c r="J541" s="235">
        <f>ROUND(I541*H541,2)</f>
        <v>0</v>
      </c>
      <c r="K541" s="231" t="s">
        <v>234</v>
      </c>
      <c r="L541" s="46"/>
      <c r="M541" s="236" t="s">
        <v>1</v>
      </c>
      <c r="N541" s="237" t="s">
        <v>48</v>
      </c>
      <c r="O541" s="93"/>
      <c r="P541" s="238">
        <f>O541*H541</f>
        <v>0</v>
      </c>
      <c r="Q541" s="238">
        <v>2.45329</v>
      </c>
      <c r="R541" s="238">
        <f>Q541*H541</f>
        <v>2.9881072199999998</v>
      </c>
      <c r="S541" s="238">
        <v>0</v>
      </c>
      <c r="T541" s="239">
        <f>S541*H541</f>
        <v>0</v>
      </c>
      <c r="U541" s="40"/>
      <c r="V541" s="40"/>
      <c r="W541" s="40"/>
      <c r="X541" s="40"/>
      <c r="Y541" s="40"/>
      <c r="Z541" s="40"/>
      <c r="AA541" s="40"/>
      <c r="AB541" s="40"/>
      <c r="AC541" s="40"/>
      <c r="AD541" s="40"/>
      <c r="AE541" s="40"/>
      <c r="AR541" s="240" t="s">
        <v>115</v>
      </c>
      <c r="AT541" s="240" t="s">
        <v>230</v>
      </c>
      <c r="AU541" s="240" t="s">
        <v>91</v>
      </c>
      <c r="AY541" s="18" t="s">
        <v>227</v>
      </c>
      <c r="BE541" s="241">
        <f>IF(N541="základní",J541,0)</f>
        <v>0</v>
      </c>
      <c r="BF541" s="241">
        <f>IF(N541="snížená",J541,0)</f>
        <v>0</v>
      </c>
      <c r="BG541" s="241">
        <f>IF(N541="zákl. přenesená",J541,0)</f>
        <v>0</v>
      </c>
      <c r="BH541" s="241">
        <f>IF(N541="sníž. přenesená",J541,0)</f>
        <v>0</v>
      </c>
      <c r="BI541" s="241">
        <f>IF(N541="nulová",J541,0)</f>
        <v>0</v>
      </c>
      <c r="BJ541" s="18" t="s">
        <v>87</v>
      </c>
      <c r="BK541" s="241">
        <f>ROUND(I541*H541,2)</f>
        <v>0</v>
      </c>
      <c r="BL541" s="18" t="s">
        <v>115</v>
      </c>
      <c r="BM541" s="240" t="s">
        <v>889</v>
      </c>
    </row>
    <row r="542" s="15" customFormat="1">
      <c r="A542" s="15"/>
      <c r="B542" s="274"/>
      <c r="C542" s="275"/>
      <c r="D542" s="242" t="s">
        <v>369</v>
      </c>
      <c r="E542" s="276" t="s">
        <v>1</v>
      </c>
      <c r="F542" s="277" t="s">
        <v>632</v>
      </c>
      <c r="G542" s="275"/>
      <c r="H542" s="276" t="s">
        <v>1</v>
      </c>
      <c r="I542" s="278"/>
      <c r="J542" s="275"/>
      <c r="K542" s="275"/>
      <c r="L542" s="279"/>
      <c r="M542" s="280"/>
      <c r="N542" s="281"/>
      <c r="O542" s="281"/>
      <c r="P542" s="281"/>
      <c r="Q542" s="281"/>
      <c r="R542" s="281"/>
      <c r="S542" s="281"/>
      <c r="T542" s="282"/>
      <c r="U542" s="15"/>
      <c r="V542" s="15"/>
      <c r="W542" s="15"/>
      <c r="X542" s="15"/>
      <c r="Y542" s="15"/>
      <c r="Z542" s="15"/>
      <c r="AA542" s="15"/>
      <c r="AB542" s="15"/>
      <c r="AC542" s="15"/>
      <c r="AD542" s="15"/>
      <c r="AE542" s="15"/>
      <c r="AT542" s="283" t="s">
        <v>369</v>
      </c>
      <c r="AU542" s="283" t="s">
        <v>91</v>
      </c>
      <c r="AV542" s="15" t="s">
        <v>87</v>
      </c>
      <c r="AW542" s="15" t="s">
        <v>38</v>
      </c>
      <c r="AX542" s="15" t="s">
        <v>83</v>
      </c>
      <c r="AY542" s="283" t="s">
        <v>227</v>
      </c>
    </row>
    <row r="543" s="13" customFormat="1">
      <c r="A543" s="13"/>
      <c r="B543" s="252"/>
      <c r="C543" s="253"/>
      <c r="D543" s="242" t="s">
        <v>369</v>
      </c>
      <c r="E543" s="254" t="s">
        <v>1</v>
      </c>
      <c r="F543" s="255" t="s">
        <v>890</v>
      </c>
      <c r="G543" s="253"/>
      <c r="H543" s="256">
        <v>1.218</v>
      </c>
      <c r="I543" s="257"/>
      <c r="J543" s="253"/>
      <c r="K543" s="253"/>
      <c r="L543" s="258"/>
      <c r="M543" s="259"/>
      <c r="N543" s="260"/>
      <c r="O543" s="260"/>
      <c r="P543" s="260"/>
      <c r="Q543" s="260"/>
      <c r="R543" s="260"/>
      <c r="S543" s="260"/>
      <c r="T543" s="261"/>
      <c r="U543" s="13"/>
      <c r="V543" s="13"/>
      <c r="W543" s="13"/>
      <c r="X543" s="13"/>
      <c r="Y543" s="13"/>
      <c r="Z543" s="13"/>
      <c r="AA543" s="13"/>
      <c r="AB543" s="13"/>
      <c r="AC543" s="13"/>
      <c r="AD543" s="13"/>
      <c r="AE543" s="13"/>
      <c r="AT543" s="262" t="s">
        <v>369</v>
      </c>
      <c r="AU543" s="262" t="s">
        <v>91</v>
      </c>
      <c r="AV543" s="13" t="s">
        <v>91</v>
      </c>
      <c r="AW543" s="13" t="s">
        <v>38</v>
      </c>
      <c r="AX543" s="13" t="s">
        <v>83</v>
      </c>
      <c r="AY543" s="262" t="s">
        <v>227</v>
      </c>
    </row>
    <row r="544" s="14" customFormat="1">
      <c r="A544" s="14"/>
      <c r="B544" s="263"/>
      <c r="C544" s="264"/>
      <c r="D544" s="242" t="s">
        <v>369</v>
      </c>
      <c r="E544" s="265" t="s">
        <v>1</v>
      </c>
      <c r="F544" s="266" t="s">
        <v>371</v>
      </c>
      <c r="G544" s="264"/>
      <c r="H544" s="267">
        <v>1.218</v>
      </c>
      <c r="I544" s="268"/>
      <c r="J544" s="264"/>
      <c r="K544" s="264"/>
      <c r="L544" s="269"/>
      <c r="M544" s="270"/>
      <c r="N544" s="271"/>
      <c r="O544" s="271"/>
      <c r="P544" s="271"/>
      <c r="Q544" s="271"/>
      <c r="R544" s="271"/>
      <c r="S544" s="271"/>
      <c r="T544" s="272"/>
      <c r="U544" s="14"/>
      <c r="V544" s="14"/>
      <c r="W544" s="14"/>
      <c r="X544" s="14"/>
      <c r="Y544" s="14"/>
      <c r="Z544" s="14"/>
      <c r="AA544" s="14"/>
      <c r="AB544" s="14"/>
      <c r="AC544" s="14"/>
      <c r="AD544" s="14"/>
      <c r="AE544" s="14"/>
      <c r="AT544" s="273" t="s">
        <v>369</v>
      </c>
      <c r="AU544" s="273" t="s">
        <v>91</v>
      </c>
      <c r="AV544" s="14" t="s">
        <v>115</v>
      </c>
      <c r="AW544" s="14" t="s">
        <v>38</v>
      </c>
      <c r="AX544" s="14" t="s">
        <v>87</v>
      </c>
      <c r="AY544" s="273" t="s">
        <v>227</v>
      </c>
    </row>
    <row r="545" s="2" customFormat="1" ht="16.5" customHeight="1">
      <c r="A545" s="40"/>
      <c r="B545" s="41"/>
      <c r="C545" s="229" t="s">
        <v>891</v>
      </c>
      <c r="D545" s="229" t="s">
        <v>230</v>
      </c>
      <c r="E545" s="230" t="s">
        <v>892</v>
      </c>
      <c r="F545" s="231" t="s">
        <v>893</v>
      </c>
      <c r="G545" s="232" t="s">
        <v>374</v>
      </c>
      <c r="H545" s="233">
        <v>8.9299999999999997</v>
      </c>
      <c r="I545" s="234"/>
      <c r="J545" s="235">
        <f>ROUND(I545*H545,2)</f>
        <v>0</v>
      </c>
      <c r="K545" s="231" t="s">
        <v>234</v>
      </c>
      <c r="L545" s="46"/>
      <c r="M545" s="236" t="s">
        <v>1</v>
      </c>
      <c r="N545" s="237" t="s">
        <v>48</v>
      </c>
      <c r="O545" s="93"/>
      <c r="P545" s="238">
        <f>O545*H545</f>
        <v>0</v>
      </c>
      <c r="Q545" s="238">
        <v>2.45329</v>
      </c>
      <c r="R545" s="238">
        <f>Q545*H545</f>
        <v>21.907879699999999</v>
      </c>
      <c r="S545" s="238">
        <v>0</v>
      </c>
      <c r="T545" s="239">
        <f>S545*H545</f>
        <v>0</v>
      </c>
      <c r="U545" s="40"/>
      <c r="V545" s="40"/>
      <c r="W545" s="40"/>
      <c r="X545" s="40"/>
      <c r="Y545" s="40"/>
      <c r="Z545" s="40"/>
      <c r="AA545" s="40"/>
      <c r="AB545" s="40"/>
      <c r="AC545" s="40"/>
      <c r="AD545" s="40"/>
      <c r="AE545" s="40"/>
      <c r="AR545" s="240" t="s">
        <v>115</v>
      </c>
      <c r="AT545" s="240" t="s">
        <v>230</v>
      </c>
      <c r="AU545" s="240" t="s">
        <v>91</v>
      </c>
      <c r="AY545" s="18" t="s">
        <v>227</v>
      </c>
      <c r="BE545" s="241">
        <f>IF(N545="základní",J545,0)</f>
        <v>0</v>
      </c>
      <c r="BF545" s="241">
        <f>IF(N545="snížená",J545,0)</f>
        <v>0</v>
      </c>
      <c r="BG545" s="241">
        <f>IF(N545="zákl. přenesená",J545,0)</f>
        <v>0</v>
      </c>
      <c r="BH545" s="241">
        <f>IF(N545="sníž. přenesená",J545,0)</f>
        <v>0</v>
      </c>
      <c r="BI545" s="241">
        <f>IF(N545="nulová",J545,0)</f>
        <v>0</v>
      </c>
      <c r="BJ545" s="18" t="s">
        <v>87</v>
      </c>
      <c r="BK545" s="241">
        <f>ROUND(I545*H545,2)</f>
        <v>0</v>
      </c>
      <c r="BL545" s="18" t="s">
        <v>115</v>
      </c>
      <c r="BM545" s="240" t="s">
        <v>894</v>
      </c>
    </row>
    <row r="546" s="15" customFormat="1">
      <c r="A546" s="15"/>
      <c r="B546" s="274"/>
      <c r="C546" s="275"/>
      <c r="D546" s="242" t="s">
        <v>369</v>
      </c>
      <c r="E546" s="276" t="s">
        <v>1</v>
      </c>
      <c r="F546" s="277" t="s">
        <v>632</v>
      </c>
      <c r="G546" s="275"/>
      <c r="H546" s="276" t="s">
        <v>1</v>
      </c>
      <c r="I546" s="278"/>
      <c r="J546" s="275"/>
      <c r="K546" s="275"/>
      <c r="L546" s="279"/>
      <c r="M546" s="280"/>
      <c r="N546" s="281"/>
      <c r="O546" s="281"/>
      <c r="P546" s="281"/>
      <c r="Q546" s="281"/>
      <c r="R546" s="281"/>
      <c r="S546" s="281"/>
      <c r="T546" s="282"/>
      <c r="U546" s="15"/>
      <c r="V546" s="15"/>
      <c r="W546" s="15"/>
      <c r="X546" s="15"/>
      <c r="Y546" s="15"/>
      <c r="Z546" s="15"/>
      <c r="AA546" s="15"/>
      <c r="AB546" s="15"/>
      <c r="AC546" s="15"/>
      <c r="AD546" s="15"/>
      <c r="AE546" s="15"/>
      <c r="AT546" s="283" t="s">
        <v>369</v>
      </c>
      <c r="AU546" s="283" t="s">
        <v>91</v>
      </c>
      <c r="AV546" s="15" t="s">
        <v>87</v>
      </c>
      <c r="AW546" s="15" t="s">
        <v>38</v>
      </c>
      <c r="AX546" s="15" t="s">
        <v>83</v>
      </c>
      <c r="AY546" s="283" t="s">
        <v>227</v>
      </c>
    </row>
    <row r="547" s="13" customFormat="1">
      <c r="A547" s="13"/>
      <c r="B547" s="252"/>
      <c r="C547" s="253"/>
      <c r="D547" s="242" t="s">
        <v>369</v>
      </c>
      <c r="E547" s="254" t="s">
        <v>1</v>
      </c>
      <c r="F547" s="255" t="s">
        <v>895</v>
      </c>
      <c r="G547" s="253"/>
      <c r="H547" s="256">
        <v>8.9299999999999997</v>
      </c>
      <c r="I547" s="257"/>
      <c r="J547" s="253"/>
      <c r="K547" s="253"/>
      <c r="L547" s="258"/>
      <c r="M547" s="259"/>
      <c r="N547" s="260"/>
      <c r="O547" s="260"/>
      <c r="P547" s="260"/>
      <c r="Q547" s="260"/>
      <c r="R547" s="260"/>
      <c r="S547" s="260"/>
      <c r="T547" s="261"/>
      <c r="U547" s="13"/>
      <c r="V547" s="13"/>
      <c r="W547" s="13"/>
      <c r="X547" s="13"/>
      <c r="Y547" s="13"/>
      <c r="Z547" s="13"/>
      <c r="AA547" s="13"/>
      <c r="AB547" s="13"/>
      <c r="AC547" s="13"/>
      <c r="AD547" s="13"/>
      <c r="AE547" s="13"/>
      <c r="AT547" s="262" t="s">
        <v>369</v>
      </c>
      <c r="AU547" s="262" t="s">
        <v>91</v>
      </c>
      <c r="AV547" s="13" t="s">
        <v>91</v>
      </c>
      <c r="AW547" s="13" t="s">
        <v>38</v>
      </c>
      <c r="AX547" s="13" t="s">
        <v>83</v>
      </c>
      <c r="AY547" s="262" t="s">
        <v>227</v>
      </c>
    </row>
    <row r="548" s="14" customFormat="1">
      <c r="A548" s="14"/>
      <c r="B548" s="263"/>
      <c r="C548" s="264"/>
      <c r="D548" s="242" t="s">
        <v>369</v>
      </c>
      <c r="E548" s="265" t="s">
        <v>1</v>
      </c>
      <c r="F548" s="266" t="s">
        <v>371</v>
      </c>
      <c r="G548" s="264"/>
      <c r="H548" s="267">
        <v>8.9299999999999997</v>
      </c>
      <c r="I548" s="268"/>
      <c r="J548" s="264"/>
      <c r="K548" s="264"/>
      <c r="L548" s="269"/>
      <c r="M548" s="270"/>
      <c r="N548" s="271"/>
      <c r="O548" s="271"/>
      <c r="P548" s="271"/>
      <c r="Q548" s="271"/>
      <c r="R548" s="271"/>
      <c r="S548" s="271"/>
      <c r="T548" s="272"/>
      <c r="U548" s="14"/>
      <c r="V548" s="14"/>
      <c r="W548" s="14"/>
      <c r="X548" s="14"/>
      <c r="Y548" s="14"/>
      <c r="Z548" s="14"/>
      <c r="AA548" s="14"/>
      <c r="AB548" s="14"/>
      <c r="AC548" s="14"/>
      <c r="AD548" s="14"/>
      <c r="AE548" s="14"/>
      <c r="AT548" s="273" t="s">
        <v>369</v>
      </c>
      <c r="AU548" s="273" t="s">
        <v>91</v>
      </c>
      <c r="AV548" s="14" t="s">
        <v>115</v>
      </c>
      <c r="AW548" s="14" t="s">
        <v>38</v>
      </c>
      <c r="AX548" s="14" t="s">
        <v>87</v>
      </c>
      <c r="AY548" s="273" t="s">
        <v>227</v>
      </c>
    </row>
    <row r="549" s="2" customFormat="1" ht="16.5" customHeight="1">
      <c r="A549" s="40"/>
      <c r="B549" s="41"/>
      <c r="C549" s="229" t="s">
        <v>896</v>
      </c>
      <c r="D549" s="229" t="s">
        <v>230</v>
      </c>
      <c r="E549" s="230" t="s">
        <v>897</v>
      </c>
      <c r="F549" s="231" t="s">
        <v>898</v>
      </c>
      <c r="G549" s="232" t="s">
        <v>374</v>
      </c>
      <c r="H549" s="233">
        <v>82.873000000000005</v>
      </c>
      <c r="I549" s="234"/>
      <c r="J549" s="235">
        <f>ROUND(I549*H549,2)</f>
        <v>0</v>
      </c>
      <c r="K549" s="231" t="s">
        <v>234</v>
      </c>
      <c r="L549" s="46"/>
      <c r="M549" s="236" t="s">
        <v>1</v>
      </c>
      <c r="N549" s="237" t="s">
        <v>48</v>
      </c>
      <c r="O549" s="93"/>
      <c r="P549" s="238">
        <f>O549*H549</f>
        <v>0</v>
      </c>
      <c r="Q549" s="238">
        <v>2.45329</v>
      </c>
      <c r="R549" s="238">
        <f>Q549*H549</f>
        <v>203.31150217000001</v>
      </c>
      <c r="S549" s="238">
        <v>0</v>
      </c>
      <c r="T549" s="239">
        <f>S549*H549</f>
        <v>0</v>
      </c>
      <c r="U549" s="40"/>
      <c r="V549" s="40"/>
      <c r="W549" s="40"/>
      <c r="X549" s="40"/>
      <c r="Y549" s="40"/>
      <c r="Z549" s="40"/>
      <c r="AA549" s="40"/>
      <c r="AB549" s="40"/>
      <c r="AC549" s="40"/>
      <c r="AD549" s="40"/>
      <c r="AE549" s="40"/>
      <c r="AR549" s="240" t="s">
        <v>115</v>
      </c>
      <c r="AT549" s="240" t="s">
        <v>230</v>
      </c>
      <c r="AU549" s="240" t="s">
        <v>91</v>
      </c>
      <c r="AY549" s="18" t="s">
        <v>227</v>
      </c>
      <c r="BE549" s="241">
        <f>IF(N549="základní",J549,0)</f>
        <v>0</v>
      </c>
      <c r="BF549" s="241">
        <f>IF(N549="snížená",J549,0)</f>
        <v>0</v>
      </c>
      <c r="BG549" s="241">
        <f>IF(N549="zákl. přenesená",J549,0)</f>
        <v>0</v>
      </c>
      <c r="BH549" s="241">
        <f>IF(N549="sníž. přenesená",J549,0)</f>
        <v>0</v>
      </c>
      <c r="BI549" s="241">
        <f>IF(N549="nulová",J549,0)</f>
        <v>0</v>
      </c>
      <c r="BJ549" s="18" t="s">
        <v>87</v>
      </c>
      <c r="BK549" s="241">
        <f>ROUND(I549*H549,2)</f>
        <v>0</v>
      </c>
      <c r="BL549" s="18" t="s">
        <v>115</v>
      </c>
      <c r="BM549" s="240" t="s">
        <v>899</v>
      </c>
    </row>
    <row r="550" s="15" customFormat="1">
      <c r="A550" s="15"/>
      <c r="B550" s="274"/>
      <c r="C550" s="275"/>
      <c r="D550" s="242" t="s">
        <v>369</v>
      </c>
      <c r="E550" s="276" t="s">
        <v>1</v>
      </c>
      <c r="F550" s="277" t="s">
        <v>632</v>
      </c>
      <c r="G550" s="275"/>
      <c r="H550" s="276" t="s">
        <v>1</v>
      </c>
      <c r="I550" s="278"/>
      <c r="J550" s="275"/>
      <c r="K550" s="275"/>
      <c r="L550" s="279"/>
      <c r="M550" s="280"/>
      <c r="N550" s="281"/>
      <c r="O550" s="281"/>
      <c r="P550" s="281"/>
      <c r="Q550" s="281"/>
      <c r="R550" s="281"/>
      <c r="S550" s="281"/>
      <c r="T550" s="282"/>
      <c r="U550" s="15"/>
      <c r="V550" s="15"/>
      <c r="W550" s="15"/>
      <c r="X550" s="15"/>
      <c r="Y550" s="15"/>
      <c r="Z550" s="15"/>
      <c r="AA550" s="15"/>
      <c r="AB550" s="15"/>
      <c r="AC550" s="15"/>
      <c r="AD550" s="15"/>
      <c r="AE550" s="15"/>
      <c r="AT550" s="283" t="s">
        <v>369</v>
      </c>
      <c r="AU550" s="283" t="s">
        <v>91</v>
      </c>
      <c r="AV550" s="15" t="s">
        <v>87</v>
      </c>
      <c r="AW550" s="15" t="s">
        <v>38</v>
      </c>
      <c r="AX550" s="15" t="s">
        <v>83</v>
      </c>
      <c r="AY550" s="283" t="s">
        <v>227</v>
      </c>
    </row>
    <row r="551" s="13" customFormat="1">
      <c r="A551" s="13"/>
      <c r="B551" s="252"/>
      <c r="C551" s="253"/>
      <c r="D551" s="242" t="s">
        <v>369</v>
      </c>
      <c r="E551" s="254" t="s">
        <v>1</v>
      </c>
      <c r="F551" s="255" t="s">
        <v>900</v>
      </c>
      <c r="G551" s="253"/>
      <c r="H551" s="256">
        <v>55.853000000000002</v>
      </c>
      <c r="I551" s="257"/>
      <c r="J551" s="253"/>
      <c r="K551" s="253"/>
      <c r="L551" s="258"/>
      <c r="M551" s="259"/>
      <c r="N551" s="260"/>
      <c r="O551" s="260"/>
      <c r="P551" s="260"/>
      <c r="Q551" s="260"/>
      <c r="R551" s="260"/>
      <c r="S551" s="260"/>
      <c r="T551" s="261"/>
      <c r="U551" s="13"/>
      <c r="V551" s="13"/>
      <c r="W551" s="13"/>
      <c r="X551" s="13"/>
      <c r="Y551" s="13"/>
      <c r="Z551" s="13"/>
      <c r="AA551" s="13"/>
      <c r="AB551" s="13"/>
      <c r="AC551" s="13"/>
      <c r="AD551" s="13"/>
      <c r="AE551" s="13"/>
      <c r="AT551" s="262" t="s">
        <v>369</v>
      </c>
      <c r="AU551" s="262" t="s">
        <v>91</v>
      </c>
      <c r="AV551" s="13" t="s">
        <v>91</v>
      </c>
      <c r="AW551" s="13" t="s">
        <v>38</v>
      </c>
      <c r="AX551" s="13" t="s">
        <v>83</v>
      </c>
      <c r="AY551" s="262" t="s">
        <v>227</v>
      </c>
    </row>
    <row r="552" s="13" customFormat="1">
      <c r="A552" s="13"/>
      <c r="B552" s="252"/>
      <c r="C552" s="253"/>
      <c r="D552" s="242" t="s">
        <v>369</v>
      </c>
      <c r="E552" s="254" t="s">
        <v>1</v>
      </c>
      <c r="F552" s="255" t="s">
        <v>901</v>
      </c>
      <c r="G552" s="253"/>
      <c r="H552" s="256">
        <v>9.1600000000000001</v>
      </c>
      <c r="I552" s="257"/>
      <c r="J552" s="253"/>
      <c r="K552" s="253"/>
      <c r="L552" s="258"/>
      <c r="M552" s="259"/>
      <c r="N552" s="260"/>
      <c r="O552" s="260"/>
      <c r="P552" s="260"/>
      <c r="Q552" s="260"/>
      <c r="R552" s="260"/>
      <c r="S552" s="260"/>
      <c r="T552" s="261"/>
      <c r="U552" s="13"/>
      <c r="V552" s="13"/>
      <c r="W552" s="13"/>
      <c r="X552" s="13"/>
      <c r="Y552" s="13"/>
      <c r="Z552" s="13"/>
      <c r="AA552" s="13"/>
      <c r="AB552" s="13"/>
      <c r="AC552" s="13"/>
      <c r="AD552" s="13"/>
      <c r="AE552" s="13"/>
      <c r="AT552" s="262" t="s">
        <v>369</v>
      </c>
      <c r="AU552" s="262" t="s">
        <v>91</v>
      </c>
      <c r="AV552" s="13" t="s">
        <v>91</v>
      </c>
      <c r="AW552" s="13" t="s">
        <v>38</v>
      </c>
      <c r="AX552" s="13" t="s">
        <v>83</v>
      </c>
      <c r="AY552" s="262" t="s">
        <v>227</v>
      </c>
    </row>
    <row r="553" s="13" customFormat="1">
      <c r="A553" s="13"/>
      <c r="B553" s="252"/>
      <c r="C553" s="253"/>
      <c r="D553" s="242" t="s">
        <v>369</v>
      </c>
      <c r="E553" s="254" t="s">
        <v>1</v>
      </c>
      <c r="F553" s="255" t="s">
        <v>902</v>
      </c>
      <c r="G553" s="253"/>
      <c r="H553" s="256">
        <v>17.859999999999999</v>
      </c>
      <c r="I553" s="257"/>
      <c r="J553" s="253"/>
      <c r="K553" s="253"/>
      <c r="L553" s="258"/>
      <c r="M553" s="259"/>
      <c r="N553" s="260"/>
      <c r="O553" s="260"/>
      <c r="P553" s="260"/>
      <c r="Q553" s="260"/>
      <c r="R553" s="260"/>
      <c r="S553" s="260"/>
      <c r="T553" s="261"/>
      <c r="U553" s="13"/>
      <c r="V553" s="13"/>
      <c r="W553" s="13"/>
      <c r="X553" s="13"/>
      <c r="Y553" s="13"/>
      <c r="Z553" s="13"/>
      <c r="AA553" s="13"/>
      <c r="AB553" s="13"/>
      <c r="AC553" s="13"/>
      <c r="AD553" s="13"/>
      <c r="AE553" s="13"/>
      <c r="AT553" s="262" t="s">
        <v>369</v>
      </c>
      <c r="AU553" s="262" t="s">
        <v>91</v>
      </c>
      <c r="AV553" s="13" t="s">
        <v>91</v>
      </c>
      <c r="AW553" s="13" t="s">
        <v>38</v>
      </c>
      <c r="AX553" s="13" t="s">
        <v>83</v>
      </c>
      <c r="AY553" s="262" t="s">
        <v>227</v>
      </c>
    </row>
    <row r="554" s="14" customFormat="1">
      <c r="A554" s="14"/>
      <c r="B554" s="263"/>
      <c r="C554" s="264"/>
      <c r="D554" s="242" t="s">
        <v>369</v>
      </c>
      <c r="E554" s="265" t="s">
        <v>1</v>
      </c>
      <c r="F554" s="266" t="s">
        <v>371</v>
      </c>
      <c r="G554" s="264"/>
      <c r="H554" s="267">
        <v>82.873000000000005</v>
      </c>
      <c r="I554" s="268"/>
      <c r="J554" s="264"/>
      <c r="K554" s="264"/>
      <c r="L554" s="269"/>
      <c r="M554" s="270"/>
      <c r="N554" s="271"/>
      <c r="O554" s="271"/>
      <c r="P554" s="271"/>
      <c r="Q554" s="271"/>
      <c r="R554" s="271"/>
      <c r="S554" s="271"/>
      <c r="T554" s="272"/>
      <c r="U554" s="14"/>
      <c r="V554" s="14"/>
      <c r="W554" s="14"/>
      <c r="X554" s="14"/>
      <c r="Y554" s="14"/>
      <c r="Z554" s="14"/>
      <c r="AA554" s="14"/>
      <c r="AB554" s="14"/>
      <c r="AC554" s="14"/>
      <c r="AD554" s="14"/>
      <c r="AE554" s="14"/>
      <c r="AT554" s="273" t="s">
        <v>369</v>
      </c>
      <c r="AU554" s="273" t="s">
        <v>91</v>
      </c>
      <c r="AV554" s="14" t="s">
        <v>115</v>
      </c>
      <c r="AW554" s="14" t="s">
        <v>38</v>
      </c>
      <c r="AX554" s="14" t="s">
        <v>87</v>
      </c>
      <c r="AY554" s="273" t="s">
        <v>227</v>
      </c>
    </row>
    <row r="555" s="2" customFormat="1" ht="16.5" customHeight="1">
      <c r="A555" s="40"/>
      <c r="B555" s="41"/>
      <c r="C555" s="229" t="s">
        <v>903</v>
      </c>
      <c r="D555" s="229" t="s">
        <v>230</v>
      </c>
      <c r="E555" s="230" t="s">
        <v>904</v>
      </c>
      <c r="F555" s="231" t="s">
        <v>905</v>
      </c>
      <c r="G555" s="232" t="s">
        <v>374</v>
      </c>
      <c r="H555" s="233">
        <v>41.890000000000001</v>
      </c>
      <c r="I555" s="234"/>
      <c r="J555" s="235">
        <f>ROUND(I555*H555,2)</f>
        <v>0</v>
      </c>
      <c r="K555" s="231" t="s">
        <v>234</v>
      </c>
      <c r="L555" s="46"/>
      <c r="M555" s="236" t="s">
        <v>1</v>
      </c>
      <c r="N555" s="237" t="s">
        <v>48</v>
      </c>
      <c r="O555" s="93"/>
      <c r="P555" s="238">
        <f>O555*H555</f>
        <v>0</v>
      </c>
      <c r="Q555" s="238">
        <v>2.45329</v>
      </c>
      <c r="R555" s="238">
        <f>Q555*H555</f>
        <v>102.7683181</v>
      </c>
      <c r="S555" s="238">
        <v>0</v>
      </c>
      <c r="T555" s="239">
        <f>S555*H555</f>
        <v>0</v>
      </c>
      <c r="U555" s="40"/>
      <c r="V555" s="40"/>
      <c r="W555" s="40"/>
      <c r="X555" s="40"/>
      <c r="Y555" s="40"/>
      <c r="Z555" s="40"/>
      <c r="AA555" s="40"/>
      <c r="AB555" s="40"/>
      <c r="AC555" s="40"/>
      <c r="AD555" s="40"/>
      <c r="AE555" s="40"/>
      <c r="AR555" s="240" t="s">
        <v>115</v>
      </c>
      <c r="AT555" s="240" t="s">
        <v>230</v>
      </c>
      <c r="AU555" s="240" t="s">
        <v>91</v>
      </c>
      <c r="AY555" s="18" t="s">
        <v>227</v>
      </c>
      <c r="BE555" s="241">
        <f>IF(N555="základní",J555,0)</f>
        <v>0</v>
      </c>
      <c r="BF555" s="241">
        <f>IF(N555="snížená",J555,0)</f>
        <v>0</v>
      </c>
      <c r="BG555" s="241">
        <f>IF(N555="zákl. přenesená",J555,0)</f>
        <v>0</v>
      </c>
      <c r="BH555" s="241">
        <f>IF(N555="sníž. přenesená",J555,0)</f>
        <v>0</v>
      </c>
      <c r="BI555" s="241">
        <f>IF(N555="nulová",J555,0)</f>
        <v>0</v>
      </c>
      <c r="BJ555" s="18" t="s">
        <v>87</v>
      </c>
      <c r="BK555" s="241">
        <f>ROUND(I555*H555,2)</f>
        <v>0</v>
      </c>
      <c r="BL555" s="18" t="s">
        <v>115</v>
      </c>
      <c r="BM555" s="240" t="s">
        <v>906</v>
      </c>
    </row>
    <row r="556" s="15" customFormat="1">
      <c r="A556" s="15"/>
      <c r="B556" s="274"/>
      <c r="C556" s="275"/>
      <c r="D556" s="242" t="s">
        <v>369</v>
      </c>
      <c r="E556" s="276" t="s">
        <v>1</v>
      </c>
      <c r="F556" s="277" t="s">
        <v>632</v>
      </c>
      <c r="G556" s="275"/>
      <c r="H556" s="276" t="s">
        <v>1</v>
      </c>
      <c r="I556" s="278"/>
      <c r="J556" s="275"/>
      <c r="K556" s="275"/>
      <c r="L556" s="279"/>
      <c r="M556" s="280"/>
      <c r="N556" s="281"/>
      <c r="O556" s="281"/>
      <c r="P556" s="281"/>
      <c r="Q556" s="281"/>
      <c r="R556" s="281"/>
      <c r="S556" s="281"/>
      <c r="T556" s="282"/>
      <c r="U556" s="15"/>
      <c r="V556" s="15"/>
      <c r="W556" s="15"/>
      <c r="X556" s="15"/>
      <c r="Y556" s="15"/>
      <c r="Z556" s="15"/>
      <c r="AA556" s="15"/>
      <c r="AB556" s="15"/>
      <c r="AC556" s="15"/>
      <c r="AD556" s="15"/>
      <c r="AE556" s="15"/>
      <c r="AT556" s="283" t="s">
        <v>369</v>
      </c>
      <c r="AU556" s="283" t="s">
        <v>91</v>
      </c>
      <c r="AV556" s="15" t="s">
        <v>87</v>
      </c>
      <c r="AW556" s="15" t="s">
        <v>38</v>
      </c>
      <c r="AX556" s="15" t="s">
        <v>83</v>
      </c>
      <c r="AY556" s="283" t="s">
        <v>227</v>
      </c>
    </row>
    <row r="557" s="13" customFormat="1">
      <c r="A557" s="13"/>
      <c r="B557" s="252"/>
      <c r="C557" s="253"/>
      <c r="D557" s="242" t="s">
        <v>369</v>
      </c>
      <c r="E557" s="254" t="s">
        <v>1</v>
      </c>
      <c r="F557" s="255" t="s">
        <v>907</v>
      </c>
      <c r="G557" s="253"/>
      <c r="H557" s="256">
        <v>41.890000000000001</v>
      </c>
      <c r="I557" s="257"/>
      <c r="J557" s="253"/>
      <c r="K557" s="253"/>
      <c r="L557" s="258"/>
      <c r="M557" s="259"/>
      <c r="N557" s="260"/>
      <c r="O557" s="260"/>
      <c r="P557" s="260"/>
      <c r="Q557" s="260"/>
      <c r="R557" s="260"/>
      <c r="S557" s="260"/>
      <c r="T557" s="261"/>
      <c r="U557" s="13"/>
      <c r="V557" s="13"/>
      <c r="W557" s="13"/>
      <c r="X557" s="13"/>
      <c r="Y557" s="13"/>
      <c r="Z557" s="13"/>
      <c r="AA557" s="13"/>
      <c r="AB557" s="13"/>
      <c r="AC557" s="13"/>
      <c r="AD557" s="13"/>
      <c r="AE557" s="13"/>
      <c r="AT557" s="262" t="s">
        <v>369</v>
      </c>
      <c r="AU557" s="262" t="s">
        <v>91</v>
      </c>
      <c r="AV557" s="13" t="s">
        <v>91</v>
      </c>
      <c r="AW557" s="13" t="s">
        <v>38</v>
      </c>
      <c r="AX557" s="13" t="s">
        <v>83</v>
      </c>
      <c r="AY557" s="262" t="s">
        <v>227</v>
      </c>
    </row>
    <row r="558" s="14" customFormat="1">
      <c r="A558" s="14"/>
      <c r="B558" s="263"/>
      <c r="C558" s="264"/>
      <c r="D558" s="242" t="s">
        <v>369</v>
      </c>
      <c r="E558" s="265" t="s">
        <v>1</v>
      </c>
      <c r="F558" s="266" t="s">
        <v>371</v>
      </c>
      <c r="G558" s="264"/>
      <c r="H558" s="267">
        <v>41.890000000000001</v>
      </c>
      <c r="I558" s="268"/>
      <c r="J558" s="264"/>
      <c r="K558" s="264"/>
      <c r="L558" s="269"/>
      <c r="M558" s="270"/>
      <c r="N558" s="271"/>
      <c r="O558" s="271"/>
      <c r="P558" s="271"/>
      <c r="Q558" s="271"/>
      <c r="R558" s="271"/>
      <c r="S558" s="271"/>
      <c r="T558" s="272"/>
      <c r="U558" s="14"/>
      <c r="V558" s="14"/>
      <c r="W558" s="14"/>
      <c r="X558" s="14"/>
      <c r="Y558" s="14"/>
      <c r="Z558" s="14"/>
      <c r="AA558" s="14"/>
      <c r="AB558" s="14"/>
      <c r="AC558" s="14"/>
      <c r="AD558" s="14"/>
      <c r="AE558" s="14"/>
      <c r="AT558" s="273" t="s">
        <v>369</v>
      </c>
      <c r="AU558" s="273" t="s">
        <v>91</v>
      </c>
      <c r="AV558" s="14" t="s">
        <v>115</v>
      </c>
      <c r="AW558" s="14" t="s">
        <v>38</v>
      </c>
      <c r="AX558" s="14" t="s">
        <v>87</v>
      </c>
      <c r="AY558" s="273" t="s">
        <v>227</v>
      </c>
    </row>
    <row r="559" s="2" customFormat="1" ht="16.5" customHeight="1">
      <c r="A559" s="40"/>
      <c r="B559" s="41"/>
      <c r="C559" s="229" t="s">
        <v>908</v>
      </c>
      <c r="D559" s="229" t="s">
        <v>230</v>
      </c>
      <c r="E559" s="230" t="s">
        <v>909</v>
      </c>
      <c r="F559" s="231" t="s">
        <v>910</v>
      </c>
      <c r="G559" s="232" t="s">
        <v>374</v>
      </c>
      <c r="H559" s="233">
        <v>8.9299999999999997</v>
      </c>
      <c r="I559" s="234"/>
      <c r="J559" s="235">
        <f>ROUND(I559*H559,2)</f>
        <v>0</v>
      </c>
      <c r="K559" s="231" t="s">
        <v>234</v>
      </c>
      <c r="L559" s="46"/>
      <c r="M559" s="236" t="s">
        <v>1</v>
      </c>
      <c r="N559" s="237" t="s">
        <v>48</v>
      </c>
      <c r="O559" s="93"/>
      <c r="P559" s="238">
        <f>O559*H559</f>
        <v>0</v>
      </c>
      <c r="Q559" s="238">
        <v>0</v>
      </c>
      <c r="R559" s="238">
        <f>Q559*H559</f>
        <v>0</v>
      </c>
      <c r="S559" s="238">
        <v>0</v>
      </c>
      <c r="T559" s="239">
        <f>S559*H559</f>
        <v>0</v>
      </c>
      <c r="U559" s="40"/>
      <c r="V559" s="40"/>
      <c r="W559" s="40"/>
      <c r="X559" s="40"/>
      <c r="Y559" s="40"/>
      <c r="Z559" s="40"/>
      <c r="AA559" s="40"/>
      <c r="AB559" s="40"/>
      <c r="AC559" s="40"/>
      <c r="AD559" s="40"/>
      <c r="AE559" s="40"/>
      <c r="AR559" s="240" t="s">
        <v>115</v>
      </c>
      <c r="AT559" s="240" t="s">
        <v>230</v>
      </c>
      <c r="AU559" s="240" t="s">
        <v>91</v>
      </c>
      <c r="AY559" s="18" t="s">
        <v>227</v>
      </c>
      <c r="BE559" s="241">
        <f>IF(N559="základní",J559,0)</f>
        <v>0</v>
      </c>
      <c r="BF559" s="241">
        <f>IF(N559="snížená",J559,0)</f>
        <v>0</v>
      </c>
      <c r="BG559" s="241">
        <f>IF(N559="zákl. přenesená",J559,0)</f>
        <v>0</v>
      </c>
      <c r="BH559" s="241">
        <f>IF(N559="sníž. přenesená",J559,0)</f>
        <v>0</v>
      </c>
      <c r="BI559" s="241">
        <f>IF(N559="nulová",J559,0)</f>
        <v>0</v>
      </c>
      <c r="BJ559" s="18" t="s">
        <v>87</v>
      </c>
      <c r="BK559" s="241">
        <f>ROUND(I559*H559,2)</f>
        <v>0</v>
      </c>
      <c r="BL559" s="18" t="s">
        <v>115</v>
      </c>
      <c r="BM559" s="240" t="s">
        <v>911</v>
      </c>
    </row>
    <row r="560" s="2" customFormat="1" ht="16.5" customHeight="1">
      <c r="A560" s="40"/>
      <c r="B560" s="41"/>
      <c r="C560" s="229" t="s">
        <v>912</v>
      </c>
      <c r="D560" s="229" t="s">
        <v>230</v>
      </c>
      <c r="E560" s="230" t="s">
        <v>913</v>
      </c>
      <c r="F560" s="231" t="s">
        <v>914</v>
      </c>
      <c r="G560" s="232" t="s">
        <v>374</v>
      </c>
      <c r="H560" s="233">
        <v>82.873000000000005</v>
      </c>
      <c r="I560" s="234"/>
      <c r="J560" s="235">
        <f>ROUND(I560*H560,2)</f>
        <v>0</v>
      </c>
      <c r="K560" s="231" t="s">
        <v>234</v>
      </c>
      <c r="L560" s="46"/>
      <c r="M560" s="236" t="s">
        <v>1</v>
      </c>
      <c r="N560" s="237" t="s">
        <v>48</v>
      </c>
      <c r="O560" s="93"/>
      <c r="P560" s="238">
        <f>O560*H560</f>
        <v>0</v>
      </c>
      <c r="Q560" s="238">
        <v>0</v>
      </c>
      <c r="R560" s="238">
        <f>Q560*H560</f>
        <v>0</v>
      </c>
      <c r="S560" s="238">
        <v>0</v>
      </c>
      <c r="T560" s="239">
        <f>S560*H560</f>
        <v>0</v>
      </c>
      <c r="U560" s="40"/>
      <c r="V560" s="40"/>
      <c r="W560" s="40"/>
      <c r="X560" s="40"/>
      <c r="Y560" s="40"/>
      <c r="Z560" s="40"/>
      <c r="AA560" s="40"/>
      <c r="AB560" s="40"/>
      <c r="AC560" s="40"/>
      <c r="AD560" s="40"/>
      <c r="AE560" s="40"/>
      <c r="AR560" s="240" t="s">
        <v>115</v>
      </c>
      <c r="AT560" s="240" t="s">
        <v>230</v>
      </c>
      <c r="AU560" s="240" t="s">
        <v>91</v>
      </c>
      <c r="AY560" s="18" t="s">
        <v>227</v>
      </c>
      <c r="BE560" s="241">
        <f>IF(N560="základní",J560,0)</f>
        <v>0</v>
      </c>
      <c r="BF560" s="241">
        <f>IF(N560="snížená",J560,0)</f>
        <v>0</v>
      </c>
      <c r="BG560" s="241">
        <f>IF(N560="zákl. přenesená",J560,0)</f>
        <v>0</v>
      </c>
      <c r="BH560" s="241">
        <f>IF(N560="sníž. přenesená",J560,0)</f>
        <v>0</v>
      </c>
      <c r="BI560" s="241">
        <f>IF(N560="nulová",J560,0)</f>
        <v>0</v>
      </c>
      <c r="BJ560" s="18" t="s">
        <v>87</v>
      </c>
      <c r="BK560" s="241">
        <f>ROUND(I560*H560,2)</f>
        <v>0</v>
      </c>
      <c r="BL560" s="18" t="s">
        <v>115</v>
      </c>
      <c r="BM560" s="240" t="s">
        <v>915</v>
      </c>
    </row>
    <row r="561" s="2" customFormat="1" ht="16.5" customHeight="1">
      <c r="A561" s="40"/>
      <c r="B561" s="41"/>
      <c r="C561" s="229" t="s">
        <v>916</v>
      </c>
      <c r="D561" s="229" t="s">
        <v>230</v>
      </c>
      <c r="E561" s="230" t="s">
        <v>913</v>
      </c>
      <c r="F561" s="231" t="s">
        <v>914</v>
      </c>
      <c r="G561" s="232" t="s">
        <v>374</v>
      </c>
      <c r="H561" s="233">
        <v>41.890000000000001</v>
      </c>
      <c r="I561" s="234"/>
      <c r="J561" s="235">
        <f>ROUND(I561*H561,2)</f>
        <v>0</v>
      </c>
      <c r="K561" s="231" t="s">
        <v>234</v>
      </c>
      <c r="L561" s="46"/>
      <c r="M561" s="236" t="s">
        <v>1</v>
      </c>
      <c r="N561" s="237" t="s">
        <v>48</v>
      </c>
      <c r="O561" s="93"/>
      <c r="P561" s="238">
        <f>O561*H561</f>
        <v>0</v>
      </c>
      <c r="Q561" s="238">
        <v>0</v>
      </c>
      <c r="R561" s="238">
        <f>Q561*H561</f>
        <v>0</v>
      </c>
      <c r="S561" s="238">
        <v>0</v>
      </c>
      <c r="T561" s="239">
        <f>S561*H561</f>
        <v>0</v>
      </c>
      <c r="U561" s="40"/>
      <c r="V561" s="40"/>
      <c r="W561" s="40"/>
      <c r="X561" s="40"/>
      <c r="Y561" s="40"/>
      <c r="Z561" s="40"/>
      <c r="AA561" s="40"/>
      <c r="AB561" s="40"/>
      <c r="AC561" s="40"/>
      <c r="AD561" s="40"/>
      <c r="AE561" s="40"/>
      <c r="AR561" s="240" t="s">
        <v>115</v>
      </c>
      <c r="AT561" s="240" t="s">
        <v>230</v>
      </c>
      <c r="AU561" s="240" t="s">
        <v>91</v>
      </c>
      <c r="AY561" s="18" t="s">
        <v>227</v>
      </c>
      <c r="BE561" s="241">
        <f>IF(N561="základní",J561,0)</f>
        <v>0</v>
      </c>
      <c r="BF561" s="241">
        <f>IF(N561="snížená",J561,0)</f>
        <v>0</v>
      </c>
      <c r="BG561" s="241">
        <f>IF(N561="zákl. přenesená",J561,0)</f>
        <v>0</v>
      </c>
      <c r="BH561" s="241">
        <f>IF(N561="sníž. přenesená",J561,0)</f>
        <v>0</v>
      </c>
      <c r="BI561" s="241">
        <f>IF(N561="nulová",J561,0)</f>
        <v>0</v>
      </c>
      <c r="BJ561" s="18" t="s">
        <v>87</v>
      </c>
      <c r="BK561" s="241">
        <f>ROUND(I561*H561,2)</f>
        <v>0</v>
      </c>
      <c r="BL561" s="18" t="s">
        <v>115</v>
      </c>
      <c r="BM561" s="240" t="s">
        <v>917</v>
      </c>
    </row>
    <row r="562" s="2" customFormat="1">
      <c r="A562" s="40"/>
      <c r="B562" s="41"/>
      <c r="C562" s="229" t="s">
        <v>918</v>
      </c>
      <c r="D562" s="229" t="s">
        <v>230</v>
      </c>
      <c r="E562" s="230" t="s">
        <v>919</v>
      </c>
      <c r="F562" s="231" t="s">
        <v>920</v>
      </c>
      <c r="G562" s="232" t="s">
        <v>374</v>
      </c>
      <c r="H562" s="233">
        <v>4.3849999999999998</v>
      </c>
      <c r="I562" s="234"/>
      <c r="J562" s="235">
        <f>ROUND(I562*H562,2)</f>
        <v>0</v>
      </c>
      <c r="K562" s="231" t="s">
        <v>234</v>
      </c>
      <c r="L562" s="46"/>
      <c r="M562" s="236" t="s">
        <v>1</v>
      </c>
      <c r="N562" s="237" t="s">
        <v>48</v>
      </c>
      <c r="O562" s="93"/>
      <c r="P562" s="238">
        <f>O562*H562</f>
        <v>0</v>
      </c>
      <c r="Q562" s="238">
        <v>1.8180000000000001</v>
      </c>
      <c r="R562" s="238">
        <f>Q562*H562</f>
        <v>7.9719299999999995</v>
      </c>
      <c r="S562" s="238">
        <v>0</v>
      </c>
      <c r="T562" s="239">
        <f>S562*H562</f>
        <v>0</v>
      </c>
      <c r="U562" s="40"/>
      <c r="V562" s="40"/>
      <c r="W562" s="40"/>
      <c r="X562" s="40"/>
      <c r="Y562" s="40"/>
      <c r="Z562" s="40"/>
      <c r="AA562" s="40"/>
      <c r="AB562" s="40"/>
      <c r="AC562" s="40"/>
      <c r="AD562" s="40"/>
      <c r="AE562" s="40"/>
      <c r="AR562" s="240" t="s">
        <v>115</v>
      </c>
      <c r="AT562" s="240" t="s">
        <v>230</v>
      </c>
      <c r="AU562" s="240" t="s">
        <v>91</v>
      </c>
      <c r="AY562" s="18" t="s">
        <v>227</v>
      </c>
      <c r="BE562" s="241">
        <f>IF(N562="základní",J562,0)</f>
        <v>0</v>
      </c>
      <c r="BF562" s="241">
        <f>IF(N562="snížená",J562,0)</f>
        <v>0</v>
      </c>
      <c r="BG562" s="241">
        <f>IF(N562="zákl. přenesená",J562,0)</f>
        <v>0</v>
      </c>
      <c r="BH562" s="241">
        <f>IF(N562="sníž. přenesená",J562,0)</f>
        <v>0</v>
      </c>
      <c r="BI562" s="241">
        <f>IF(N562="nulová",J562,0)</f>
        <v>0</v>
      </c>
      <c r="BJ562" s="18" t="s">
        <v>87</v>
      </c>
      <c r="BK562" s="241">
        <f>ROUND(I562*H562,2)</f>
        <v>0</v>
      </c>
      <c r="BL562" s="18" t="s">
        <v>115</v>
      </c>
      <c r="BM562" s="240" t="s">
        <v>921</v>
      </c>
    </row>
    <row r="563" s="15" customFormat="1">
      <c r="A563" s="15"/>
      <c r="B563" s="274"/>
      <c r="C563" s="275"/>
      <c r="D563" s="242" t="s">
        <v>369</v>
      </c>
      <c r="E563" s="276" t="s">
        <v>1</v>
      </c>
      <c r="F563" s="277" t="s">
        <v>632</v>
      </c>
      <c r="G563" s="275"/>
      <c r="H563" s="276" t="s">
        <v>1</v>
      </c>
      <c r="I563" s="278"/>
      <c r="J563" s="275"/>
      <c r="K563" s="275"/>
      <c r="L563" s="279"/>
      <c r="M563" s="280"/>
      <c r="N563" s="281"/>
      <c r="O563" s="281"/>
      <c r="P563" s="281"/>
      <c r="Q563" s="281"/>
      <c r="R563" s="281"/>
      <c r="S563" s="281"/>
      <c r="T563" s="282"/>
      <c r="U563" s="15"/>
      <c r="V563" s="15"/>
      <c r="W563" s="15"/>
      <c r="X563" s="15"/>
      <c r="Y563" s="15"/>
      <c r="Z563" s="15"/>
      <c r="AA563" s="15"/>
      <c r="AB563" s="15"/>
      <c r="AC563" s="15"/>
      <c r="AD563" s="15"/>
      <c r="AE563" s="15"/>
      <c r="AT563" s="283" t="s">
        <v>369</v>
      </c>
      <c r="AU563" s="283" t="s">
        <v>91</v>
      </c>
      <c r="AV563" s="15" t="s">
        <v>87</v>
      </c>
      <c r="AW563" s="15" t="s">
        <v>38</v>
      </c>
      <c r="AX563" s="15" t="s">
        <v>83</v>
      </c>
      <c r="AY563" s="283" t="s">
        <v>227</v>
      </c>
    </row>
    <row r="564" s="13" customFormat="1">
      <c r="A564" s="13"/>
      <c r="B564" s="252"/>
      <c r="C564" s="253"/>
      <c r="D564" s="242" t="s">
        <v>369</v>
      </c>
      <c r="E564" s="254" t="s">
        <v>1</v>
      </c>
      <c r="F564" s="255" t="s">
        <v>922</v>
      </c>
      <c r="G564" s="253"/>
      <c r="H564" s="256">
        <v>2.0600000000000001</v>
      </c>
      <c r="I564" s="257"/>
      <c r="J564" s="253"/>
      <c r="K564" s="253"/>
      <c r="L564" s="258"/>
      <c r="M564" s="259"/>
      <c r="N564" s="260"/>
      <c r="O564" s="260"/>
      <c r="P564" s="260"/>
      <c r="Q564" s="260"/>
      <c r="R564" s="260"/>
      <c r="S564" s="260"/>
      <c r="T564" s="261"/>
      <c r="U564" s="13"/>
      <c r="V564" s="13"/>
      <c r="W564" s="13"/>
      <c r="X564" s="13"/>
      <c r="Y564" s="13"/>
      <c r="Z564" s="13"/>
      <c r="AA564" s="13"/>
      <c r="AB564" s="13"/>
      <c r="AC564" s="13"/>
      <c r="AD564" s="13"/>
      <c r="AE564" s="13"/>
      <c r="AT564" s="262" t="s">
        <v>369</v>
      </c>
      <c r="AU564" s="262" t="s">
        <v>91</v>
      </c>
      <c r="AV564" s="13" t="s">
        <v>91</v>
      </c>
      <c r="AW564" s="13" t="s">
        <v>38</v>
      </c>
      <c r="AX564" s="13" t="s">
        <v>83</v>
      </c>
      <c r="AY564" s="262" t="s">
        <v>227</v>
      </c>
    </row>
    <row r="565" s="13" customFormat="1">
      <c r="A565" s="13"/>
      <c r="B565" s="252"/>
      <c r="C565" s="253"/>
      <c r="D565" s="242" t="s">
        <v>369</v>
      </c>
      <c r="E565" s="254" t="s">
        <v>1</v>
      </c>
      <c r="F565" s="255" t="s">
        <v>923</v>
      </c>
      <c r="G565" s="253"/>
      <c r="H565" s="256">
        <v>2.3250000000000002</v>
      </c>
      <c r="I565" s="257"/>
      <c r="J565" s="253"/>
      <c r="K565" s="253"/>
      <c r="L565" s="258"/>
      <c r="M565" s="259"/>
      <c r="N565" s="260"/>
      <c r="O565" s="260"/>
      <c r="P565" s="260"/>
      <c r="Q565" s="260"/>
      <c r="R565" s="260"/>
      <c r="S565" s="260"/>
      <c r="T565" s="261"/>
      <c r="U565" s="13"/>
      <c r="V565" s="13"/>
      <c r="W565" s="13"/>
      <c r="X565" s="13"/>
      <c r="Y565" s="13"/>
      <c r="Z565" s="13"/>
      <c r="AA565" s="13"/>
      <c r="AB565" s="13"/>
      <c r="AC565" s="13"/>
      <c r="AD565" s="13"/>
      <c r="AE565" s="13"/>
      <c r="AT565" s="262" t="s">
        <v>369</v>
      </c>
      <c r="AU565" s="262" t="s">
        <v>91</v>
      </c>
      <c r="AV565" s="13" t="s">
        <v>91</v>
      </c>
      <c r="AW565" s="13" t="s">
        <v>38</v>
      </c>
      <c r="AX565" s="13" t="s">
        <v>83</v>
      </c>
      <c r="AY565" s="262" t="s">
        <v>227</v>
      </c>
    </row>
    <row r="566" s="14" customFormat="1">
      <c r="A566" s="14"/>
      <c r="B566" s="263"/>
      <c r="C566" s="264"/>
      <c r="D566" s="242" t="s">
        <v>369</v>
      </c>
      <c r="E566" s="265" t="s">
        <v>1</v>
      </c>
      <c r="F566" s="266" t="s">
        <v>371</v>
      </c>
      <c r="G566" s="264"/>
      <c r="H566" s="267">
        <v>4.3849999999999998</v>
      </c>
      <c r="I566" s="268"/>
      <c r="J566" s="264"/>
      <c r="K566" s="264"/>
      <c r="L566" s="269"/>
      <c r="M566" s="270"/>
      <c r="N566" s="271"/>
      <c r="O566" s="271"/>
      <c r="P566" s="271"/>
      <c r="Q566" s="271"/>
      <c r="R566" s="271"/>
      <c r="S566" s="271"/>
      <c r="T566" s="272"/>
      <c r="U566" s="14"/>
      <c r="V566" s="14"/>
      <c r="W566" s="14"/>
      <c r="X566" s="14"/>
      <c r="Y566" s="14"/>
      <c r="Z566" s="14"/>
      <c r="AA566" s="14"/>
      <c r="AB566" s="14"/>
      <c r="AC566" s="14"/>
      <c r="AD566" s="14"/>
      <c r="AE566" s="14"/>
      <c r="AT566" s="273" t="s">
        <v>369</v>
      </c>
      <c r="AU566" s="273" t="s">
        <v>91</v>
      </c>
      <c r="AV566" s="14" t="s">
        <v>115</v>
      </c>
      <c r="AW566" s="14" t="s">
        <v>38</v>
      </c>
      <c r="AX566" s="14" t="s">
        <v>87</v>
      </c>
      <c r="AY566" s="273" t="s">
        <v>227</v>
      </c>
    </row>
    <row r="567" s="2" customFormat="1" ht="16.5" customHeight="1">
      <c r="A567" s="40"/>
      <c r="B567" s="41"/>
      <c r="C567" s="229" t="s">
        <v>924</v>
      </c>
      <c r="D567" s="229" t="s">
        <v>230</v>
      </c>
      <c r="E567" s="230" t="s">
        <v>925</v>
      </c>
      <c r="F567" s="231" t="s">
        <v>926</v>
      </c>
      <c r="G567" s="232" t="s">
        <v>398</v>
      </c>
      <c r="H567" s="233">
        <v>11.821</v>
      </c>
      <c r="I567" s="234"/>
      <c r="J567" s="235">
        <f>ROUND(I567*H567,2)</f>
        <v>0</v>
      </c>
      <c r="K567" s="231" t="s">
        <v>234</v>
      </c>
      <c r="L567" s="46"/>
      <c r="M567" s="236" t="s">
        <v>1</v>
      </c>
      <c r="N567" s="237" t="s">
        <v>48</v>
      </c>
      <c r="O567" s="93"/>
      <c r="P567" s="238">
        <f>O567*H567</f>
        <v>0</v>
      </c>
      <c r="Q567" s="238">
        <v>1.06277</v>
      </c>
      <c r="R567" s="238">
        <f>Q567*H567</f>
        <v>12.563004169999999</v>
      </c>
      <c r="S567" s="238">
        <v>0</v>
      </c>
      <c r="T567" s="239">
        <f>S567*H567</f>
        <v>0</v>
      </c>
      <c r="U567" s="40"/>
      <c r="V567" s="40"/>
      <c r="W567" s="40"/>
      <c r="X567" s="40"/>
      <c r="Y567" s="40"/>
      <c r="Z567" s="40"/>
      <c r="AA567" s="40"/>
      <c r="AB567" s="40"/>
      <c r="AC567" s="40"/>
      <c r="AD567" s="40"/>
      <c r="AE567" s="40"/>
      <c r="AR567" s="240" t="s">
        <v>115</v>
      </c>
      <c r="AT567" s="240" t="s">
        <v>230</v>
      </c>
      <c r="AU567" s="240" t="s">
        <v>91</v>
      </c>
      <c r="AY567" s="18" t="s">
        <v>227</v>
      </c>
      <c r="BE567" s="241">
        <f>IF(N567="základní",J567,0)</f>
        <v>0</v>
      </c>
      <c r="BF567" s="241">
        <f>IF(N567="snížená",J567,0)</f>
        <v>0</v>
      </c>
      <c r="BG567" s="241">
        <f>IF(N567="zákl. přenesená",J567,0)</f>
        <v>0</v>
      </c>
      <c r="BH567" s="241">
        <f>IF(N567="sníž. přenesená",J567,0)</f>
        <v>0</v>
      </c>
      <c r="BI567" s="241">
        <f>IF(N567="nulová",J567,0)</f>
        <v>0</v>
      </c>
      <c r="BJ567" s="18" t="s">
        <v>87</v>
      </c>
      <c r="BK567" s="241">
        <f>ROUND(I567*H567,2)</f>
        <v>0</v>
      </c>
      <c r="BL567" s="18" t="s">
        <v>115</v>
      </c>
      <c r="BM567" s="240" t="s">
        <v>927</v>
      </c>
    </row>
    <row r="568" s="15" customFormat="1">
      <c r="A568" s="15"/>
      <c r="B568" s="274"/>
      <c r="C568" s="275"/>
      <c r="D568" s="242" t="s">
        <v>369</v>
      </c>
      <c r="E568" s="276" t="s">
        <v>1</v>
      </c>
      <c r="F568" s="277" t="s">
        <v>632</v>
      </c>
      <c r="G568" s="275"/>
      <c r="H568" s="276" t="s">
        <v>1</v>
      </c>
      <c r="I568" s="278"/>
      <c r="J568" s="275"/>
      <c r="K568" s="275"/>
      <c r="L568" s="279"/>
      <c r="M568" s="280"/>
      <c r="N568" s="281"/>
      <c r="O568" s="281"/>
      <c r="P568" s="281"/>
      <c r="Q568" s="281"/>
      <c r="R568" s="281"/>
      <c r="S568" s="281"/>
      <c r="T568" s="282"/>
      <c r="U568" s="15"/>
      <c r="V568" s="15"/>
      <c r="W568" s="15"/>
      <c r="X568" s="15"/>
      <c r="Y568" s="15"/>
      <c r="Z568" s="15"/>
      <c r="AA568" s="15"/>
      <c r="AB568" s="15"/>
      <c r="AC568" s="15"/>
      <c r="AD568" s="15"/>
      <c r="AE568" s="15"/>
      <c r="AT568" s="283" t="s">
        <v>369</v>
      </c>
      <c r="AU568" s="283" t="s">
        <v>91</v>
      </c>
      <c r="AV568" s="15" t="s">
        <v>87</v>
      </c>
      <c r="AW568" s="15" t="s">
        <v>38</v>
      </c>
      <c r="AX568" s="15" t="s">
        <v>83</v>
      </c>
      <c r="AY568" s="283" t="s">
        <v>227</v>
      </c>
    </row>
    <row r="569" s="13" customFormat="1">
      <c r="A569" s="13"/>
      <c r="B569" s="252"/>
      <c r="C569" s="253"/>
      <c r="D569" s="242" t="s">
        <v>369</v>
      </c>
      <c r="E569" s="254" t="s">
        <v>1</v>
      </c>
      <c r="F569" s="255" t="s">
        <v>928</v>
      </c>
      <c r="G569" s="253"/>
      <c r="H569" s="256">
        <v>3.6859999999999999</v>
      </c>
      <c r="I569" s="257"/>
      <c r="J569" s="253"/>
      <c r="K569" s="253"/>
      <c r="L569" s="258"/>
      <c r="M569" s="259"/>
      <c r="N569" s="260"/>
      <c r="O569" s="260"/>
      <c r="P569" s="260"/>
      <c r="Q569" s="260"/>
      <c r="R569" s="260"/>
      <c r="S569" s="260"/>
      <c r="T569" s="261"/>
      <c r="U569" s="13"/>
      <c r="V569" s="13"/>
      <c r="W569" s="13"/>
      <c r="X569" s="13"/>
      <c r="Y569" s="13"/>
      <c r="Z569" s="13"/>
      <c r="AA569" s="13"/>
      <c r="AB569" s="13"/>
      <c r="AC569" s="13"/>
      <c r="AD569" s="13"/>
      <c r="AE569" s="13"/>
      <c r="AT569" s="262" t="s">
        <v>369</v>
      </c>
      <c r="AU569" s="262" t="s">
        <v>91</v>
      </c>
      <c r="AV569" s="13" t="s">
        <v>91</v>
      </c>
      <c r="AW569" s="13" t="s">
        <v>38</v>
      </c>
      <c r="AX569" s="13" t="s">
        <v>83</v>
      </c>
      <c r="AY569" s="262" t="s">
        <v>227</v>
      </c>
    </row>
    <row r="570" s="13" customFormat="1">
      <c r="A570" s="13"/>
      <c r="B570" s="252"/>
      <c r="C570" s="253"/>
      <c r="D570" s="242" t="s">
        <v>369</v>
      </c>
      <c r="E570" s="254" t="s">
        <v>1</v>
      </c>
      <c r="F570" s="255" t="s">
        <v>929</v>
      </c>
      <c r="G570" s="253"/>
      <c r="H570" s="256">
        <v>3.9929999999999999</v>
      </c>
      <c r="I570" s="257"/>
      <c r="J570" s="253"/>
      <c r="K570" s="253"/>
      <c r="L570" s="258"/>
      <c r="M570" s="259"/>
      <c r="N570" s="260"/>
      <c r="O570" s="260"/>
      <c r="P570" s="260"/>
      <c r="Q570" s="260"/>
      <c r="R570" s="260"/>
      <c r="S570" s="260"/>
      <c r="T570" s="261"/>
      <c r="U570" s="13"/>
      <c r="V570" s="13"/>
      <c r="W570" s="13"/>
      <c r="X570" s="13"/>
      <c r="Y570" s="13"/>
      <c r="Z570" s="13"/>
      <c r="AA570" s="13"/>
      <c r="AB570" s="13"/>
      <c r="AC570" s="13"/>
      <c r="AD570" s="13"/>
      <c r="AE570" s="13"/>
      <c r="AT570" s="262" t="s">
        <v>369</v>
      </c>
      <c r="AU570" s="262" t="s">
        <v>91</v>
      </c>
      <c r="AV570" s="13" t="s">
        <v>91</v>
      </c>
      <c r="AW570" s="13" t="s">
        <v>38</v>
      </c>
      <c r="AX570" s="13" t="s">
        <v>83</v>
      </c>
      <c r="AY570" s="262" t="s">
        <v>227</v>
      </c>
    </row>
    <row r="571" s="13" customFormat="1">
      <c r="A571" s="13"/>
      <c r="B571" s="252"/>
      <c r="C571" s="253"/>
      <c r="D571" s="242" t="s">
        <v>369</v>
      </c>
      <c r="E571" s="254" t="s">
        <v>1</v>
      </c>
      <c r="F571" s="255" t="s">
        <v>930</v>
      </c>
      <c r="G571" s="253"/>
      <c r="H571" s="256">
        <v>0.60499999999999998</v>
      </c>
      <c r="I571" s="257"/>
      <c r="J571" s="253"/>
      <c r="K571" s="253"/>
      <c r="L571" s="258"/>
      <c r="M571" s="259"/>
      <c r="N571" s="260"/>
      <c r="O571" s="260"/>
      <c r="P571" s="260"/>
      <c r="Q571" s="260"/>
      <c r="R571" s="260"/>
      <c r="S571" s="260"/>
      <c r="T571" s="261"/>
      <c r="U571" s="13"/>
      <c r="V571" s="13"/>
      <c r="W571" s="13"/>
      <c r="X571" s="13"/>
      <c r="Y571" s="13"/>
      <c r="Z571" s="13"/>
      <c r="AA571" s="13"/>
      <c r="AB571" s="13"/>
      <c r="AC571" s="13"/>
      <c r="AD571" s="13"/>
      <c r="AE571" s="13"/>
      <c r="AT571" s="262" t="s">
        <v>369</v>
      </c>
      <c r="AU571" s="262" t="s">
        <v>91</v>
      </c>
      <c r="AV571" s="13" t="s">
        <v>91</v>
      </c>
      <c r="AW571" s="13" t="s">
        <v>38</v>
      </c>
      <c r="AX571" s="13" t="s">
        <v>83</v>
      </c>
      <c r="AY571" s="262" t="s">
        <v>227</v>
      </c>
    </row>
    <row r="572" s="13" customFormat="1">
      <c r="A572" s="13"/>
      <c r="B572" s="252"/>
      <c r="C572" s="253"/>
      <c r="D572" s="242" t="s">
        <v>369</v>
      </c>
      <c r="E572" s="254" t="s">
        <v>1</v>
      </c>
      <c r="F572" s="255" t="s">
        <v>931</v>
      </c>
      <c r="G572" s="253"/>
      <c r="H572" s="256">
        <v>1.1790000000000001</v>
      </c>
      <c r="I572" s="257"/>
      <c r="J572" s="253"/>
      <c r="K572" s="253"/>
      <c r="L572" s="258"/>
      <c r="M572" s="259"/>
      <c r="N572" s="260"/>
      <c r="O572" s="260"/>
      <c r="P572" s="260"/>
      <c r="Q572" s="260"/>
      <c r="R572" s="260"/>
      <c r="S572" s="260"/>
      <c r="T572" s="261"/>
      <c r="U572" s="13"/>
      <c r="V572" s="13"/>
      <c r="W572" s="13"/>
      <c r="X572" s="13"/>
      <c r="Y572" s="13"/>
      <c r="Z572" s="13"/>
      <c r="AA572" s="13"/>
      <c r="AB572" s="13"/>
      <c r="AC572" s="13"/>
      <c r="AD572" s="13"/>
      <c r="AE572" s="13"/>
      <c r="AT572" s="262" t="s">
        <v>369</v>
      </c>
      <c r="AU572" s="262" t="s">
        <v>91</v>
      </c>
      <c r="AV572" s="13" t="s">
        <v>91</v>
      </c>
      <c r="AW572" s="13" t="s">
        <v>38</v>
      </c>
      <c r="AX572" s="13" t="s">
        <v>83</v>
      </c>
      <c r="AY572" s="262" t="s">
        <v>227</v>
      </c>
    </row>
    <row r="573" s="13" customFormat="1">
      <c r="A573" s="13"/>
      <c r="B573" s="252"/>
      <c r="C573" s="253"/>
      <c r="D573" s="242" t="s">
        <v>369</v>
      </c>
      <c r="E573" s="254" t="s">
        <v>1</v>
      </c>
      <c r="F573" s="255" t="s">
        <v>932</v>
      </c>
      <c r="G573" s="253"/>
      <c r="H573" s="256">
        <v>2.3580000000000001</v>
      </c>
      <c r="I573" s="257"/>
      <c r="J573" s="253"/>
      <c r="K573" s="253"/>
      <c r="L573" s="258"/>
      <c r="M573" s="259"/>
      <c r="N573" s="260"/>
      <c r="O573" s="260"/>
      <c r="P573" s="260"/>
      <c r="Q573" s="260"/>
      <c r="R573" s="260"/>
      <c r="S573" s="260"/>
      <c r="T573" s="261"/>
      <c r="U573" s="13"/>
      <c r="V573" s="13"/>
      <c r="W573" s="13"/>
      <c r="X573" s="13"/>
      <c r="Y573" s="13"/>
      <c r="Z573" s="13"/>
      <c r="AA573" s="13"/>
      <c r="AB573" s="13"/>
      <c r="AC573" s="13"/>
      <c r="AD573" s="13"/>
      <c r="AE573" s="13"/>
      <c r="AT573" s="262" t="s">
        <v>369</v>
      </c>
      <c r="AU573" s="262" t="s">
        <v>91</v>
      </c>
      <c r="AV573" s="13" t="s">
        <v>91</v>
      </c>
      <c r="AW573" s="13" t="s">
        <v>38</v>
      </c>
      <c r="AX573" s="13" t="s">
        <v>83</v>
      </c>
      <c r="AY573" s="262" t="s">
        <v>227</v>
      </c>
    </row>
    <row r="574" s="14" customFormat="1">
      <c r="A574" s="14"/>
      <c r="B574" s="263"/>
      <c r="C574" s="264"/>
      <c r="D574" s="242" t="s">
        <v>369</v>
      </c>
      <c r="E574" s="265" t="s">
        <v>1</v>
      </c>
      <c r="F574" s="266" t="s">
        <v>371</v>
      </c>
      <c r="G574" s="264"/>
      <c r="H574" s="267">
        <v>11.821</v>
      </c>
      <c r="I574" s="268"/>
      <c r="J574" s="264"/>
      <c r="K574" s="264"/>
      <c r="L574" s="269"/>
      <c r="M574" s="270"/>
      <c r="N574" s="271"/>
      <c r="O574" s="271"/>
      <c r="P574" s="271"/>
      <c r="Q574" s="271"/>
      <c r="R574" s="271"/>
      <c r="S574" s="271"/>
      <c r="T574" s="272"/>
      <c r="U574" s="14"/>
      <c r="V574" s="14"/>
      <c r="W574" s="14"/>
      <c r="X574" s="14"/>
      <c r="Y574" s="14"/>
      <c r="Z574" s="14"/>
      <c r="AA574" s="14"/>
      <c r="AB574" s="14"/>
      <c r="AC574" s="14"/>
      <c r="AD574" s="14"/>
      <c r="AE574" s="14"/>
      <c r="AT574" s="273" t="s">
        <v>369</v>
      </c>
      <c r="AU574" s="273" t="s">
        <v>91</v>
      </c>
      <c r="AV574" s="14" t="s">
        <v>115</v>
      </c>
      <c r="AW574" s="14" t="s">
        <v>38</v>
      </c>
      <c r="AX574" s="14" t="s">
        <v>87</v>
      </c>
      <c r="AY574" s="273" t="s">
        <v>227</v>
      </c>
    </row>
    <row r="575" s="2" customFormat="1" ht="16.5" customHeight="1">
      <c r="A575" s="40"/>
      <c r="B575" s="41"/>
      <c r="C575" s="229" t="s">
        <v>933</v>
      </c>
      <c r="D575" s="229" t="s">
        <v>230</v>
      </c>
      <c r="E575" s="230" t="s">
        <v>934</v>
      </c>
      <c r="F575" s="231" t="s">
        <v>935</v>
      </c>
      <c r="G575" s="232" t="s">
        <v>415</v>
      </c>
      <c r="H575" s="233">
        <v>279.26499999999999</v>
      </c>
      <c r="I575" s="234"/>
      <c r="J575" s="235">
        <f>ROUND(I575*H575,2)</f>
        <v>0</v>
      </c>
      <c r="K575" s="231" t="s">
        <v>234</v>
      </c>
      <c r="L575" s="46"/>
      <c r="M575" s="236" t="s">
        <v>1</v>
      </c>
      <c r="N575" s="237" t="s">
        <v>48</v>
      </c>
      <c r="O575" s="93"/>
      <c r="P575" s="238">
        <f>O575*H575</f>
        <v>0</v>
      </c>
      <c r="Q575" s="238">
        <v>0.063</v>
      </c>
      <c r="R575" s="238">
        <f>Q575*H575</f>
        <v>17.593695</v>
      </c>
      <c r="S575" s="238">
        <v>0</v>
      </c>
      <c r="T575" s="239">
        <f>S575*H575</f>
        <v>0</v>
      </c>
      <c r="U575" s="40"/>
      <c r="V575" s="40"/>
      <c r="W575" s="40"/>
      <c r="X575" s="40"/>
      <c r="Y575" s="40"/>
      <c r="Z575" s="40"/>
      <c r="AA575" s="40"/>
      <c r="AB575" s="40"/>
      <c r="AC575" s="40"/>
      <c r="AD575" s="40"/>
      <c r="AE575" s="40"/>
      <c r="AR575" s="240" t="s">
        <v>115</v>
      </c>
      <c r="AT575" s="240" t="s">
        <v>230</v>
      </c>
      <c r="AU575" s="240" t="s">
        <v>91</v>
      </c>
      <c r="AY575" s="18" t="s">
        <v>227</v>
      </c>
      <c r="BE575" s="241">
        <f>IF(N575="základní",J575,0)</f>
        <v>0</v>
      </c>
      <c r="BF575" s="241">
        <f>IF(N575="snížená",J575,0)</f>
        <v>0</v>
      </c>
      <c r="BG575" s="241">
        <f>IF(N575="zákl. přenesená",J575,0)</f>
        <v>0</v>
      </c>
      <c r="BH575" s="241">
        <f>IF(N575="sníž. přenesená",J575,0)</f>
        <v>0</v>
      </c>
      <c r="BI575" s="241">
        <f>IF(N575="nulová",J575,0)</f>
        <v>0</v>
      </c>
      <c r="BJ575" s="18" t="s">
        <v>87</v>
      </c>
      <c r="BK575" s="241">
        <f>ROUND(I575*H575,2)</f>
        <v>0</v>
      </c>
      <c r="BL575" s="18" t="s">
        <v>115</v>
      </c>
      <c r="BM575" s="240" t="s">
        <v>936</v>
      </c>
    </row>
    <row r="576" s="15" customFormat="1">
      <c r="A576" s="15"/>
      <c r="B576" s="274"/>
      <c r="C576" s="275"/>
      <c r="D576" s="242" t="s">
        <v>369</v>
      </c>
      <c r="E576" s="276" t="s">
        <v>1</v>
      </c>
      <c r="F576" s="277" t="s">
        <v>632</v>
      </c>
      <c r="G576" s="275"/>
      <c r="H576" s="276" t="s">
        <v>1</v>
      </c>
      <c r="I576" s="278"/>
      <c r="J576" s="275"/>
      <c r="K576" s="275"/>
      <c r="L576" s="279"/>
      <c r="M576" s="280"/>
      <c r="N576" s="281"/>
      <c r="O576" s="281"/>
      <c r="P576" s="281"/>
      <c r="Q576" s="281"/>
      <c r="R576" s="281"/>
      <c r="S576" s="281"/>
      <c r="T576" s="282"/>
      <c r="U576" s="15"/>
      <c r="V576" s="15"/>
      <c r="W576" s="15"/>
      <c r="X576" s="15"/>
      <c r="Y576" s="15"/>
      <c r="Z576" s="15"/>
      <c r="AA576" s="15"/>
      <c r="AB576" s="15"/>
      <c r="AC576" s="15"/>
      <c r="AD576" s="15"/>
      <c r="AE576" s="15"/>
      <c r="AT576" s="283" t="s">
        <v>369</v>
      </c>
      <c r="AU576" s="283" t="s">
        <v>91</v>
      </c>
      <c r="AV576" s="15" t="s">
        <v>87</v>
      </c>
      <c r="AW576" s="15" t="s">
        <v>38</v>
      </c>
      <c r="AX576" s="15" t="s">
        <v>83</v>
      </c>
      <c r="AY576" s="283" t="s">
        <v>227</v>
      </c>
    </row>
    <row r="577" s="13" customFormat="1">
      <c r="A577" s="13"/>
      <c r="B577" s="252"/>
      <c r="C577" s="253"/>
      <c r="D577" s="242" t="s">
        <v>369</v>
      </c>
      <c r="E577" s="254" t="s">
        <v>1</v>
      </c>
      <c r="F577" s="255" t="s">
        <v>937</v>
      </c>
      <c r="G577" s="253"/>
      <c r="H577" s="256">
        <v>279.26499999999999</v>
      </c>
      <c r="I577" s="257"/>
      <c r="J577" s="253"/>
      <c r="K577" s="253"/>
      <c r="L577" s="258"/>
      <c r="M577" s="259"/>
      <c r="N577" s="260"/>
      <c r="O577" s="260"/>
      <c r="P577" s="260"/>
      <c r="Q577" s="260"/>
      <c r="R577" s="260"/>
      <c r="S577" s="260"/>
      <c r="T577" s="261"/>
      <c r="U577" s="13"/>
      <c r="V577" s="13"/>
      <c r="W577" s="13"/>
      <c r="X577" s="13"/>
      <c r="Y577" s="13"/>
      <c r="Z577" s="13"/>
      <c r="AA577" s="13"/>
      <c r="AB577" s="13"/>
      <c r="AC577" s="13"/>
      <c r="AD577" s="13"/>
      <c r="AE577" s="13"/>
      <c r="AT577" s="262" t="s">
        <v>369</v>
      </c>
      <c r="AU577" s="262" t="s">
        <v>91</v>
      </c>
      <c r="AV577" s="13" t="s">
        <v>91</v>
      </c>
      <c r="AW577" s="13" t="s">
        <v>38</v>
      </c>
      <c r="AX577" s="13" t="s">
        <v>83</v>
      </c>
      <c r="AY577" s="262" t="s">
        <v>227</v>
      </c>
    </row>
    <row r="578" s="14" customFormat="1">
      <c r="A578" s="14"/>
      <c r="B578" s="263"/>
      <c r="C578" s="264"/>
      <c r="D578" s="242" t="s">
        <v>369</v>
      </c>
      <c r="E578" s="265" t="s">
        <v>1</v>
      </c>
      <c r="F578" s="266" t="s">
        <v>371</v>
      </c>
      <c r="G578" s="264"/>
      <c r="H578" s="267">
        <v>279.26499999999999</v>
      </c>
      <c r="I578" s="268"/>
      <c r="J578" s="264"/>
      <c r="K578" s="264"/>
      <c r="L578" s="269"/>
      <c r="M578" s="270"/>
      <c r="N578" s="271"/>
      <c r="O578" s="271"/>
      <c r="P578" s="271"/>
      <c r="Q578" s="271"/>
      <c r="R578" s="271"/>
      <c r="S578" s="271"/>
      <c r="T578" s="272"/>
      <c r="U578" s="14"/>
      <c r="V578" s="14"/>
      <c r="W578" s="14"/>
      <c r="X578" s="14"/>
      <c r="Y578" s="14"/>
      <c r="Z578" s="14"/>
      <c r="AA578" s="14"/>
      <c r="AB578" s="14"/>
      <c r="AC578" s="14"/>
      <c r="AD578" s="14"/>
      <c r="AE578" s="14"/>
      <c r="AT578" s="273" t="s">
        <v>369</v>
      </c>
      <c r="AU578" s="273" t="s">
        <v>91</v>
      </c>
      <c r="AV578" s="14" t="s">
        <v>115</v>
      </c>
      <c r="AW578" s="14" t="s">
        <v>38</v>
      </c>
      <c r="AX578" s="14" t="s">
        <v>87</v>
      </c>
      <c r="AY578" s="273" t="s">
        <v>227</v>
      </c>
    </row>
    <row r="579" s="2" customFormat="1" ht="16.5" customHeight="1">
      <c r="A579" s="40"/>
      <c r="B579" s="41"/>
      <c r="C579" s="229" t="s">
        <v>938</v>
      </c>
      <c r="D579" s="229" t="s">
        <v>230</v>
      </c>
      <c r="E579" s="230" t="s">
        <v>939</v>
      </c>
      <c r="F579" s="231" t="s">
        <v>940</v>
      </c>
      <c r="G579" s="232" t="s">
        <v>415</v>
      </c>
      <c r="H579" s="233">
        <v>12.096</v>
      </c>
      <c r="I579" s="234"/>
      <c r="J579" s="235">
        <f>ROUND(I579*H579,2)</f>
        <v>0</v>
      </c>
      <c r="K579" s="231" t="s">
        <v>234</v>
      </c>
      <c r="L579" s="46"/>
      <c r="M579" s="236" t="s">
        <v>1</v>
      </c>
      <c r="N579" s="237" t="s">
        <v>48</v>
      </c>
      <c r="O579" s="93"/>
      <c r="P579" s="238">
        <f>O579*H579</f>
        <v>0</v>
      </c>
      <c r="Q579" s="238">
        <v>0.084000000000000005</v>
      </c>
      <c r="R579" s="238">
        <f>Q579*H579</f>
        <v>1.0160640000000001</v>
      </c>
      <c r="S579" s="238">
        <v>0</v>
      </c>
      <c r="T579" s="239">
        <f>S579*H579</f>
        <v>0</v>
      </c>
      <c r="U579" s="40"/>
      <c r="V579" s="40"/>
      <c r="W579" s="40"/>
      <c r="X579" s="40"/>
      <c r="Y579" s="40"/>
      <c r="Z579" s="40"/>
      <c r="AA579" s="40"/>
      <c r="AB579" s="40"/>
      <c r="AC579" s="40"/>
      <c r="AD579" s="40"/>
      <c r="AE579" s="40"/>
      <c r="AR579" s="240" t="s">
        <v>115</v>
      </c>
      <c r="AT579" s="240" t="s">
        <v>230</v>
      </c>
      <c r="AU579" s="240" t="s">
        <v>91</v>
      </c>
      <c r="AY579" s="18" t="s">
        <v>227</v>
      </c>
      <c r="BE579" s="241">
        <f>IF(N579="základní",J579,0)</f>
        <v>0</v>
      </c>
      <c r="BF579" s="241">
        <f>IF(N579="snížená",J579,0)</f>
        <v>0</v>
      </c>
      <c r="BG579" s="241">
        <f>IF(N579="zákl. přenesená",J579,0)</f>
        <v>0</v>
      </c>
      <c r="BH579" s="241">
        <f>IF(N579="sníž. přenesená",J579,0)</f>
        <v>0</v>
      </c>
      <c r="BI579" s="241">
        <f>IF(N579="nulová",J579,0)</f>
        <v>0</v>
      </c>
      <c r="BJ579" s="18" t="s">
        <v>87</v>
      </c>
      <c r="BK579" s="241">
        <f>ROUND(I579*H579,2)</f>
        <v>0</v>
      </c>
      <c r="BL579" s="18" t="s">
        <v>115</v>
      </c>
      <c r="BM579" s="240" t="s">
        <v>941</v>
      </c>
    </row>
    <row r="580" s="15" customFormat="1">
      <c r="A580" s="15"/>
      <c r="B580" s="274"/>
      <c r="C580" s="275"/>
      <c r="D580" s="242" t="s">
        <v>369</v>
      </c>
      <c r="E580" s="276" t="s">
        <v>1</v>
      </c>
      <c r="F580" s="277" t="s">
        <v>632</v>
      </c>
      <c r="G580" s="275"/>
      <c r="H580" s="276" t="s">
        <v>1</v>
      </c>
      <c r="I580" s="278"/>
      <c r="J580" s="275"/>
      <c r="K580" s="275"/>
      <c r="L580" s="279"/>
      <c r="M580" s="280"/>
      <c r="N580" s="281"/>
      <c r="O580" s="281"/>
      <c r="P580" s="281"/>
      <c r="Q580" s="281"/>
      <c r="R580" s="281"/>
      <c r="S580" s="281"/>
      <c r="T580" s="282"/>
      <c r="U580" s="15"/>
      <c r="V580" s="15"/>
      <c r="W580" s="15"/>
      <c r="X580" s="15"/>
      <c r="Y580" s="15"/>
      <c r="Z580" s="15"/>
      <c r="AA580" s="15"/>
      <c r="AB580" s="15"/>
      <c r="AC580" s="15"/>
      <c r="AD580" s="15"/>
      <c r="AE580" s="15"/>
      <c r="AT580" s="283" t="s">
        <v>369</v>
      </c>
      <c r="AU580" s="283" t="s">
        <v>91</v>
      </c>
      <c r="AV580" s="15" t="s">
        <v>87</v>
      </c>
      <c r="AW580" s="15" t="s">
        <v>38</v>
      </c>
      <c r="AX580" s="15" t="s">
        <v>83</v>
      </c>
      <c r="AY580" s="283" t="s">
        <v>227</v>
      </c>
    </row>
    <row r="581" s="13" customFormat="1">
      <c r="A581" s="13"/>
      <c r="B581" s="252"/>
      <c r="C581" s="253"/>
      <c r="D581" s="242" t="s">
        <v>369</v>
      </c>
      <c r="E581" s="254" t="s">
        <v>1</v>
      </c>
      <c r="F581" s="255" t="s">
        <v>942</v>
      </c>
      <c r="G581" s="253"/>
      <c r="H581" s="256">
        <v>12.096</v>
      </c>
      <c r="I581" s="257"/>
      <c r="J581" s="253"/>
      <c r="K581" s="253"/>
      <c r="L581" s="258"/>
      <c r="M581" s="259"/>
      <c r="N581" s="260"/>
      <c r="O581" s="260"/>
      <c r="P581" s="260"/>
      <c r="Q581" s="260"/>
      <c r="R581" s="260"/>
      <c r="S581" s="260"/>
      <c r="T581" s="261"/>
      <c r="U581" s="13"/>
      <c r="V581" s="13"/>
      <c r="W581" s="13"/>
      <c r="X581" s="13"/>
      <c r="Y581" s="13"/>
      <c r="Z581" s="13"/>
      <c r="AA581" s="13"/>
      <c r="AB581" s="13"/>
      <c r="AC581" s="13"/>
      <c r="AD581" s="13"/>
      <c r="AE581" s="13"/>
      <c r="AT581" s="262" t="s">
        <v>369</v>
      </c>
      <c r="AU581" s="262" t="s">
        <v>91</v>
      </c>
      <c r="AV581" s="13" t="s">
        <v>91</v>
      </c>
      <c r="AW581" s="13" t="s">
        <v>38</v>
      </c>
      <c r="AX581" s="13" t="s">
        <v>83</v>
      </c>
      <c r="AY581" s="262" t="s">
        <v>227</v>
      </c>
    </row>
    <row r="582" s="14" customFormat="1">
      <c r="A582" s="14"/>
      <c r="B582" s="263"/>
      <c r="C582" s="264"/>
      <c r="D582" s="242" t="s">
        <v>369</v>
      </c>
      <c r="E582" s="265" t="s">
        <v>1</v>
      </c>
      <c r="F582" s="266" t="s">
        <v>371</v>
      </c>
      <c r="G582" s="264"/>
      <c r="H582" s="267">
        <v>12.096</v>
      </c>
      <c r="I582" s="268"/>
      <c r="J582" s="264"/>
      <c r="K582" s="264"/>
      <c r="L582" s="269"/>
      <c r="M582" s="270"/>
      <c r="N582" s="271"/>
      <c r="O582" s="271"/>
      <c r="P582" s="271"/>
      <c r="Q582" s="271"/>
      <c r="R582" s="271"/>
      <c r="S582" s="271"/>
      <c r="T582" s="272"/>
      <c r="U582" s="14"/>
      <c r="V582" s="14"/>
      <c r="W582" s="14"/>
      <c r="X582" s="14"/>
      <c r="Y582" s="14"/>
      <c r="Z582" s="14"/>
      <c r="AA582" s="14"/>
      <c r="AB582" s="14"/>
      <c r="AC582" s="14"/>
      <c r="AD582" s="14"/>
      <c r="AE582" s="14"/>
      <c r="AT582" s="273" t="s">
        <v>369</v>
      </c>
      <c r="AU582" s="273" t="s">
        <v>91</v>
      </c>
      <c r="AV582" s="14" t="s">
        <v>115</v>
      </c>
      <c r="AW582" s="14" t="s">
        <v>38</v>
      </c>
      <c r="AX582" s="14" t="s">
        <v>87</v>
      </c>
      <c r="AY582" s="273" t="s">
        <v>227</v>
      </c>
    </row>
    <row r="583" s="2" customFormat="1" ht="16.5" customHeight="1">
      <c r="A583" s="40"/>
      <c r="B583" s="41"/>
      <c r="C583" s="229" t="s">
        <v>943</v>
      </c>
      <c r="D583" s="229" t="s">
        <v>230</v>
      </c>
      <c r="E583" s="230" t="s">
        <v>944</v>
      </c>
      <c r="F583" s="231" t="s">
        <v>945</v>
      </c>
      <c r="G583" s="232" t="s">
        <v>415</v>
      </c>
      <c r="H583" s="233">
        <v>522.07000000000005</v>
      </c>
      <c r="I583" s="234"/>
      <c r="J583" s="235">
        <f>ROUND(I583*H583,2)</f>
        <v>0</v>
      </c>
      <c r="K583" s="231" t="s">
        <v>234</v>
      </c>
      <c r="L583" s="46"/>
      <c r="M583" s="236" t="s">
        <v>1</v>
      </c>
      <c r="N583" s="237" t="s">
        <v>48</v>
      </c>
      <c r="O583" s="93"/>
      <c r="P583" s="238">
        <f>O583*H583</f>
        <v>0</v>
      </c>
      <c r="Q583" s="238">
        <v>0.010200000000000001</v>
      </c>
      <c r="R583" s="238">
        <f>Q583*H583</f>
        <v>5.325114000000001</v>
      </c>
      <c r="S583" s="238">
        <v>0</v>
      </c>
      <c r="T583" s="239">
        <f>S583*H583</f>
        <v>0</v>
      </c>
      <c r="U583" s="40"/>
      <c r="V583" s="40"/>
      <c r="W583" s="40"/>
      <c r="X583" s="40"/>
      <c r="Y583" s="40"/>
      <c r="Z583" s="40"/>
      <c r="AA583" s="40"/>
      <c r="AB583" s="40"/>
      <c r="AC583" s="40"/>
      <c r="AD583" s="40"/>
      <c r="AE583" s="40"/>
      <c r="AR583" s="240" t="s">
        <v>115</v>
      </c>
      <c r="AT583" s="240" t="s">
        <v>230</v>
      </c>
      <c r="AU583" s="240" t="s">
        <v>91</v>
      </c>
      <c r="AY583" s="18" t="s">
        <v>227</v>
      </c>
      <c r="BE583" s="241">
        <f>IF(N583="základní",J583,0)</f>
        <v>0</v>
      </c>
      <c r="BF583" s="241">
        <f>IF(N583="snížená",J583,0)</f>
        <v>0</v>
      </c>
      <c r="BG583" s="241">
        <f>IF(N583="zákl. přenesená",J583,0)</f>
        <v>0</v>
      </c>
      <c r="BH583" s="241">
        <f>IF(N583="sníž. přenesená",J583,0)</f>
        <v>0</v>
      </c>
      <c r="BI583" s="241">
        <f>IF(N583="nulová",J583,0)</f>
        <v>0</v>
      </c>
      <c r="BJ583" s="18" t="s">
        <v>87</v>
      </c>
      <c r="BK583" s="241">
        <f>ROUND(I583*H583,2)</f>
        <v>0</v>
      </c>
      <c r="BL583" s="18" t="s">
        <v>115</v>
      </c>
      <c r="BM583" s="240" t="s">
        <v>946</v>
      </c>
    </row>
    <row r="584" s="15" customFormat="1">
      <c r="A584" s="15"/>
      <c r="B584" s="274"/>
      <c r="C584" s="275"/>
      <c r="D584" s="242" t="s">
        <v>369</v>
      </c>
      <c r="E584" s="276" t="s">
        <v>1</v>
      </c>
      <c r="F584" s="277" t="s">
        <v>632</v>
      </c>
      <c r="G584" s="275"/>
      <c r="H584" s="276" t="s">
        <v>1</v>
      </c>
      <c r="I584" s="278"/>
      <c r="J584" s="275"/>
      <c r="K584" s="275"/>
      <c r="L584" s="279"/>
      <c r="M584" s="280"/>
      <c r="N584" s="281"/>
      <c r="O584" s="281"/>
      <c r="P584" s="281"/>
      <c r="Q584" s="281"/>
      <c r="R584" s="281"/>
      <c r="S584" s="281"/>
      <c r="T584" s="282"/>
      <c r="U584" s="15"/>
      <c r="V584" s="15"/>
      <c r="W584" s="15"/>
      <c r="X584" s="15"/>
      <c r="Y584" s="15"/>
      <c r="Z584" s="15"/>
      <c r="AA584" s="15"/>
      <c r="AB584" s="15"/>
      <c r="AC584" s="15"/>
      <c r="AD584" s="15"/>
      <c r="AE584" s="15"/>
      <c r="AT584" s="283" t="s">
        <v>369</v>
      </c>
      <c r="AU584" s="283" t="s">
        <v>91</v>
      </c>
      <c r="AV584" s="15" t="s">
        <v>87</v>
      </c>
      <c r="AW584" s="15" t="s">
        <v>38</v>
      </c>
      <c r="AX584" s="15" t="s">
        <v>83</v>
      </c>
      <c r="AY584" s="283" t="s">
        <v>227</v>
      </c>
    </row>
    <row r="585" s="13" customFormat="1">
      <c r="A585" s="13"/>
      <c r="B585" s="252"/>
      <c r="C585" s="253"/>
      <c r="D585" s="242" t="s">
        <v>369</v>
      </c>
      <c r="E585" s="254" t="s">
        <v>1</v>
      </c>
      <c r="F585" s="255" t="s">
        <v>937</v>
      </c>
      <c r="G585" s="253"/>
      <c r="H585" s="256">
        <v>279.26499999999999</v>
      </c>
      <c r="I585" s="257"/>
      <c r="J585" s="253"/>
      <c r="K585" s="253"/>
      <c r="L585" s="258"/>
      <c r="M585" s="259"/>
      <c r="N585" s="260"/>
      <c r="O585" s="260"/>
      <c r="P585" s="260"/>
      <c r="Q585" s="260"/>
      <c r="R585" s="260"/>
      <c r="S585" s="260"/>
      <c r="T585" s="261"/>
      <c r="U585" s="13"/>
      <c r="V585" s="13"/>
      <c r="W585" s="13"/>
      <c r="X585" s="13"/>
      <c r="Y585" s="13"/>
      <c r="Z585" s="13"/>
      <c r="AA585" s="13"/>
      <c r="AB585" s="13"/>
      <c r="AC585" s="13"/>
      <c r="AD585" s="13"/>
      <c r="AE585" s="13"/>
      <c r="AT585" s="262" t="s">
        <v>369</v>
      </c>
      <c r="AU585" s="262" t="s">
        <v>91</v>
      </c>
      <c r="AV585" s="13" t="s">
        <v>91</v>
      </c>
      <c r="AW585" s="13" t="s">
        <v>38</v>
      </c>
      <c r="AX585" s="13" t="s">
        <v>83</v>
      </c>
      <c r="AY585" s="262" t="s">
        <v>227</v>
      </c>
    </row>
    <row r="586" s="13" customFormat="1">
      <c r="A586" s="13"/>
      <c r="B586" s="252"/>
      <c r="C586" s="253"/>
      <c r="D586" s="242" t="s">
        <v>369</v>
      </c>
      <c r="E586" s="254" t="s">
        <v>1</v>
      </c>
      <c r="F586" s="255" t="s">
        <v>947</v>
      </c>
      <c r="G586" s="253"/>
      <c r="H586" s="256">
        <v>89.299999999999997</v>
      </c>
      <c r="I586" s="257"/>
      <c r="J586" s="253"/>
      <c r="K586" s="253"/>
      <c r="L586" s="258"/>
      <c r="M586" s="259"/>
      <c r="N586" s="260"/>
      <c r="O586" s="260"/>
      <c r="P586" s="260"/>
      <c r="Q586" s="260"/>
      <c r="R586" s="260"/>
      <c r="S586" s="260"/>
      <c r="T586" s="261"/>
      <c r="U586" s="13"/>
      <c r="V586" s="13"/>
      <c r="W586" s="13"/>
      <c r="X586" s="13"/>
      <c r="Y586" s="13"/>
      <c r="Z586" s="13"/>
      <c r="AA586" s="13"/>
      <c r="AB586" s="13"/>
      <c r="AC586" s="13"/>
      <c r="AD586" s="13"/>
      <c r="AE586" s="13"/>
      <c r="AT586" s="262" t="s">
        <v>369</v>
      </c>
      <c r="AU586" s="262" t="s">
        <v>91</v>
      </c>
      <c r="AV586" s="13" t="s">
        <v>91</v>
      </c>
      <c r="AW586" s="13" t="s">
        <v>38</v>
      </c>
      <c r="AX586" s="13" t="s">
        <v>83</v>
      </c>
      <c r="AY586" s="262" t="s">
        <v>227</v>
      </c>
    </row>
    <row r="587" s="13" customFormat="1">
      <c r="A587" s="13"/>
      <c r="B587" s="252"/>
      <c r="C587" s="253"/>
      <c r="D587" s="242" t="s">
        <v>369</v>
      </c>
      <c r="E587" s="254" t="s">
        <v>1</v>
      </c>
      <c r="F587" s="255" t="s">
        <v>948</v>
      </c>
      <c r="G587" s="253"/>
      <c r="H587" s="256">
        <v>43.899999999999999</v>
      </c>
      <c r="I587" s="257"/>
      <c r="J587" s="253"/>
      <c r="K587" s="253"/>
      <c r="L587" s="258"/>
      <c r="M587" s="259"/>
      <c r="N587" s="260"/>
      <c r="O587" s="260"/>
      <c r="P587" s="260"/>
      <c r="Q587" s="260"/>
      <c r="R587" s="260"/>
      <c r="S587" s="260"/>
      <c r="T587" s="261"/>
      <c r="U587" s="13"/>
      <c r="V587" s="13"/>
      <c r="W587" s="13"/>
      <c r="X587" s="13"/>
      <c r="Y587" s="13"/>
      <c r="Z587" s="13"/>
      <c r="AA587" s="13"/>
      <c r="AB587" s="13"/>
      <c r="AC587" s="13"/>
      <c r="AD587" s="13"/>
      <c r="AE587" s="13"/>
      <c r="AT587" s="262" t="s">
        <v>369</v>
      </c>
      <c r="AU587" s="262" t="s">
        <v>91</v>
      </c>
      <c r="AV587" s="13" t="s">
        <v>91</v>
      </c>
      <c r="AW587" s="13" t="s">
        <v>38</v>
      </c>
      <c r="AX587" s="13" t="s">
        <v>83</v>
      </c>
      <c r="AY587" s="262" t="s">
        <v>227</v>
      </c>
    </row>
    <row r="588" s="13" customFormat="1">
      <c r="A588" s="13"/>
      <c r="B588" s="252"/>
      <c r="C588" s="253"/>
      <c r="D588" s="242" t="s">
        <v>369</v>
      </c>
      <c r="E588" s="254" t="s">
        <v>1</v>
      </c>
      <c r="F588" s="255" t="s">
        <v>949</v>
      </c>
      <c r="G588" s="253"/>
      <c r="H588" s="256">
        <v>103.8</v>
      </c>
      <c r="I588" s="257"/>
      <c r="J588" s="253"/>
      <c r="K588" s="253"/>
      <c r="L588" s="258"/>
      <c r="M588" s="259"/>
      <c r="N588" s="260"/>
      <c r="O588" s="260"/>
      <c r="P588" s="260"/>
      <c r="Q588" s="260"/>
      <c r="R588" s="260"/>
      <c r="S588" s="260"/>
      <c r="T588" s="261"/>
      <c r="U588" s="13"/>
      <c r="V588" s="13"/>
      <c r="W588" s="13"/>
      <c r="X588" s="13"/>
      <c r="Y588" s="13"/>
      <c r="Z588" s="13"/>
      <c r="AA588" s="13"/>
      <c r="AB588" s="13"/>
      <c r="AC588" s="13"/>
      <c r="AD588" s="13"/>
      <c r="AE588" s="13"/>
      <c r="AT588" s="262" t="s">
        <v>369</v>
      </c>
      <c r="AU588" s="262" t="s">
        <v>91</v>
      </c>
      <c r="AV588" s="13" t="s">
        <v>91</v>
      </c>
      <c r="AW588" s="13" t="s">
        <v>38</v>
      </c>
      <c r="AX588" s="13" t="s">
        <v>83</v>
      </c>
      <c r="AY588" s="262" t="s">
        <v>227</v>
      </c>
    </row>
    <row r="589" s="13" customFormat="1">
      <c r="A589" s="13"/>
      <c r="B589" s="252"/>
      <c r="C589" s="253"/>
      <c r="D589" s="242" t="s">
        <v>369</v>
      </c>
      <c r="E589" s="254" t="s">
        <v>1</v>
      </c>
      <c r="F589" s="255" t="s">
        <v>950</v>
      </c>
      <c r="G589" s="253"/>
      <c r="H589" s="256">
        <v>5.8049999999999997</v>
      </c>
      <c r="I589" s="257"/>
      <c r="J589" s="253"/>
      <c r="K589" s="253"/>
      <c r="L589" s="258"/>
      <c r="M589" s="259"/>
      <c r="N589" s="260"/>
      <c r="O589" s="260"/>
      <c r="P589" s="260"/>
      <c r="Q589" s="260"/>
      <c r="R589" s="260"/>
      <c r="S589" s="260"/>
      <c r="T589" s="261"/>
      <c r="U589" s="13"/>
      <c r="V589" s="13"/>
      <c r="W589" s="13"/>
      <c r="X589" s="13"/>
      <c r="Y589" s="13"/>
      <c r="Z589" s="13"/>
      <c r="AA589" s="13"/>
      <c r="AB589" s="13"/>
      <c r="AC589" s="13"/>
      <c r="AD589" s="13"/>
      <c r="AE589" s="13"/>
      <c r="AT589" s="262" t="s">
        <v>369</v>
      </c>
      <c r="AU589" s="262" t="s">
        <v>91</v>
      </c>
      <c r="AV589" s="13" t="s">
        <v>91</v>
      </c>
      <c r="AW589" s="13" t="s">
        <v>38</v>
      </c>
      <c r="AX589" s="13" t="s">
        <v>83</v>
      </c>
      <c r="AY589" s="262" t="s">
        <v>227</v>
      </c>
    </row>
    <row r="590" s="14" customFormat="1">
      <c r="A590" s="14"/>
      <c r="B590" s="263"/>
      <c r="C590" s="264"/>
      <c r="D590" s="242" t="s">
        <v>369</v>
      </c>
      <c r="E590" s="265" t="s">
        <v>1</v>
      </c>
      <c r="F590" s="266" t="s">
        <v>371</v>
      </c>
      <c r="G590" s="264"/>
      <c r="H590" s="267">
        <v>522.07000000000005</v>
      </c>
      <c r="I590" s="268"/>
      <c r="J590" s="264"/>
      <c r="K590" s="264"/>
      <c r="L590" s="269"/>
      <c r="M590" s="270"/>
      <c r="N590" s="271"/>
      <c r="O590" s="271"/>
      <c r="P590" s="271"/>
      <c r="Q590" s="271"/>
      <c r="R590" s="271"/>
      <c r="S590" s="271"/>
      <c r="T590" s="272"/>
      <c r="U590" s="14"/>
      <c r="V590" s="14"/>
      <c r="W590" s="14"/>
      <c r="X590" s="14"/>
      <c r="Y590" s="14"/>
      <c r="Z590" s="14"/>
      <c r="AA590" s="14"/>
      <c r="AB590" s="14"/>
      <c r="AC590" s="14"/>
      <c r="AD590" s="14"/>
      <c r="AE590" s="14"/>
      <c r="AT590" s="273" t="s">
        <v>369</v>
      </c>
      <c r="AU590" s="273" t="s">
        <v>91</v>
      </c>
      <c r="AV590" s="14" t="s">
        <v>115</v>
      </c>
      <c r="AW590" s="14" t="s">
        <v>38</v>
      </c>
      <c r="AX590" s="14" t="s">
        <v>87</v>
      </c>
      <c r="AY590" s="273" t="s">
        <v>227</v>
      </c>
    </row>
    <row r="591" s="2" customFormat="1" ht="16.5" customHeight="1">
      <c r="A591" s="40"/>
      <c r="B591" s="41"/>
      <c r="C591" s="229" t="s">
        <v>951</v>
      </c>
      <c r="D591" s="229" t="s">
        <v>230</v>
      </c>
      <c r="E591" s="230" t="s">
        <v>952</v>
      </c>
      <c r="F591" s="231" t="s">
        <v>953</v>
      </c>
      <c r="G591" s="232" t="s">
        <v>415</v>
      </c>
      <c r="H591" s="233">
        <v>241.20500000000001</v>
      </c>
      <c r="I591" s="234"/>
      <c r="J591" s="235">
        <f>ROUND(I591*H591,2)</f>
        <v>0</v>
      </c>
      <c r="K591" s="231" t="s">
        <v>234</v>
      </c>
      <c r="L591" s="46"/>
      <c r="M591" s="236" t="s">
        <v>1</v>
      </c>
      <c r="N591" s="237" t="s">
        <v>48</v>
      </c>
      <c r="O591" s="93"/>
      <c r="P591" s="238">
        <f>O591*H591</f>
        <v>0</v>
      </c>
      <c r="Q591" s="238">
        <v>0.020400000000000001</v>
      </c>
      <c r="R591" s="238">
        <f>Q591*H591</f>
        <v>4.9205820000000005</v>
      </c>
      <c r="S591" s="238">
        <v>0</v>
      </c>
      <c r="T591" s="239">
        <f>S591*H591</f>
        <v>0</v>
      </c>
      <c r="U591" s="40"/>
      <c r="V591" s="40"/>
      <c r="W591" s="40"/>
      <c r="X591" s="40"/>
      <c r="Y591" s="40"/>
      <c r="Z591" s="40"/>
      <c r="AA591" s="40"/>
      <c r="AB591" s="40"/>
      <c r="AC591" s="40"/>
      <c r="AD591" s="40"/>
      <c r="AE591" s="40"/>
      <c r="AR591" s="240" t="s">
        <v>115</v>
      </c>
      <c r="AT591" s="240" t="s">
        <v>230</v>
      </c>
      <c r="AU591" s="240" t="s">
        <v>91</v>
      </c>
      <c r="AY591" s="18" t="s">
        <v>227</v>
      </c>
      <c r="BE591" s="241">
        <f>IF(N591="základní",J591,0)</f>
        <v>0</v>
      </c>
      <c r="BF591" s="241">
        <f>IF(N591="snížená",J591,0)</f>
        <v>0</v>
      </c>
      <c r="BG591" s="241">
        <f>IF(N591="zákl. přenesená",J591,0)</f>
        <v>0</v>
      </c>
      <c r="BH591" s="241">
        <f>IF(N591="sníž. přenesená",J591,0)</f>
        <v>0</v>
      </c>
      <c r="BI591" s="241">
        <f>IF(N591="nulová",J591,0)</f>
        <v>0</v>
      </c>
      <c r="BJ591" s="18" t="s">
        <v>87</v>
      </c>
      <c r="BK591" s="241">
        <f>ROUND(I591*H591,2)</f>
        <v>0</v>
      </c>
      <c r="BL591" s="18" t="s">
        <v>115</v>
      </c>
      <c r="BM591" s="240" t="s">
        <v>954</v>
      </c>
    </row>
    <row r="592" s="15" customFormat="1">
      <c r="A592" s="15"/>
      <c r="B592" s="274"/>
      <c r="C592" s="275"/>
      <c r="D592" s="242" t="s">
        <v>369</v>
      </c>
      <c r="E592" s="276" t="s">
        <v>1</v>
      </c>
      <c r="F592" s="277" t="s">
        <v>632</v>
      </c>
      <c r="G592" s="275"/>
      <c r="H592" s="276" t="s">
        <v>1</v>
      </c>
      <c r="I592" s="278"/>
      <c r="J592" s="275"/>
      <c r="K592" s="275"/>
      <c r="L592" s="279"/>
      <c r="M592" s="280"/>
      <c r="N592" s="281"/>
      <c r="O592" s="281"/>
      <c r="P592" s="281"/>
      <c r="Q592" s="281"/>
      <c r="R592" s="281"/>
      <c r="S592" s="281"/>
      <c r="T592" s="282"/>
      <c r="U592" s="15"/>
      <c r="V592" s="15"/>
      <c r="W592" s="15"/>
      <c r="X592" s="15"/>
      <c r="Y592" s="15"/>
      <c r="Z592" s="15"/>
      <c r="AA592" s="15"/>
      <c r="AB592" s="15"/>
      <c r="AC592" s="15"/>
      <c r="AD592" s="15"/>
      <c r="AE592" s="15"/>
      <c r="AT592" s="283" t="s">
        <v>369</v>
      </c>
      <c r="AU592" s="283" t="s">
        <v>91</v>
      </c>
      <c r="AV592" s="15" t="s">
        <v>87</v>
      </c>
      <c r="AW592" s="15" t="s">
        <v>38</v>
      </c>
      <c r="AX592" s="15" t="s">
        <v>83</v>
      </c>
      <c r="AY592" s="283" t="s">
        <v>227</v>
      </c>
    </row>
    <row r="593" s="13" customFormat="1">
      <c r="A593" s="13"/>
      <c r="B593" s="252"/>
      <c r="C593" s="253"/>
      <c r="D593" s="242" t="s">
        <v>369</v>
      </c>
      <c r="E593" s="254" t="s">
        <v>1</v>
      </c>
      <c r="F593" s="255" t="s">
        <v>955</v>
      </c>
      <c r="G593" s="253"/>
      <c r="H593" s="256">
        <v>24.199999999999999</v>
      </c>
      <c r="I593" s="257"/>
      <c r="J593" s="253"/>
      <c r="K593" s="253"/>
      <c r="L593" s="258"/>
      <c r="M593" s="259"/>
      <c r="N593" s="260"/>
      <c r="O593" s="260"/>
      <c r="P593" s="260"/>
      <c r="Q593" s="260"/>
      <c r="R593" s="260"/>
      <c r="S593" s="260"/>
      <c r="T593" s="261"/>
      <c r="U593" s="13"/>
      <c r="V593" s="13"/>
      <c r="W593" s="13"/>
      <c r="X593" s="13"/>
      <c r="Y593" s="13"/>
      <c r="Z593" s="13"/>
      <c r="AA593" s="13"/>
      <c r="AB593" s="13"/>
      <c r="AC593" s="13"/>
      <c r="AD593" s="13"/>
      <c r="AE593" s="13"/>
      <c r="AT593" s="262" t="s">
        <v>369</v>
      </c>
      <c r="AU593" s="262" t="s">
        <v>91</v>
      </c>
      <c r="AV593" s="13" t="s">
        <v>91</v>
      </c>
      <c r="AW593" s="13" t="s">
        <v>38</v>
      </c>
      <c r="AX593" s="13" t="s">
        <v>83</v>
      </c>
      <c r="AY593" s="262" t="s">
        <v>227</v>
      </c>
    </row>
    <row r="594" s="13" customFormat="1">
      <c r="A594" s="13"/>
      <c r="B594" s="252"/>
      <c r="C594" s="253"/>
      <c r="D594" s="242" t="s">
        <v>369</v>
      </c>
      <c r="E594" s="254" t="s">
        <v>1</v>
      </c>
      <c r="F594" s="255" t="s">
        <v>956</v>
      </c>
      <c r="G594" s="253"/>
      <c r="H594" s="256">
        <v>9.5</v>
      </c>
      <c r="I594" s="257"/>
      <c r="J594" s="253"/>
      <c r="K594" s="253"/>
      <c r="L594" s="258"/>
      <c r="M594" s="259"/>
      <c r="N594" s="260"/>
      <c r="O594" s="260"/>
      <c r="P594" s="260"/>
      <c r="Q594" s="260"/>
      <c r="R594" s="260"/>
      <c r="S594" s="260"/>
      <c r="T594" s="261"/>
      <c r="U594" s="13"/>
      <c r="V594" s="13"/>
      <c r="W594" s="13"/>
      <c r="X594" s="13"/>
      <c r="Y594" s="13"/>
      <c r="Z594" s="13"/>
      <c r="AA594" s="13"/>
      <c r="AB594" s="13"/>
      <c r="AC594" s="13"/>
      <c r="AD594" s="13"/>
      <c r="AE594" s="13"/>
      <c r="AT594" s="262" t="s">
        <v>369</v>
      </c>
      <c r="AU594" s="262" t="s">
        <v>91</v>
      </c>
      <c r="AV594" s="13" t="s">
        <v>91</v>
      </c>
      <c r="AW594" s="13" t="s">
        <v>38</v>
      </c>
      <c r="AX594" s="13" t="s">
        <v>83</v>
      </c>
      <c r="AY594" s="262" t="s">
        <v>227</v>
      </c>
    </row>
    <row r="595" s="13" customFormat="1">
      <c r="A595" s="13"/>
      <c r="B595" s="252"/>
      <c r="C595" s="253"/>
      <c r="D595" s="242" t="s">
        <v>369</v>
      </c>
      <c r="E595" s="254" t="s">
        <v>1</v>
      </c>
      <c r="F595" s="255" t="s">
        <v>949</v>
      </c>
      <c r="G595" s="253"/>
      <c r="H595" s="256">
        <v>103.8</v>
      </c>
      <c r="I595" s="257"/>
      <c r="J595" s="253"/>
      <c r="K595" s="253"/>
      <c r="L595" s="258"/>
      <c r="M595" s="259"/>
      <c r="N595" s="260"/>
      <c r="O595" s="260"/>
      <c r="P595" s="260"/>
      <c r="Q595" s="260"/>
      <c r="R595" s="260"/>
      <c r="S595" s="260"/>
      <c r="T595" s="261"/>
      <c r="U595" s="13"/>
      <c r="V595" s="13"/>
      <c r="W595" s="13"/>
      <c r="X595" s="13"/>
      <c r="Y595" s="13"/>
      <c r="Z595" s="13"/>
      <c r="AA595" s="13"/>
      <c r="AB595" s="13"/>
      <c r="AC595" s="13"/>
      <c r="AD595" s="13"/>
      <c r="AE595" s="13"/>
      <c r="AT595" s="262" t="s">
        <v>369</v>
      </c>
      <c r="AU595" s="262" t="s">
        <v>91</v>
      </c>
      <c r="AV595" s="13" t="s">
        <v>91</v>
      </c>
      <c r="AW595" s="13" t="s">
        <v>38</v>
      </c>
      <c r="AX595" s="13" t="s">
        <v>83</v>
      </c>
      <c r="AY595" s="262" t="s">
        <v>227</v>
      </c>
    </row>
    <row r="596" s="13" customFormat="1">
      <c r="A596" s="13"/>
      <c r="B596" s="252"/>
      <c r="C596" s="253"/>
      <c r="D596" s="242" t="s">
        <v>369</v>
      </c>
      <c r="E596" s="254" t="s">
        <v>1</v>
      </c>
      <c r="F596" s="255" t="s">
        <v>957</v>
      </c>
      <c r="G596" s="253"/>
      <c r="H596" s="256">
        <v>82.400000000000006</v>
      </c>
      <c r="I596" s="257"/>
      <c r="J596" s="253"/>
      <c r="K596" s="253"/>
      <c r="L596" s="258"/>
      <c r="M596" s="259"/>
      <c r="N596" s="260"/>
      <c r="O596" s="260"/>
      <c r="P596" s="260"/>
      <c r="Q596" s="260"/>
      <c r="R596" s="260"/>
      <c r="S596" s="260"/>
      <c r="T596" s="261"/>
      <c r="U596" s="13"/>
      <c r="V596" s="13"/>
      <c r="W596" s="13"/>
      <c r="X596" s="13"/>
      <c r="Y596" s="13"/>
      <c r="Z596" s="13"/>
      <c r="AA596" s="13"/>
      <c r="AB596" s="13"/>
      <c r="AC596" s="13"/>
      <c r="AD596" s="13"/>
      <c r="AE596" s="13"/>
      <c r="AT596" s="262" t="s">
        <v>369</v>
      </c>
      <c r="AU596" s="262" t="s">
        <v>91</v>
      </c>
      <c r="AV596" s="13" t="s">
        <v>91</v>
      </c>
      <c r="AW596" s="13" t="s">
        <v>38</v>
      </c>
      <c r="AX596" s="13" t="s">
        <v>83</v>
      </c>
      <c r="AY596" s="262" t="s">
        <v>227</v>
      </c>
    </row>
    <row r="597" s="13" customFormat="1">
      <c r="A597" s="13"/>
      <c r="B597" s="252"/>
      <c r="C597" s="253"/>
      <c r="D597" s="242" t="s">
        <v>369</v>
      </c>
      <c r="E597" s="254" t="s">
        <v>1</v>
      </c>
      <c r="F597" s="255" t="s">
        <v>958</v>
      </c>
      <c r="G597" s="253"/>
      <c r="H597" s="256">
        <v>15.5</v>
      </c>
      <c r="I597" s="257"/>
      <c r="J597" s="253"/>
      <c r="K597" s="253"/>
      <c r="L597" s="258"/>
      <c r="M597" s="259"/>
      <c r="N597" s="260"/>
      <c r="O597" s="260"/>
      <c r="P597" s="260"/>
      <c r="Q597" s="260"/>
      <c r="R597" s="260"/>
      <c r="S597" s="260"/>
      <c r="T597" s="261"/>
      <c r="U597" s="13"/>
      <c r="V597" s="13"/>
      <c r="W597" s="13"/>
      <c r="X597" s="13"/>
      <c r="Y597" s="13"/>
      <c r="Z597" s="13"/>
      <c r="AA597" s="13"/>
      <c r="AB597" s="13"/>
      <c r="AC597" s="13"/>
      <c r="AD597" s="13"/>
      <c r="AE597" s="13"/>
      <c r="AT597" s="262" t="s">
        <v>369</v>
      </c>
      <c r="AU597" s="262" t="s">
        <v>91</v>
      </c>
      <c r="AV597" s="13" t="s">
        <v>91</v>
      </c>
      <c r="AW597" s="13" t="s">
        <v>38</v>
      </c>
      <c r="AX597" s="13" t="s">
        <v>83</v>
      </c>
      <c r="AY597" s="262" t="s">
        <v>227</v>
      </c>
    </row>
    <row r="598" s="13" customFormat="1">
      <c r="A598" s="13"/>
      <c r="B598" s="252"/>
      <c r="C598" s="253"/>
      <c r="D598" s="242" t="s">
        <v>369</v>
      </c>
      <c r="E598" s="254" t="s">
        <v>1</v>
      </c>
      <c r="F598" s="255" t="s">
        <v>950</v>
      </c>
      <c r="G598" s="253"/>
      <c r="H598" s="256">
        <v>5.8049999999999997</v>
      </c>
      <c r="I598" s="257"/>
      <c r="J598" s="253"/>
      <c r="K598" s="253"/>
      <c r="L598" s="258"/>
      <c r="M598" s="259"/>
      <c r="N598" s="260"/>
      <c r="O598" s="260"/>
      <c r="P598" s="260"/>
      <c r="Q598" s="260"/>
      <c r="R598" s="260"/>
      <c r="S598" s="260"/>
      <c r="T598" s="261"/>
      <c r="U598" s="13"/>
      <c r="V598" s="13"/>
      <c r="W598" s="13"/>
      <c r="X598" s="13"/>
      <c r="Y598" s="13"/>
      <c r="Z598" s="13"/>
      <c r="AA598" s="13"/>
      <c r="AB598" s="13"/>
      <c r="AC598" s="13"/>
      <c r="AD598" s="13"/>
      <c r="AE598" s="13"/>
      <c r="AT598" s="262" t="s">
        <v>369</v>
      </c>
      <c r="AU598" s="262" t="s">
        <v>91</v>
      </c>
      <c r="AV598" s="13" t="s">
        <v>91</v>
      </c>
      <c r="AW598" s="13" t="s">
        <v>38</v>
      </c>
      <c r="AX598" s="13" t="s">
        <v>83</v>
      </c>
      <c r="AY598" s="262" t="s">
        <v>227</v>
      </c>
    </row>
    <row r="599" s="14" customFormat="1">
      <c r="A599" s="14"/>
      <c r="B599" s="263"/>
      <c r="C599" s="264"/>
      <c r="D599" s="242" t="s">
        <v>369</v>
      </c>
      <c r="E599" s="265" t="s">
        <v>1</v>
      </c>
      <c r="F599" s="266" t="s">
        <v>371</v>
      </c>
      <c r="G599" s="264"/>
      <c r="H599" s="267">
        <v>241.20500000000001</v>
      </c>
      <c r="I599" s="268"/>
      <c r="J599" s="264"/>
      <c r="K599" s="264"/>
      <c r="L599" s="269"/>
      <c r="M599" s="270"/>
      <c r="N599" s="271"/>
      <c r="O599" s="271"/>
      <c r="P599" s="271"/>
      <c r="Q599" s="271"/>
      <c r="R599" s="271"/>
      <c r="S599" s="271"/>
      <c r="T599" s="272"/>
      <c r="U599" s="14"/>
      <c r="V599" s="14"/>
      <c r="W599" s="14"/>
      <c r="X599" s="14"/>
      <c r="Y599" s="14"/>
      <c r="Z599" s="14"/>
      <c r="AA599" s="14"/>
      <c r="AB599" s="14"/>
      <c r="AC599" s="14"/>
      <c r="AD599" s="14"/>
      <c r="AE599" s="14"/>
      <c r="AT599" s="273" t="s">
        <v>369</v>
      </c>
      <c r="AU599" s="273" t="s">
        <v>91</v>
      </c>
      <c r="AV599" s="14" t="s">
        <v>115</v>
      </c>
      <c r="AW599" s="14" t="s">
        <v>38</v>
      </c>
      <c r="AX599" s="14" t="s">
        <v>87</v>
      </c>
      <c r="AY599" s="273" t="s">
        <v>227</v>
      </c>
    </row>
    <row r="600" s="2" customFormat="1" ht="16.5" customHeight="1">
      <c r="A600" s="40"/>
      <c r="B600" s="41"/>
      <c r="C600" s="229" t="s">
        <v>959</v>
      </c>
      <c r="D600" s="229" t="s">
        <v>230</v>
      </c>
      <c r="E600" s="230" t="s">
        <v>960</v>
      </c>
      <c r="F600" s="231" t="s">
        <v>961</v>
      </c>
      <c r="G600" s="232" t="s">
        <v>415</v>
      </c>
      <c r="H600" s="233">
        <v>15.5</v>
      </c>
      <c r="I600" s="234"/>
      <c r="J600" s="235">
        <f>ROUND(I600*H600,2)</f>
        <v>0</v>
      </c>
      <c r="K600" s="231" t="s">
        <v>234</v>
      </c>
      <c r="L600" s="46"/>
      <c r="M600" s="236" t="s">
        <v>1</v>
      </c>
      <c r="N600" s="237" t="s">
        <v>48</v>
      </c>
      <c r="O600" s="93"/>
      <c r="P600" s="238">
        <f>O600*H600</f>
        <v>0</v>
      </c>
      <c r="Q600" s="238">
        <v>0.030599999999999999</v>
      </c>
      <c r="R600" s="238">
        <f>Q600*H600</f>
        <v>0.4743</v>
      </c>
      <c r="S600" s="238">
        <v>0</v>
      </c>
      <c r="T600" s="239">
        <f>S600*H600</f>
        <v>0</v>
      </c>
      <c r="U600" s="40"/>
      <c r="V600" s="40"/>
      <c r="W600" s="40"/>
      <c r="X600" s="40"/>
      <c r="Y600" s="40"/>
      <c r="Z600" s="40"/>
      <c r="AA600" s="40"/>
      <c r="AB600" s="40"/>
      <c r="AC600" s="40"/>
      <c r="AD600" s="40"/>
      <c r="AE600" s="40"/>
      <c r="AR600" s="240" t="s">
        <v>115</v>
      </c>
      <c r="AT600" s="240" t="s">
        <v>230</v>
      </c>
      <c r="AU600" s="240" t="s">
        <v>91</v>
      </c>
      <c r="AY600" s="18" t="s">
        <v>227</v>
      </c>
      <c r="BE600" s="241">
        <f>IF(N600="základní",J600,0)</f>
        <v>0</v>
      </c>
      <c r="BF600" s="241">
        <f>IF(N600="snížená",J600,0)</f>
        <v>0</v>
      </c>
      <c r="BG600" s="241">
        <f>IF(N600="zákl. přenesená",J600,0)</f>
        <v>0</v>
      </c>
      <c r="BH600" s="241">
        <f>IF(N600="sníž. přenesená",J600,0)</f>
        <v>0</v>
      </c>
      <c r="BI600" s="241">
        <f>IF(N600="nulová",J600,0)</f>
        <v>0</v>
      </c>
      <c r="BJ600" s="18" t="s">
        <v>87</v>
      </c>
      <c r="BK600" s="241">
        <f>ROUND(I600*H600,2)</f>
        <v>0</v>
      </c>
      <c r="BL600" s="18" t="s">
        <v>115</v>
      </c>
      <c r="BM600" s="240" t="s">
        <v>962</v>
      </c>
    </row>
    <row r="601" s="15" customFormat="1">
      <c r="A601" s="15"/>
      <c r="B601" s="274"/>
      <c r="C601" s="275"/>
      <c r="D601" s="242" t="s">
        <v>369</v>
      </c>
      <c r="E601" s="276" t="s">
        <v>1</v>
      </c>
      <c r="F601" s="277" t="s">
        <v>632</v>
      </c>
      <c r="G601" s="275"/>
      <c r="H601" s="276" t="s">
        <v>1</v>
      </c>
      <c r="I601" s="278"/>
      <c r="J601" s="275"/>
      <c r="K601" s="275"/>
      <c r="L601" s="279"/>
      <c r="M601" s="280"/>
      <c r="N601" s="281"/>
      <c r="O601" s="281"/>
      <c r="P601" s="281"/>
      <c r="Q601" s="281"/>
      <c r="R601" s="281"/>
      <c r="S601" s="281"/>
      <c r="T601" s="282"/>
      <c r="U601" s="15"/>
      <c r="V601" s="15"/>
      <c r="W601" s="15"/>
      <c r="X601" s="15"/>
      <c r="Y601" s="15"/>
      <c r="Z601" s="15"/>
      <c r="AA601" s="15"/>
      <c r="AB601" s="15"/>
      <c r="AC601" s="15"/>
      <c r="AD601" s="15"/>
      <c r="AE601" s="15"/>
      <c r="AT601" s="283" t="s">
        <v>369</v>
      </c>
      <c r="AU601" s="283" t="s">
        <v>91</v>
      </c>
      <c r="AV601" s="15" t="s">
        <v>87</v>
      </c>
      <c r="AW601" s="15" t="s">
        <v>38</v>
      </c>
      <c r="AX601" s="15" t="s">
        <v>83</v>
      </c>
      <c r="AY601" s="283" t="s">
        <v>227</v>
      </c>
    </row>
    <row r="602" s="13" customFormat="1">
      <c r="A602" s="13"/>
      <c r="B602" s="252"/>
      <c r="C602" s="253"/>
      <c r="D602" s="242" t="s">
        <v>369</v>
      </c>
      <c r="E602" s="254" t="s">
        <v>1</v>
      </c>
      <c r="F602" s="255" t="s">
        <v>958</v>
      </c>
      <c r="G602" s="253"/>
      <c r="H602" s="256">
        <v>15.5</v>
      </c>
      <c r="I602" s="257"/>
      <c r="J602" s="253"/>
      <c r="K602" s="253"/>
      <c r="L602" s="258"/>
      <c r="M602" s="259"/>
      <c r="N602" s="260"/>
      <c r="O602" s="260"/>
      <c r="P602" s="260"/>
      <c r="Q602" s="260"/>
      <c r="R602" s="260"/>
      <c r="S602" s="260"/>
      <c r="T602" s="261"/>
      <c r="U602" s="13"/>
      <c r="V602" s="13"/>
      <c r="W602" s="13"/>
      <c r="X602" s="13"/>
      <c r="Y602" s="13"/>
      <c r="Z602" s="13"/>
      <c r="AA602" s="13"/>
      <c r="AB602" s="13"/>
      <c r="AC602" s="13"/>
      <c r="AD602" s="13"/>
      <c r="AE602" s="13"/>
      <c r="AT602" s="262" t="s">
        <v>369</v>
      </c>
      <c r="AU602" s="262" t="s">
        <v>91</v>
      </c>
      <c r="AV602" s="13" t="s">
        <v>91</v>
      </c>
      <c r="AW602" s="13" t="s">
        <v>38</v>
      </c>
      <c r="AX602" s="13" t="s">
        <v>83</v>
      </c>
      <c r="AY602" s="262" t="s">
        <v>227</v>
      </c>
    </row>
    <row r="603" s="14" customFormat="1">
      <c r="A603" s="14"/>
      <c r="B603" s="263"/>
      <c r="C603" s="264"/>
      <c r="D603" s="242" t="s">
        <v>369</v>
      </c>
      <c r="E603" s="265" t="s">
        <v>1</v>
      </c>
      <c r="F603" s="266" t="s">
        <v>371</v>
      </c>
      <c r="G603" s="264"/>
      <c r="H603" s="267">
        <v>15.5</v>
      </c>
      <c r="I603" s="268"/>
      <c r="J603" s="264"/>
      <c r="K603" s="264"/>
      <c r="L603" s="269"/>
      <c r="M603" s="270"/>
      <c r="N603" s="271"/>
      <c r="O603" s="271"/>
      <c r="P603" s="271"/>
      <c r="Q603" s="271"/>
      <c r="R603" s="271"/>
      <c r="S603" s="271"/>
      <c r="T603" s="272"/>
      <c r="U603" s="14"/>
      <c r="V603" s="14"/>
      <c r="W603" s="14"/>
      <c r="X603" s="14"/>
      <c r="Y603" s="14"/>
      <c r="Z603" s="14"/>
      <c r="AA603" s="14"/>
      <c r="AB603" s="14"/>
      <c r="AC603" s="14"/>
      <c r="AD603" s="14"/>
      <c r="AE603" s="14"/>
      <c r="AT603" s="273" t="s">
        <v>369</v>
      </c>
      <c r="AU603" s="273" t="s">
        <v>91</v>
      </c>
      <c r="AV603" s="14" t="s">
        <v>115</v>
      </c>
      <c r="AW603" s="14" t="s">
        <v>38</v>
      </c>
      <c r="AX603" s="14" t="s">
        <v>87</v>
      </c>
      <c r="AY603" s="273" t="s">
        <v>227</v>
      </c>
    </row>
    <row r="604" s="2" customFormat="1" ht="16.5" customHeight="1">
      <c r="A604" s="40"/>
      <c r="B604" s="41"/>
      <c r="C604" s="229" t="s">
        <v>963</v>
      </c>
      <c r="D604" s="229" t="s">
        <v>230</v>
      </c>
      <c r="E604" s="230" t="s">
        <v>964</v>
      </c>
      <c r="F604" s="231" t="s">
        <v>965</v>
      </c>
      <c r="G604" s="232" t="s">
        <v>415</v>
      </c>
      <c r="H604" s="233">
        <v>302.60500000000002</v>
      </c>
      <c r="I604" s="234"/>
      <c r="J604" s="235">
        <f>ROUND(I604*H604,2)</f>
        <v>0</v>
      </c>
      <c r="K604" s="231" t="s">
        <v>234</v>
      </c>
      <c r="L604" s="46"/>
      <c r="M604" s="236" t="s">
        <v>1</v>
      </c>
      <c r="N604" s="237" t="s">
        <v>48</v>
      </c>
      <c r="O604" s="93"/>
      <c r="P604" s="238">
        <f>O604*H604</f>
        <v>0</v>
      </c>
      <c r="Q604" s="238">
        <v>0.11</v>
      </c>
      <c r="R604" s="238">
        <f>Q604*H604</f>
        <v>33.286550000000005</v>
      </c>
      <c r="S604" s="238">
        <v>0</v>
      </c>
      <c r="T604" s="239">
        <f>S604*H604</f>
        <v>0</v>
      </c>
      <c r="U604" s="40"/>
      <c r="V604" s="40"/>
      <c r="W604" s="40"/>
      <c r="X604" s="40"/>
      <c r="Y604" s="40"/>
      <c r="Z604" s="40"/>
      <c r="AA604" s="40"/>
      <c r="AB604" s="40"/>
      <c r="AC604" s="40"/>
      <c r="AD604" s="40"/>
      <c r="AE604" s="40"/>
      <c r="AR604" s="240" t="s">
        <v>115</v>
      </c>
      <c r="AT604" s="240" t="s">
        <v>230</v>
      </c>
      <c r="AU604" s="240" t="s">
        <v>91</v>
      </c>
      <c r="AY604" s="18" t="s">
        <v>227</v>
      </c>
      <c r="BE604" s="241">
        <f>IF(N604="základní",J604,0)</f>
        <v>0</v>
      </c>
      <c r="BF604" s="241">
        <f>IF(N604="snížená",J604,0)</f>
        <v>0</v>
      </c>
      <c r="BG604" s="241">
        <f>IF(N604="zákl. přenesená",J604,0)</f>
        <v>0</v>
      </c>
      <c r="BH604" s="241">
        <f>IF(N604="sníž. přenesená",J604,0)</f>
        <v>0</v>
      </c>
      <c r="BI604" s="241">
        <f>IF(N604="nulová",J604,0)</f>
        <v>0</v>
      </c>
      <c r="BJ604" s="18" t="s">
        <v>87</v>
      </c>
      <c r="BK604" s="241">
        <f>ROUND(I604*H604,2)</f>
        <v>0</v>
      </c>
      <c r="BL604" s="18" t="s">
        <v>115</v>
      </c>
      <c r="BM604" s="240" t="s">
        <v>966</v>
      </c>
    </row>
    <row r="605" s="15" customFormat="1">
      <c r="A605" s="15"/>
      <c r="B605" s="274"/>
      <c r="C605" s="275"/>
      <c r="D605" s="242" t="s">
        <v>369</v>
      </c>
      <c r="E605" s="276" t="s">
        <v>1</v>
      </c>
      <c r="F605" s="277" t="s">
        <v>632</v>
      </c>
      <c r="G605" s="275"/>
      <c r="H605" s="276" t="s">
        <v>1</v>
      </c>
      <c r="I605" s="278"/>
      <c r="J605" s="275"/>
      <c r="K605" s="275"/>
      <c r="L605" s="279"/>
      <c r="M605" s="280"/>
      <c r="N605" s="281"/>
      <c r="O605" s="281"/>
      <c r="P605" s="281"/>
      <c r="Q605" s="281"/>
      <c r="R605" s="281"/>
      <c r="S605" s="281"/>
      <c r="T605" s="282"/>
      <c r="U605" s="15"/>
      <c r="V605" s="15"/>
      <c r="W605" s="15"/>
      <c r="X605" s="15"/>
      <c r="Y605" s="15"/>
      <c r="Z605" s="15"/>
      <c r="AA605" s="15"/>
      <c r="AB605" s="15"/>
      <c r="AC605" s="15"/>
      <c r="AD605" s="15"/>
      <c r="AE605" s="15"/>
      <c r="AT605" s="283" t="s">
        <v>369</v>
      </c>
      <c r="AU605" s="283" t="s">
        <v>91</v>
      </c>
      <c r="AV605" s="15" t="s">
        <v>87</v>
      </c>
      <c r="AW605" s="15" t="s">
        <v>38</v>
      </c>
      <c r="AX605" s="15" t="s">
        <v>83</v>
      </c>
      <c r="AY605" s="283" t="s">
        <v>227</v>
      </c>
    </row>
    <row r="606" s="13" customFormat="1">
      <c r="A606" s="13"/>
      <c r="B606" s="252"/>
      <c r="C606" s="253"/>
      <c r="D606" s="242" t="s">
        <v>369</v>
      </c>
      <c r="E606" s="254" t="s">
        <v>1</v>
      </c>
      <c r="F606" s="255" t="s">
        <v>967</v>
      </c>
      <c r="G606" s="253"/>
      <c r="H606" s="256">
        <v>12.9</v>
      </c>
      <c r="I606" s="257"/>
      <c r="J606" s="253"/>
      <c r="K606" s="253"/>
      <c r="L606" s="258"/>
      <c r="M606" s="259"/>
      <c r="N606" s="260"/>
      <c r="O606" s="260"/>
      <c r="P606" s="260"/>
      <c r="Q606" s="260"/>
      <c r="R606" s="260"/>
      <c r="S606" s="260"/>
      <c r="T606" s="261"/>
      <c r="U606" s="13"/>
      <c r="V606" s="13"/>
      <c r="W606" s="13"/>
      <c r="X606" s="13"/>
      <c r="Y606" s="13"/>
      <c r="Z606" s="13"/>
      <c r="AA606" s="13"/>
      <c r="AB606" s="13"/>
      <c r="AC606" s="13"/>
      <c r="AD606" s="13"/>
      <c r="AE606" s="13"/>
      <c r="AT606" s="262" t="s">
        <v>369</v>
      </c>
      <c r="AU606" s="262" t="s">
        <v>91</v>
      </c>
      <c r="AV606" s="13" t="s">
        <v>91</v>
      </c>
      <c r="AW606" s="13" t="s">
        <v>38</v>
      </c>
      <c r="AX606" s="13" t="s">
        <v>83</v>
      </c>
      <c r="AY606" s="262" t="s">
        <v>227</v>
      </c>
    </row>
    <row r="607" s="13" customFormat="1">
      <c r="A607" s="13"/>
      <c r="B607" s="252"/>
      <c r="C607" s="253"/>
      <c r="D607" s="242" t="s">
        <v>369</v>
      </c>
      <c r="E607" s="254" t="s">
        <v>1</v>
      </c>
      <c r="F607" s="255" t="s">
        <v>968</v>
      </c>
      <c r="G607" s="253"/>
      <c r="H607" s="256">
        <v>45.799999999999997</v>
      </c>
      <c r="I607" s="257"/>
      <c r="J607" s="253"/>
      <c r="K607" s="253"/>
      <c r="L607" s="258"/>
      <c r="M607" s="259"/>
      <c r="N607" s="260"/>
      <c r="O607" s="260"/>
      <c r="P607" s="260"/>
      <c r="Q607" s="260"/>
      <c r="R607" s="260"/>
      <c r="S607" s="260"/>
      <c r="T607" s="261"/>
      <c r="U607" s="13"/>
      <c r="V607" s="13"/>
      <c r="W607" s="13"/>
      <c r="X607" s="13"/>
      <c r="Y607" s="13"/>
      <c r="Z607" s="13"/>
      <c r="AA607" s="13"/>
      <c r="AB607" s="13"/>
      <c r="AC607" s="13"/>
      <c r="AD607" s="13"/>
      <c r="AE607" s="13"/>
      <c r="AT607" s="262" t="s">
        <v>369</v>
      </c>
      <c r="AU607" s="262" t="s">
        <v>91</v>
      </c>
      <c r="AV607" s="13" t="s">
        <v>91</v>
      </c>
      <c r="AW607" s="13" t="s">
        <v>38</v>
      </c>
      <c r="AX607" s="13" t="s">
        <v>83</v>
      </c>
      <c r="AY607" s="262" t="s">
        <v>227</v>
      </c>
    </row>
    <row r="608" s="13" customFormat="1">
      <c r="A608" s="13"/>
      <c r="B608" s="252"/>
      <c r="C608" s="253"/>
      <c r="D608" s="242" t="s">
        <v>369</v>
      </c>
      <c r="E608" s="254" t="s">
        <v>1</v>
      </c>
      <c r="F608" s="255" t="s">
        <v>969</v>
      </c>
      <c r="G608" s="253"/>
      <c r="H608" s="256">
        <v>98.599999999999994</v>
      </c>
      <c r="I608" s="257"/>
      <c r="J608" s="253"/>
      <c r="K608" s="253"/>
      <c r="L608" s="258"/>
      <c r="M608" s="259"/>
      <c r="N608" s="260"/>
      <c r="O608" s="260"/>
      <c r="P608" s="260"/>
      <c r="Q608" s="260"/>
      <c r="R608" s="260"/>
      <c r="S608" s="260"/>
      <c r="T608" s="261"/>
      <c r="U608" s="13"/>
      <c r="V608" s="13"/>
      <c r="W608" s="13"/>
      <c r="X608" s="13"/>
      <c r="Y608" s="13"/>
      <c r="Z608" s="13"/>
      <c r="AA608" s="13"/>
      <c r="AB608" s="13"/>
      <c r="AC608" s="13"/>
      <c r="AD608" s="13"/>
      <c r="AE608" s="13"/>
      <c r="AT608" s="262" t="s">
        <v>369</v>
      </c>
      <c r="AU608" s="262" t="s">
        <v>91</v>
      </c>
      <c r="AV608" s="13" t="s">
        <v>91</v>
      </c>
      <c r="AW608" s="13" t="s">
        <v>38</v>
      </c>
      <c r="AX608" s="13" t="s">
        <v>83</v>
      </c>
      <c r="AY608" s="262" t="s">
        <v>227</v>
      </c>
    </row>
    <row r="609" s="13" customFormat="1">
      <c r="A609" s="13"/>
      <c r="B609" s="252"/>
      <c r="C609" s="253"/>
      <c r="D609" s="242" t="s">
        <v>369</v>
      </c>
      <c r="E609" s="254" t="s">
        <v>1</v>
      </c>
      <c r="F609" s="255" t="s">
        <v>955</v>
      </c>
      <c r="G609" s="253"/>
      <c r="H609" s="256">
        <v>24.199999999999999</v>
      </c>
      <c r="I609" s="257"/>
      <c r="J609" s="253"/>
      <c r="K609" s="253"/>
      <c r="L609" s="258"/>
      <c r="M609" s="259"/>
      <c r="N609" s="260"/>
      <c r="O609" s="260"/>
      <c r="P609" s="260"/>
      <c r="Q609" s="260"/>
      <c r="R609" s="260"/>
      <c r="S609" s="260"/>
      <c r="T609" s="261"/>
      <c r="U609" s="13"/>
      <c r="V609" s="13"/>
      <c r="W609" s="13"/>
      <c r="X609" s="13"/>
      <c r="Y609" s="13"/>
      <c r="Z609" s="13"/>
      <c r="AA609" s="13"/>
      <c r="AB609" s="13"/>
      <c r="AC609" s="13"/>
      <c r="AD609" s="13"/>
      <c r="AE609" s="13"/>
      <c r="AT609" s="262" t="s">
        <v>369</v>
      </c>
      <c r="AU609" s="262" t="s">
        <v>91</v>
      </c>
      <c r="AV609" s="13" t="s">
        <v>91</v>
      </c>
      <c r="AW609" s="13" t="s">
        <v>38</v>
      </c>
      <c r="AX609" s="13" t="s">
        <v>83</v>
      </c>
      <c r="AY609" s="262" t="s">
        <v>227</v>
      </c>
    </row>
    <row r="610" s="13" customFormat="1">
      <c r="A610" s="13"/>
      <c r="B610" s="252"/>
      <c r="C610" s="253"/>
      <c r="D610" s="242" t="s">
        <v>369</v>
      </c>
      <c r="E610" s="254" t="s">
        <v>1</v>
      </c>
      <c r="F610" s="255" t="s">
        <v>956</v>
      </c>
      <c r="G610" s="253"/>
      <c r="H610" s="256">
        <v>9.5</v>
      </c>
      <c r="I610" s="257"/>
      <c r="J610" s="253"/>
      <c r="K610" s="253"/>
      <c r="L610" s="258"/>
      <c r="M610" s="259"/>
      <c r="N610" s="260"/>
      <c r="O610" s="260"/>
      <c r="P610" s="260"/>
      <c r="Q610" s="260"/>
      <c r="R610" s="260"/>
      <c r="S610" s="260"/>
      <c r="T610" s="261"/>
      <c r="U610" s="13"/>
      <c r="V610" s="13"/>
      <c r="W610" s="13"/>
      <c r="X610" s="13"/>
      <c r="Y610" s="13"/>
      <c r="Z610" s="13"/>
      <c r="AA610" s="13"/>
      <c r="AB610" s="13"/>
      <c r="AC610" s="13"/>
      <c r="AD610" s="13"/>
      <c r="AE610" s="13"/>
      <c r="AT610" s="262" t="s">
        <v>369</v>
      </c>
      <c r="AU610" s="262" t="s">
        <v>91</v>
      </c>
      <c r="AV610" s="13" t="s">
        <v>91</v>
      </c>
      <c r="AW610" s="13" t="s">
        <v>38</v>
      </c>
      <c r="AX610" s="13" t="s">
        <v>83</v>
      </c>
      <c r="AY610" s="262" t="s">
        <v>227</v>
      </c>
    </row>
    <row r="611" s="13" customFormat="1">
      <c r="A611" s="13"/>
      <c r="B611" s="252"/>
      <c r="C611" s="253"/>
      <c r="D611" s="242" t="s">
        <v>369</v>
      </c>
      <c r="E611" s="254" t="s">
        <v>1</v>
      </c>
      <c r="F611" s="255" t="s">
        <v>948</v>
      </c>
      <c r="G611" s="253"/>
      <c r="H611" s="256">
        <v>43.899999999999999</v>
      </c>
      <c r="I611" s="257"/>
      <c r="J611" s="253"/>
      <c r="K611" s="253"/>
      <c r="L611" s="258"/>
      <c r="M611" s="259"/>
      <c r="N611" s="260"/>
      <c r="O611" s="260"/>
      <c r="P611" s="260"/>
      <c r="Q611" s="260"/>
      <c r="R611" s="260"/>
      <c r="S611" s="260"/>
      <c r="T611" s="261"/>
      <c r="U611" s="13"/>
      <c r="V611" s="13"/>
      <c r="W611" s="13"/>
      <c r="X611" s="13"/>
      <c r="Y611" s="13"/>
      <c r="Z611" s="13"/>
      <c r="AA611" s="13"/>
      <c r="AB611" s="13"/>
      <c r="AC611" s="13"/>
      <c r="AD611" s="13"/>
      <c r="AE611" s="13"/>
      <c r="AT611" s="262" t="s">
        <v>369</v>
      </c>
      <c r="AU611" s="262" t="s">
        <v>91</v>
      </c>
      <c r="AV611" s="13" t="s">
        <v>91</v>
      </c>
      <c r="AW611" s="13" t="s">
        <v>38</v>
      </c>
      <c r="AX611" s="13" t="s">
        <v>83</v>
      </c>
      <c r="AY611" s="262" t="s">
        <v>227</v>
      </c>
    </row>
    <row r="612" s="13" customFormat="1">
      <c r="A612" s="13"/>
      <c r="B612" s="252"/>
      <c r="C612" s="253"/>
      <c r="D612" s="242" t="s">
        <v>369</v>
      </c>
      <c r="E612" s="254" t="s">
        <v>1</v>
      </c>
      <c r="F612" s="255" t="s">
        <v>949</v>
      </c>
      <c r="G612" s="253"/>
      <c r="H612" s="256">
        <v>103.8</v>
      </c>
      <c r="I612" s="257"/>
      <c r="J612" s="253"/>
      <c r="K612" s="253"/>
      <c r="L612" s="258"/>
      <c r="M612" s="259"/>
      <c r="N612" s="260"/>
      <c r="O612" s="260"/>
      <c r="P612" s="260"/>
      <c r="Q612" s="260"/>
      <c r="R612" s="260"/>
      <c r="S612" s="260"/>
      <c r="T612" s="261"/>
      <c r="U612" s="13"/>
      <c r="V612" s="13"/>
      <c r="W612" s="13"/>
      <c r="X612" s="13"/>
      <c r="Y612" s="13"/>
      <c r="Z612" s="13"/>
      <c r="AA612" s="13"/>
      <c r="AB612" s="13"/>
      <c r="AC612" s="13"/>
      <c r="AD612" s="13"/>
      <c r="AE612" s="13"/>
      <c r="AT612" s="262" t="s">
        <v>369</v>
      </c>
      <c r="AU612" s="262" t="s">
        <v>91</v>
      </c>
      <c r="AV612" s="13" t="s">
        <v>91</v>
      </c>
      <c r="AW612" s="13" t="s">
        <v>38</v>
      </c>
      <c r="AX612" s="13" t="s">
        <v>83</v>
      </c>
      <c r="AY612" s="262" t="s">
        <v>227</v>
      </c>
    </row>
    <row r="613" s="13" customFormat="1">
      <c r="A613" s="13"/>
      <c r="B613" s="252"/>
      <c r="C613" s="253"/>
      <c r="D613" s="242" t="s">
        <v>369</v>
      </c>
      <c r="E613" s="254" t="s">
        <v>1</v>
      </c>
      <c r="F613" s="255" t="s">
        <v>970</v>
      </c>
      <c r="G613" s="253"/>
      <c r="H613" s="256">
        <v>41.200000000000003</v>
      </c>
      <c r="I613" s="257"/>
      <c r="J613" s="253"/>
      <c r="K613" s="253"/>
      <c r="L613" s="258"/>
      <c r="M613" s="259"/>
      <c r="N613" s="260"/>
      <c r="O613" s="260"/>
      <c r="P613" s="260"/>
      <c r="Q613" s="260"/>
      <c r="R613" s="260"/>
      <c r="S613" s="260"/>
      <c r="T613" s="261"/>
      <c r="U613" s="13"/>
      <c r="V613" s="13"/>
      <c r="W613" s="13"/>
      <c r="X613" s="13"/>
      <c r="Y613" s="13"/>
      <c r="Z613" s="13"/>
      <c r="AA613" s="13"/>
      <c r="AB613" s="13"/>
      <c r="AC613" s="13"/>
      <c r="AD613" s="13"/>
      <c r="AE613" s="13"/>
      <c r="AT613" s="262" t="s">
        <v>369</v>
      </c>
      <c r="AU613" s="262" t="s">
        <v>91</v>
      </c>
      <c r="AV613" s="13" t="s">
        <v>91</v>
      </c>
      <c r="AW613" s="13" t="s">
        <v>38</v>
      </c>
      <c r="AX613" s="13" t="s">
        <v>83</v>
      </c>
      <c r="AY613" s="262" t="s">
        <v>227</v>
      </c>
    </row>
    <row r="614" s="13" customFormat="1">
      <c r="A614" s="13"/>
      <c r="B614" s="252"/>
      <c r="C614" s="253"/>
      <c r="D614" s="242" t="s">
        <v>369</v>
      </c>
      <c r="E614" s="254" t="s">
        <v>1</v>
      </c>
      <c r="F614" s="255" t="s">
        <v>958</v>
      </c>
      <c r="G614" s="253"/>
      <c r="H614" s="256">
        <v>15.5</v>
      </c>
      <c r="I614" s="257"/>
      <c r="J614" s="253"/>
      <c r="K614" s="253"/>
      <c r="L614" s="258"/>
      <c r="M614" s="259"/>
      <c r="N614" s="260"/>
      <c r="O614" s="260"/>
      <c r="P614" s="260"/>
      <c r="Q614" s="260"/>
      <c r="R614" s="260"/>
      <c r="S614" s="260"/>
      <c r="T614" s="261"/>
      <c r="U614" s="13"/>
      <c r="V614" s="13"/>
      <c r="W614" s="13"/>
      <c r="X614" s="13"/>
      <c r="Y614" s="13"/>
      <c r="Z614" s="13"/>
      <c r="AA614" s="13"/>
      <c r="AB614" s="13"/>
      <c r="AC614" s="13"/>
      <c r="AD614" s="13"/>
      <c r="AE614" s="13"/>
      <c r="AT614" s="262" t="s">
        <v>369</v>
      </c>
      <c r="AU614" s="262" t="s">
        <v>91</v>
      </c>
      <c r="AV614" s="13" t="s">
        <v>91</v>
      </c>
      <c r="AW614" s="13" t="s">
        <v>38</v>
      </c>
      <c r="AX614" s="13" t="s">
        <v>83</v>
      </c>
      <c r="AY614" s="262" t="s">
        <v>227</v>
      </c>
    </row>
    <row r="615" s="13" customFormat="1">
      <c r="A615" s="13"/>
      <c r="B615" s="252"/>
      <c r="C615" s="253"/>
      <c r="D615" s="242" t="s">
        <v>369</v>
      </c>
      <c r="E615" s="254" t="s">
        <v>1</v>
      </c>
      <c r="F615" s="255" t="s">
        <v>950</v>
      </c>
      <c r="G615" s="253"/>
      <c r="H615" s="256">
        <v>5.8049999999999997</v>
      </c>
      <c r="I615" s="257"/>
      <c r="J615" s="253"/>
      <c r="K615" s="253"/>
      <c r="L615" s="258"/>
      <c r="M615" s="259"/>
      <c r="N615" s="260"/>
      <c r="O615" s="260"/>
      <c r="P615" s="260"/>
      <c r="Q615" s="260"/>
      <c r="R615" s="260"/>
      <c r="S615" s="260"/>
      <c r="T615" s="261"/>
      <c r="U615" s="13"/>
      <c r="V615" s="13"/>
      <c r="W615" s="13"/>
      <c r="X615" s="13"/>
      <c r="Y615" s="13"/>
      <c r="Z615" s="13"/>
      <c r="AA615" s="13"/>
      <c r="AB615" s="13"/>
      <c r="AC615" s="13"/>
      <c r="AD615" s="13"/>
      <c r="AE615" s="13"/>
      <c r="AT615" s="262" t="s">
        <v>369</v>
      </c>
      <c r="AU615" s="262" t="s">
        <v>91</v>
      </c>
      <c r="AV615" s="13" t="s">
        <v>91</v>
      </c>
      <c r="AW615" s="13" t="s">
        <v>38</v>
      </c>
      <c r="AX615" s="13" t="s">
        <v>83</v>
      </c>
      <c r="AY615" s="262" t="s">
        <v>227</v>
      </c>
    </row>
    <row r="616" s="13" customFormat="1">
      <c r="A616" s="13"/>
      <c r="B616" s="252"/>
      <c r="C616" s="253"/>
      <c r="D616" s="242" t="s">
        <v>369</v>
      </c>
      <c r="E616" s="254" t="s">
        <v>1</v>
      </c>
      <c r="F616" s="255" t="s">
        <v>634</v>
      </c>
      <c r="G616" s="253"/>
      <c r="H616" s="256">
        <v>-98.599999999999994</v>
      </c>
      <c r="I616" s="257"/>
      <c r="J616" s="253"/>
      <c r="K616" s="253"/>
      <c r="L616" s="258"/>
      <c r="M616" s="259"/>
      <c r="N616" s="260"/>
      <c r="O616" s="260"/>
      <c r="P616" s="260"/>
      <c r="Q616" s="260"/>
      <c r="R616" s="260"/>
      <c r="S616" s="260"/>
      <c r="T616" s="261"/>
      <c r="U616" s="13"/>
      <c r="V616" s="13"/>
      <c r="W616" s="13"/>
      <c r="X616" s="13"/>
      <c r="Y616" s="13"/>
      <c r="Z616" s="13"/>
      <c r="AA616" s="13"/>
      <c r="AB616" s="13"/>
      <c r="AC616" s="13"/>
      <c r="AD616" s="13"/>
      <c r="AE616" s="13"/>
      <c r="AT616" s="262" t="s">
        <v>369</v>
      </c>
      <c r="AU616" s="262" t="s">
        <v>91</v>
      </c>
      <c r="AV616" s="13" t="s">
        <v>91</v>
      </c>
      <c r="AW616" s="13" t="s">
        <v>38</v>
      </c>
      <c r="AX616" s="13" t="s">
        <v>83</v>
      </c>
      <c r="AY616" s="262" t="s">
        <v>227</v>
      </c>
    </row>
    <row r="617" s="14" customFormat="1">
      <c r="A617" s="14"/>
      <c r="B617" s="263"/>
      <c r="C617" s="264"/>
      <c r="D617" s="242" t="s">
        <v>369</v>
      </c>
      <c r="E617" s="265" t="s">
        <v>1</v>
      </c>
      <c r="F617" s="266" t="s">
        <v>371</v>
      </c>
      <c r="G617" s="264"/>
      <c r="H617" s="267">
        <v>302.60500000000002</v>
      </c>
      <c r="I617" s="268"/>
      <c r="J617" s="264"/>
      <c r="K617" s="264"/>
      <c r="L617" s="269"/>
      <c r="M617" s="270"/>
      <c r="N617" s="271"/>
      <c r="O617" s="271"/>
      <c r="P617" s="271"/>
      <c r="Q617" s="271"/>
      <c r="R617" s="271"/>
      <c r="S617" s="271"/>
      <c r="T617" s="272"/>
      <c r="U617" s="14"/>
      <c r="V617" s="14"/>
      <c r="W617" s="14"/>
      <c r="X617" s="14"/>
      <c r="Y617" s="14"/>
      <c r="Z617" s="14"/>
      <c r="AA617" s="14"/>
      <c r="AB617" s="14"/>
      <c r="AC617" s="14"/>
      <c r="AD617" s="14"/>
      <c r="AE617" s="14"/>
      <c r="AT617" s="273" t="s">
        <v>369</v>
      </c>
      <c r="AU617" s="273" t="s">
        <v>91</v>
      </c>
      <c r="AV617" s="14" t="s">
        <v>115</v>
      </c>
      <c r="AW617" s="14" t="s">
        <v>38</v>
      </c>
      <c r="AX617" s="14" t="s">
        <v>87</v>
      </c>
      <c r="AY617" s="273" t="s">
        <v>227</v>
      </c>
    </row>
    <row r="618" s="2" customFormat="1" ht="16.5" customHeight="1">
      <c r="A618" s="40"/>
      <c r="B618" s="41"/>
      <c r="C618" s="229" t="s">
        <v>971</v>
      </c>
      <c r="D618" s="229" t="s">
        <v>230</v>
      </c>
      <c r="E618" s="230" t="s">
        <v>972</v>
      </c>
      <c r="F618" s="231" t="s">
        <v>973</v>
      </c>
      <c r="G618" s="232" t="s">
        <v>415</v>
      </c>
      <c r="H618" s="233">
        <v>455.80000000000001</v>
      </c>
      <c r="I618" s="234"/>
      <c r="J618" s="235">
        <f>ROUND(I618*H618,2)</f>
        <v>0</v>
      </c>
      <c r="K618" s="231" t="s">
        <v>234</v>
      </c>
      <c r="L618" s="46"/>
      <c r="M618" s="236" t="s">
        <v>1</v>
      </c>
      <c r="N618" s="237" t="s">
        <v>48</v>
      </c>
      <c r="O618" s="93"/>
      <c r="P618" s="238">
        <f>O618*H618</f>
        <v>0</v>
      </c>
      <c r="Q618" s="238">
        <v>0.010999999999999999</v>
      </c>
      <c r="R618" s="238">
        <f>Q618*H618</f>
        <v>5.0137999999999998</v>
      </c>
      <c r="S618" s="238">
        <v>0</v>
      </c>
      <c r="T618" s="239">
        <f>S618*H618</f>
        <v>0</v>
      </c>
      <c r="U618" s="40"/>
      <c r="V618" s="40"/>
      <c r="W618" s="40"/>
      <c r="X618" s="40"/>
      <c r="Y618" s="40"/>
      <c r="Z618" s="40"/>
      <c r="AA618" s="40"/>
      <c r="AB618" s="40"/>
      <c r="AC618" s="40"/>
      <c r="AD618" s="40"/>
      <c r="AE618" s="40"/>
      <c r="AR618" s="240" t="s">
        <v>115</v>
      </c>
      <c r="AT618" s="240" t="s">
        <v>230</v>
      </c>
      <c r="AU618" s="240" t="s">
        <v>91</v>
      </c>
      <c r="AY618" s="18" t="s">
        <v>227</v>
      </c>
      <c r="BE618" s="241">
        <f>IF(N618="základní",J618,0)</f>
        <v>0</v>
      </c>
      <c r="BF618" s="241">
        <f>IF(N618="snížená",J618,0)</f>
        <v>0</v>
      </c>
      <c r="BG618" s="241">
        <f>IF(N618="zákl. přenesená",J618,0)</f>
        <v>0</v>
      </c>
      <c r="BH618" s="241">
        <f>IF(N618="sníž. přenesená",J618,0)</f>
        <v>0</v>
      </c>
      <c r="BI618" s="241">
        <f>IF(N618="nulová",J618,0)</f>
        <v>0</v>
      </c>
      <c r="BJ618" s="18" t="s">
        <v>87</v>
      </c>
      <c r="BK618" s="241">
        <f>ROUND(I618*H618,2)</f>
        <v>0</v>
      </c>
      <c r="BL618" s="18" t="s">
        <v>115</v>
      </c>
      <c r="BM618" s="240" t="s">
        <v>974</v>
      </c>
    </row>
    <row r="619" s="15" customFormat="1">
      <c r="A619" s="15"/>
      <c r="B619" s="274"/>
      <c r="C619" s="275"/>
      <c r="D619" s="242" t="s">
        <v>369</v>
      </c>
      <c r="E619" s="276" t="s">
        <v>1</v>
      </c>
      <c r="F619" s="277" t="s">
        <v>632</v>
      </c>
      <c r="G619" s="275"/>
      <c r="H619" s="276" t="s">
        <v>1</v>
      </c>
      <c r="I619" s="278"/>
      <c r="J619" s="275"/>
      <c r="K619" s="275"/>
      <c r="L619" s="279"/>
      <c r="M619" s="280"/>
      <c r="N619" s="281"/>
      <c r="O619" s="281"/>
      <c r="P619" s="281"/>
      <c r="Q619" s="281"/>
      <c r="R619" s="281"/>
      <c r="S619" s="281"/>
      <c r="T619" s="282"/>
      <c r="U619" s="15"/>
      <c r="V619" s="15"/>
      <c r="W619" s="15"/>
      <c r="X619" s="15"/>
      <c r="Y619" s="15"/>
      <c r="Z619" s="15"/>
      <c r="AA619" s="15"/>
      <c r="AB619" s="15"/>
      <c r="AC619" s="15"/>
      <c r="AD619" s="15"/>
      <c r="AE619" s="15"/>
      <c r="AT619" s="283" t="s">
        <v>369</v>
      </c>
      <c r="AU619" s="283" t="s">
        <v>91</v>
      </c>
      <c r="AV619" s="15" t="s">
        <v>87</v>
      </c>
      <c r="AW619" s="15" t="s">
        <v>38</v>
      </c>
      <c r="AX619" s="15" t="s">
        <v>83</v>
      </c>
      <c r="AY619" s="283" t="s">
        <v>227</v>
      </c>
    </row>
    <row r="620" s="13" customFormat="1">
      <c r="A620" s="13"/>
      <c r="B620" s="252"/>
      <c r="C620" s="253"/>
      <c r="D620" s="242" t="s">
        <v>369</v>
      </c>
      <c r="E620" s="254" t="s">
        <v>1</v>
      </c>
      <c r="F620" s="255" t="s">
        <v>975</v>
      </c>
      <c r="G620" s="253"/>
      <c r="H620" s="256">
        <v>25.800000000000001</v>
      </c>
      <c r="I620" s="257"/>
      <c r="J620" s="253"/>
      <c r="K620" s="253"/>
      <c r="L620" s="258"/>
      <c r="M620" s="259"/>
      <c r="N620" s="260"/>
      <c r="O620" s="260"/>
      <c r="P620" s="260"/>
      <c r="Q620" s="260"/>
      <c r="R620" s="260"/>
      <c r="S620" s="260"/>
      <c r="T620" s="261"/>
      <c r="U620" s="13"/>
      <c r="V620" s="13"/>
      <c r="W620" s="13"/>
      <c r="X620" s="13"/>
      <c r="Y620" s="13"/>
      <c r="Z620" s="13"/>
      <c r="AA620" s="13"/>
      <c r="AB620" s="13"/>
      <c r="AC620" s="13"/>
      <c r="AD620" s="13"/>
      <c r="AE620" s="13"/>
      <c r="AT620" s="262" t="s">
        <v>369</v>
      </c>
      <c r="AU620" s="262" t="s">
        <v>91</v>
      </c>
      <c r="AV620" s="13" t="s">
        <v>91</v>
      </c>
      <c r="AW620" s="13" t="s">
        <v>38</v>
      </c>
      <c r="AX620" s="13" t="s">
        <v>83</v>
      </c>
      <c r="AY620" s="262" t="s">
        <v>227</v>
      </c>
    </row>
    <row r="621" s="13" customFormat="1">
      <c r="A621" s="13"/>
      <c r="B621" s="252"/>
      <c r="C621" s="253"/>
      <c r="D621" s="242" t="s">
        <v>369</v>
      </c>
      <c r="E621" s="254" t="s">
        <v>1</v>
      </c>
      <c r="F621" s="255" t="s">
        <v>976</v>
      </c>
      <c r="G621" s="253"/>
      <c r="H621" s="256">
        <v>91.599999999999994</v>
      </c>
      <c r="I621" s="257"/>
      <c r="J621" s="253"/>
      <c r="K621" s="253"/>
      <c r="L621" s="258"/>
      <c r="M621" s="259"/>
      <c r="N621" s="260"/>
      <c r="O621" s="260"/>
      <c r="P621" s="260"/>
      <c r="Q621" s="260"/>
      <c r="R621" s="260"/>
      <c r="S621" s="260"/>
      <c r="T621" s="261"/>
      <c r="U621" s="13"/>
      <c r="V621" s="13"/>
      <c r="W621" s="13"/>
      <c r="X621" s="13"/>
      <c r="Y621" s="13"/>
      <c r="Z621" s="13"/>
      <c r="AA621" s="13"/>
      <c r="AB621" s="13"/>
      <c r="AC621" s="13"/>
      <c r="AD621" s="13"/>
      <c r="AE621" s="13"/>
      <c r="AT621" s="262" t="s">
        <v>369</v>
      </c>
      <c r="AU621" s="262" t="s">
        <v>91</v>
      </c>
      <c r="AV621" s="13" t="s">
        <v>91</v>
      </c>
      <c r="AW621" s="13" t="s">
        <v>38</v>
      </c>
      <c r="AX621" s="13" t="s">
        <v>83</v>
      </c>
      <c r="AY621" s="262" t="s">
        <v>227</v>
      </c>
    </row>
    <row r="622" s="13" customFormat="1">
      <c r="A622" s="13"/>
      <c r="B622" s="252"/>
      <c r="C622" s="253"/>
      <c r="D622" s="242" t="s">
        <v>369</v>
      </c>
      <c r="E622" s="254" t="s">
        <v>1</v>
      </c>
      <c r="F622" s="255" t="s">
        <v>977</v>
      </c>
      <c r="G622" s="253"/>
      <c r="H622" s="256">
        <v>197.19999999999999</v>
      </c>
      <c r="I622" s="257"/>
      <c r="J622" s="253"/>
      <c r="K622" s="253"/>
      <c r="L622" s="258"/>
      <c r="M622" s="259"/>
      <c r="N622" s="260"/>
      <c r="O622" s="260"/>
      <c r="P622" s="260"/>
      <c r="Q622" s="260"/>
      <c r="R622" s="260"/>
      <c r="S622" s="260"/>
      <c r="T622" s="261"/>
      <c r="U622" s="13"/>
      <c r="V622" s="13"/>
      <c r="W622" s="13"/>
      <c r="X622" s="13"/>
      <c r="Y622" s="13"/>
      <c r="Z622" s="13"/>
      <c r="AA622" s="13"/>
      <c r="AB622" s="13"/>
      <c r="AC622" s="13"/>
      <c r="AD622" s="13"/>
      <c r="AE622" s="13"/>
      <c r="AT622" s="262" t="s">
        <v>369</v>
      </c>
      <c r="AU622" s="262" t="s">
        <v>91</v>
      </c>
      <c r="AV622" s="13" t="s">
        <v>91</v>
      </c>
      <c r="AW622" s="13" t="s">
        <v>38</v>
      </c>
      <c r="AX622" s="13" t="s">
        <v>83</v>
      </c>
      <c r="AY622" s="262" t="s">
        <v>227</v>
      </c>
    </row>
    <row r="623" s="13" customFormat="1">
      <c r="A623" s="13"/>
      <c r="B623" s="252"/>
      <c r="C623" s="253"/>
      <c r="D623" s="242" t="s">
        <v>369</v>
      </c>
      <c r="E623" s="254" t="s">
        <v>1</v>
      </c>
      <c r="F623" s="255" t="s">
        <v>978</v>
      </c>
      <c r="G623" s="253"/>
      <c r="H623" s="256">
        <v>48.399999999999999</v>
      </c>
      <c r="I623" s="257"/>
      <c r="J623" s="253"/>
      <c r="K623" s="253"/>
      <c r="L623" s="258"/>
      <c r="M623" s="259"/>
      <c r="N623" s="260"/>
      <c r="O623" s="260"/>
      <c r="P623" s="260"/>
      <c r="Q623" s="260"/>
      <c r="R623" s="260"/>
      <c r="S623" s="260"/>
      <c r="T623" s="261"/>
      <c r="U623" s="13"/>
      <c r="V623" s="13"/>
      <c r="W623" s="13"/>
      <c r="X623" s="13"/>
      <c r="Y623" s="13"/>
      <c r="Z623" s="13"/>
      <c r="AA623" s="13"/>
      <c r="AB623" s="13"/>
      <c r="AC623" s="13"/>
      <c r="AD623" s="13"/>
      <c r="AE623" s="13"/>
      <c r="AT623" s="262" t="s">
        <v>369</v>
      </c>
      <c r="AU623" s="262" t="s">
        <v>91</v>
      </c>
      <c r="AV623" s="13" t="s">
        <v>91</v>
      </c>
      <c r="AW623" s="13" t="s">
        <v>38</v>
      </c>
      <c r="AX623" s="13" t="s">
        <v>83</v>
      </c>
      <c r="AY623" s="262" t="s">
        <v>227</v>
      </c>
    </row>
    <row r="624" s="13" customFormat="1">
      <c r="A624" s="13"/>
      <c r="B624" s="252"/>
      <c r="C624" s="253"/>
      <c r="D624" s="242" t="s">
        <v>369</v>
      </c>
      <c r="E624" s="254" t="s">
        <v>1</v>
      </c>
      <c r="F624" s="255" t="s">
        <v>979</v>
      </c>
      <c r="G624" s="253"/>
      <c r="H624" s="256">
        <v>207.59999999999999</v>
      </c>
      <c r="I624" s="257"/>
      <c r="J624" s="253"/>
      <c r="K624" s="253"/>
      <c r="L624" s="258"/>
      <c r="M624" s="259"/>
      <c r="N624" s="260"/>
      <c r="O624" s="260"/>
      <c r="P624" s="260"/>
      <c r="Q624" s="260"/>
      <c r="R624" s="260"/>
      <c r="S624" s="260"/>
      <c r="T624" s="261"/>
      <c r="U624" s="13"/>
      <c r="V624" s="13"/>
      <c r="W624" s="13"/>
      <c r="X624" s="13"/>
      <c r="Y624" s="13"/>
      <c r="Z624" s="13"/>
      <c r="AA624" s="13"/>
      <c r="AB624" s="13"/>
      <c r="AC624" s="13"/>
      <c r="AD624" s="13"/>
      <c r="AE624" s="13"/>
      <c r="AT624" s="262" t="s">
        <v>369</v>
      </c>
      <c r="AU624" s="262" t="s">
        <v>91</v>
      </c>
      <c r="AV624" s="13" t="s">
        <v>91</v>
      </c>
      <c r="AW624" s="13" t="s">
        <v>38</v>
      </c>
      <c r="AX624" s="13" t="s">
        <v>83</v>
      </c>
      <c r="AY624" s="262" t="s">
        <v>227</v>
      </c>
    </row>
    <row r="625" s="13" customFormat="1">
      <c r="A625" s="13"/>
      <c r="B625" s="252"/>
      <c r="C625" s="253"/>
      <c r="D625" s="242" t="s">
        <v>369</v>
      </c>
      <c r="E625" s="254" t="s">
        <v>1</v>
      </c>
      <c r="F625" s="255" t="s">
        <v>957</v>
      </c>
      <c r="G625" s="253"/>
      <c r="H625" s="256">
        <v>82.400000000000006</v>
      </c>
      <c r="I625" s="257"/>
      <c r="J625" s="253"/>
      <c r="K625" s="253"/>
      <c r="L625" s="258"/>
      <c r="M625" s="259"/>
      <c r="N625" s="260"/>
      <c r="O625" s="260"/>
      <c r="P625" s="260"/>
      <c r="Q625" s="260"/>
      <c r="R625" s="260"/>
      <c r="S625" s="260"/>
      <c r="T625" s="261"/>
      <c r="U625" s="13"/>
      <c r="V625" s="13"/>
      <c r="W625" s="13"/>
      <c r="X625" s="13"/>
      <c r="Y625" s="13"/>
      <c r="Z625" s="13"/>
      <c r="AA625" s="13"/>
      <c r="AB625" s="13"/>
      <c r="AC625" s="13"/>
      <c r="AD625" s="13"/>
      <c r="AE625" s="13"/>
      <c r="AT625" s="262" t="s">
        <v>369</v>
      </c>
      <c r="AU625" s="262" t="s">
        <v>91</v>
      </c>
      <c r="AV625" s="13" t="s">
        <v>91</v>
      </c>
      <c r="AW625" s="13" t="s">
        <v>38</v>
      </c>
      <c r="AX625" s="13" t="s">
        <v>83</v>
      </c>
      <c r="AY625" s="262" t="s">
        <v>227</v>
      </c>
    </row>
    <row r="626" s="13" customFormat="1">
      <c r="A626" s="13"/>
      <c r="B626" s="252"/>
      <c r="C626" s="253"/>
      <c r="D626" s="242" t="s">
        <v>369</v>
      </c>
      <c r="E626" s="254" t="s">
        <v>1</v>
      </c>
      <c r="F626" s="255" t="s">
        <v>980</v>
      </c>
      <c r="G626" s="253"/>
      <c r="H626" s="256">
        <v>-197.19999999999999</v>
      </c>
      <c r="I626" s="257"/>
      <c r="J626" s="253"/>
      <c r="K626" s="253"/>
      <c r="L626" s="258"/>
      <c r="M626" s="259"/>
      <c r="N626" s="260"/>
      <c r="O626" s="260"/>
      <c r="P626" s="260"/>
      <c r="Q626" s="260"/>
      <c r="R626" s="260"/>
      <c r="S626" s="260"/>
      <c r="T626" s="261"/>
      <c r="U626" s="13"/>
      <c r="V626" s="13"/>
      <c r="W626" s="13"/>
      <c r="X626" s="13"/>
      <c r="Y626" s="13"/>
      <c r="Z626" s="13"/>
      <c r="AA626" s="13"/>
      <c r="AB626" s="13"/>
      <c r="AC626" s="13"/>
      <c r="AD626" s="13"/>
      <c r="AE626" s="13"/>
      <c r="AT626" s="262" t="s">
        <v>369</v>
      </c>
      <c r="AU626" s="262" t="s">
        <v>91</v>
      </c>
      <c r="AV626" s="13" t="s">
        <v>91</v>
      </c>
      <c r="AW626" s="13" t="s">
        <v>38</v>
      </c>
      <c r="AX626" s="13" t="s">
        <v>83</v>
      </c>
      <c r="AY626" s="262" t="s">
        <v>227</v>
      </c>
    </row>
    <row r="627" s="14" customFormat="1">
      <c r="A627" s="14"/>
      <c r="B627" s="263"/>
      <c r="C627" s="264"/>
      <c r="D627" s="242" t="s">
        <v>369</v>
      </c>
      <c r="E627" s="265" t="s">
        <v>1</v>
      </c>
      <c r="F627" s="266" t="s">
        <v>371</v>
      </c>
      <c r="G627" s="264"/>
      <c r="H627" s="267">
        <v>455.80000000000001</v>
      </c>
      <c r="I627" s="268"/>
      <c r="J627" s="264"/>
      <c r="K627" s="264"/>
      <c r="L627" s="269"/>
      <c r="M627" s="270"/>
      <c r="N627" s="271"/>
      <c r="O627" s="271"/>
      <c r="P627" s="271"/>
      <c r="Q627" s="271"/>
      <c r="R627" s="271"/>
      <c r="S627" s="271"/>
      <c r="T627" s="272"/>
      <c r="U627" s="14"/>
      <c r="V627" s="14"/>
      <c r="W627" s="14"/>
      <c r="X627" s="14"/>
      <c r="Y627" s="14"/>
      <c r="Z627" s="14"/>
      <c r="AA627" s="14"/>
      <c r="AB627" s="14"/>
      <c r="AC627" s="14"/>
      <c r="AD627" s="14"/>
      <c r="AE627" s="14"/>
      <c r="AT627" s="273" t="s">
        <v>369</v>
      </c>
      <c r="AU627" s="273" t="s">
        <v>91</v>
      </c>
      <c r="AV627" s="14" t="s">
        <v>115</v>
      </c>
      <c r="AW627" s="14" t="s">
        <v>38</v>
      </c>
      <c r="AX627" s="14" t="s">
        <v>87</v>
      </c>
      <c r="AY627" s="273" t="s">
        <v>227</v>
      </c>
    </row>
    <row r="628" s="2" customFormat="1" ht="16.5" customHeight="1">
      <c r="A628" s="40"/>
      <c r="B628" s="41"/>
      <c r="C628" s="229" t="s">
        <v>981</v>
      </c>
      <c r="D628" s="229" t="s">
        <v>230</v>
      </c>
      <c r="E628" s="230" t="s">
        <v>982</v>
      </c>
      <c r="F628" s="231" t="s">
        <v>983</v>
      </c>
      <c r="G628" s="232" t="s">
        <v>374</v>
      </c>
      <c r="H628" s="233">
        <v>18.704999999999998</v>
      </c>
      <c r="I628" s="234"/>
      <c r="J628" s="235">
        <f>ROUND(I628*H628,2)</f>
        <v>0</v>
      </c>
      <c r="K628" s="231" t="s">
        <v>234</v>
      </c>
      <c r="L628" s="46"/>
      <c r="M628" s="236" t="s">
        <v>1</v>
      </c>
      <c r="N628" s="237" t="s">
        <v>48</v>
      </c>
      <c r="O628" s="93"/>
      <c r="P628" s="238">
        <f>O628*H628</f>
        <v>0</v>
      </c>
      <c r="Q628" s="238">
        <v>2.1600000000000001</v>
      </c>
      <c r="R628" s="238">
        <f>Q628*H628</f>
        <v>40.402799999999999</v>
      </c>
      <c r="S628" s="238">
        <v>0</v>
      </c>
      <c r="T628" s="239">
        <f>S628*H628</f>
        <v>0</v>
      </c>
      <c r="U628" s="40"/>
      <c r="V628" s="40"/>
      <c r="W628" s="40"/>
      <c r="X628" s="40"/>
      <c r="Y628" s="40"/>
      <c r="Z628" s="40"/>
      <c r="AA628" s="40"/>
      <c r="AB628" s="40"/>
      <c r="AC628" s="40"/>
      <c r="AD628" s="40"/>
      <c r="AE628" s="40"/>
      <c r="AR628" s="240" t="s">
        <v>115</v>
      </c>
      <c r="AT628" s="240" t="s">
        <v>230</v>
      </c>
      <c r="AU628" s="240" t="s">
        <v>91</v>
      </c>
      <c r="AY628" s="18" t="s">
        <v>227</v>
      </c>
      <c r="BE628" s="241">
        <f>IF(N628="základní",J628,0)</f>
        <v>0</v>
      </c>
      <c r="BF628" s="241">
        <f>IF(N628="snížená",J628,0)</f>
        <v>0</v>
      </c>
      <c r="BG628" s="241">
        <f>IF(N628="zákl. přenesená",J628,0)</f>
        <v>0</v>
      </c>
      <c r="BH628" s="241">
        <f>IF(N628="sníž. přenesená",J628,0)</f>
        <v>0</v>
      </c>
      <c r="BI628" s="241">
        <f>IF(N628="nulová",J628,0)</f>
        <v>0</v>
      </c>
      <c r="BJ628" s="18" t="s">
        <v>87</v>
      </c>
      <c r="BK628" s="241">
        <f>ROUND(I628*H628,2)</f>
        <v>0</v>
      </c>
      <c r="BL628" s="18" t="s">
        <v>115</v>
      </c>
      <c r="BM628" s="240" t="s">
        <v>984</v>
      </c>
    </row>
    <row r="629" s="15" customFormat="1">
      <c r="A629" s="15"/>
      <c r="B629" s="274"/>
      <c r="C629" s="275"/>
      <c r="D629" s="242" t="s">
        <v>369</v>
      </c>
      <c r="E629" s="276" t="s">
        <v>1</v>
      </c>
      <c r="F629" s="277" t="s">
        <v>632</v>
      </c>
      <c r="G629" s="275"/>
      <c r="H629" s="276" t="s">
        <v>1</v>
      </c>
      <c r="I629" s="278"/>
      <c r="J629" s="275"/>
      <c r="K629" s="275"/>
      <c r="L629" s="279"/>
      <c r="M629" s="280"/>
      <c r="N629" s="281"/>
      <c r="O629" s="281"/>
      <c r="P629" s="281"/>
      <c r="Q629" s="281"/>
      <c r="R629" s="281"/>
      <c r="S629" s="281"/>
      <c r="T629" s="282"/>
      <c r="U629" s="15"/>
      <c r="V629" s="15"/>
      <c r="W629" s="15"/>
      <c r="X629" s="15"/>
      <c r="Y629" s="15"/>
      <c r="Z629" s="15"/>
      <c r="AA629" s="15"/>
      <c r="AB629" s="15"/>
      <c r="AC629" s="15"/>
      <c r="AD629" s="15"/>
      <c r="AE629" s="15"/>
      <c r="AT629" s="283" t="s">
        <v>369</v>
      </c>
      <c r="AU629" s="283" t="s">
        <v>91</v>
      </c>
      <c r="AV629" s="15" t="s">
        <v>87</v>
      </c>
      <c r="AW629" s="15" t="s">
        <v>38</v>
      </c>
      <c r="AX629" s="15" t="s">
        <v>83</v>
      </c>
      <c r="AY629" s="283" t="s">
        <v>227</v>
      </c>
    </row>
    <row r="630" s="13" customFormat="1">
      <c r="A630" s="13"/>
      <c r="B630" s="252"/>
      <c r="C630" s="253"/>
      <c r="D630" s="242" t="s">
        <v>369</v>
      </c>
      <c r="E630" s="254" t="s">
        <v>1</v>
      </c>
      <c r="F630" s="255" t="s">
        <v>985</v>
      </c>
      <c r="G630" s="253"/>
      <c r="H630" s="256">
        <v>13.962999999999999</v>
      </c>
      <c r="I630" s="257"/>
      <c r="J630" s="253"/>
      <c r="K630" s="253"/>
      <c r="L630" s="258"/>
      <c r="M630" s="259"/>
      <c r="N630" s="260"/>
      <c r="O630" s="260"/>
      <c r="P630" s="260"/>
      <c r="Q630" s="260"/>
      <c r="R630" s="260"/>
      <c r="S630" s="260"/>
      <c r="T630" s="261"/>
      <c r="U630" s="13"/>
      <c r="V630" s="13"/>
      <c r="W630" s="13"/>
      <c r="X630" s="13"/>
      <c r="Y630" s="13"/>
      <c r="Z630" s="13"/>
      <c r="AA630" s="13"/>
      <c r="AB630" s="13"/>
      <c r="AC630" s="13"/>
      <c r="AD630" s="13"/>
      <c r="AE630" s="13"/>
      <c r="AT630" s="262" t="s">
        <v>369</v>
      </c>
      <c r="AU630" s="262" t="s">
        <v>91</v>
      </c>
      <c r="AV630" s="13" t="s">
        <v>91</v>
      </c>
      <c r="AW630" s="13" t="s">
        <v>38</v>
      </c>
      <c r="AX630" s="13" t="s">
        <v>83</v>
      </c>
      <c r="AY630" s="262" t="s">
        <v>227</v>
      </c>
    </row>
    <row r="631" s="13" customFormat="1">
      <c r="A631" s="13"/>
      <c r="B631" s="252"/>
      <c r="C631" s="253"/>
      <c r="D631" s="242" t="s">
        <v>369</v>
      </c>
      <c r="E631" s="254" t="s">
        <v>1</v>
      </c>
      <c r="F631" s="255" t="s">
        <v>986</v>
      </c>
      <c r="G631" s="253"/>
      <c r="H631" s="256">
        <v>0.27700000000000002</v>
      </c>
      <c r="I631" s="257"/>
      <c r="J631" s="253"/>
      <c r="K631" s="253"/>
      <c r="L631" s="258"/>
      <c r="M631" s="259"/>
      <c r="N631" s="260"/>
      <c r="O631" s="260"/>
      <c r="P631" s="260"/>
      <c r="Q631" s="260"/>
      <c r="R631" s="260"/>
      <c r="S631" s="260"/>
      <c r="T631" s="261"/>
      <c r="U631" s="13"/>
      <c r="V631" s="13"/>
      <c r="W631" s="13"/>
      <c r="X631" s="13"/>
      <c r="Y631" s="13"/>
      <c r="Z631" s="13"/>
      <c r="AA631" s="13"/>
      <c r="AB631" s="13"/>
      <c r="AC631" s="13"/>
      <c r="AD631" s="13"/>
      <c r="AE631" s="13"/>
      <c r="AT631" s="262" t="s">
        <v>369</v>
      </c>
      <c r="AU631" s="262" t="s">
        <v>91</v>
      </c>
      <c r="AV631" s="13" t="s">
        <v>91</v>
      </c>
      <c r="AW631" s="13" t="s">
        <v>38</v>
      </c>
      <c r="AX631" s="13" t="s">
        <v>83</v>
      </c>
      <c r="AY631" s="262" t="s">
        <v>227</v>
      </c>
    </row>
    <row r="632" s="13" customFormat="1">
      <c r="A632" s="13"/>
      <c r="B632" s="252"/>
      <c r="C632" s="253"/>
      <c r="D632" s="242" t="s">
        <v>369</v>
      </c>
      <c r="E632" s="254" t="s">
        <v>1</v>
      </c>
      <c r="F632" s="255" t="s">
        <v>987</v>
      </c>
      <c r="G632" s="253"/>
      <c r="H632" s="256">
        <v>4.4649999999999999</v>
      </c>
      <c r="I632" s="257"/>
      <c r="J632" s="253"/>
      <c r="K632" s="253"/>
      <c r="L632" s="258"/>
      <c r="M632" s="259"/>
      <c r="N632" s="260"/>
      <c r="O632" s="260"/>
      <c r="P632" s="260"/>
      <c r="Q632" s="260"/>
      <c r="R632" s="260"/>
      <c r="S632" s="260"/>
      <c r="T632" s="261"/>
      <c r="U632" s="13"/>
      <c r="V632" s="13"/>
      <c r="W632" s="13"/>
      <c r="X632" s="13"/>
      <c r="Y632" s="13"/>
      <c r="Z632" s="13"/>
      <c r="AA632" s="13"/>
      <c r="AB632" s="13"/>
      <c r="AC632" s="13"/>
      <c r="AD632" s="13"/>
      <c r="AE632" s="13"/>
      <c r="AT632" s="262" t="s">
        <v>369</v>
      </c>
      <c r="AU632" s="262" t="s">
        <v>91</v>
      </c>
      <c r="AV632" s="13" t="s">
        <v>91</v>
      </c>
      <c r="AW632" s="13" t="s">
        <v>38</v>
      </c>
      <c r="AX632" s="13" t="s">
        <v>83</v>
      </c>
      <c r="AY632" s="262" t="s">
        <v>227</v>
      </c>
    </row>
    <row r="633" s="14" customFormat="1">
      <c r="A633" s="14"/>
      <c r="B633" s="263"/>
      <c r="C633" s="264"/>
      <c r="D633" s="242" t="s">
        <v>369</v>
      </c>
      <c r="E633" s="265" t="s">
        <v>1</v>
      </c>
      <c r="F633" s="266" t="s">
        <v>371</v>
      </c>
      <c r="G633" s="264"/>
      <c r="H633" s="267">
        <v>18.704999999999998</v>
      </c>
      <c r="I633" s="268"/>
      <c r="J633" s="264"/>
      <c r="K633" s="264"/>
      <c r="L633" s="269"/>
      <c r="M633" s="270"/>
      <c r="N633" s="271"/>
      <c r="O633" s="271"/>
      <c r="P633" s="271"/>
      <c r="Q633" s="271"/>
      <c r="R633" s="271"/>
      <c r="S633" s="271"/>
      <c r="T633" s="272"/>
      <c r="U633" s="14"/>
      <c r="V633" s="14"/>
      <c r="W633" s="14"/>
      <c r="X633" s="14"/>
      <c r="Y633" s="14"/>
      <c r="Z633" s="14"/>
      <c r="AA633" s="14"/>
      <c r="AB633" s="14"/>
      <c r="AC633" s="14"/>
      <c r="AD633" s="14"/>
      <c r="AE633" s="14"/>
      <c r="AT633" s="273" t="s">
        <v>369</v>
      </c>
      <c r="AU633" s="273" t="s">
        <v>91</v>
      </c>
      <c r="AV633" s="14" t="s">
        <v>115</v>
      </c>
      <c r="AW633" s="14" t="s">
        <v>38</v>
      </c>
      <c r="AX633" s="14" t="s">
        <v>87</v>
      </c>
      <c r="AY633" s="273" t="s">
        <v>227</v>
      </c>
    </row>
    <row r="634" s="2" customFormat="1">
      <c r="A634" s="40"/>
      <c r="B634" s="41"/>
      <c r="C634" s="229" t="s">
        <v>988</v>
      </c>
      <c r="D634" s="229" t="s">
        <v>230</v>
      </c>
      <c r="E634" s="230" t="s">
        <v>989</v>
      </c>
      <c r="F634" s="231" t="s">
        <v>990</v>
      </c>
      <c r="G634" s="232" t="s">
        <v>415</v>
      </c>
      <c r="H634" s="233">
        <v>54.768999999999998</v>
      </c>
      <c r="I634" s="234"/>
      <c r="J634" s="235">
        <f>ROUND(I634*H634,2)</f>
        <v>0</v>
      </c>
      <c r="K634" s="231" t="s">
        <v>251</v>
      </c>
      <c r="L634" s="46"/>
      <c r="M634" s="236" t="s">
        <v>1</v>
      </c>
      <c r="N634" s="237" t="s">
        <v>48</v>
      </c>
      <c r="O634" s="93"/>
      <c r="P634" s="238">
        <f>O634*H634</f>
        <v>0</v>
      </c>
      <c r="Q634" s="238">
        <v>0.0025000000000000001</v>
      </c>
      <c r="R634" s="238">
        <f>Q634*H634</f>
        <v>0.1369225</v>
      </c>
      <c r="S634" s="238">
        <v>0</v>
      </c>
      <c r="T634" s="239">
        <f>S634*H634</f>
        <v>0</v>
      </c>
      <c r="U634" s="40"/>
      <c r="V634" s="40"/>
      <c r="W634" s="40"/>
      <c r="X634" s="40"/>
      <c r="Y634" s="40"/>
      <c r="Z634" s="40"/>
      <c r="AA634" s="40"/>
      <c r="AB634" s="40"/>
      <c r="AC634" s="40"/>
      <c r="AD634" s="40"/>
      <c r="AE634" s="40"/>
      <c r="AR634" s="240" t="s">
        <v>115</v>
      </c>
      <c r="AT634" s="240" t="s">
        <v>230</v>
      </c>
      <c r="AU634" s="240" t="s">
        <v>91</v>
      </c>
      <c r="AY634" s="18" t="s">
        <v>227</v>
      </c>
      <c r="BE634" s="241">
        <f>IF(N634="základní",J634,0)</f>
        <v>0</v>
      </c>
      <c r="BF634" s="241">
        <f>IF(N634="snížená",J634,0)</f>
        <v>0</v>
      </c>
      <c r="BG634" s="241">
        <f>IF(N634="zákl. přenesená",J634,0)</f>
        <v>0</v>
      </c>
      <c r="BH634" s="241">
        <f>IF(N634="sníž. přenesená",J634,0)</f>
        <v>0</v>
      </c>
      <c r="BI634" s="241">
        <f>IF(N634="nulová",J634,0)</f>
        <v>0</v>
      </c>
      <c r="BJ634" s="18" t="s">
        <v>87</v>
      </c>
      <c r="BK634" s="241">
        <f>ROUND(I634*H634,2)</f>
        <v>0</v>
      </c>
      <c r="BL634" s="18" t="s">
        <v>115</v>
      </c>
      <c r="BM634" s="240" t="s">
        <v>991</v>
      </c>
    </row>
    <row r="635" s="2" customFormat="1">
      <c r="A635" s="40"/>
      <c r="B635" s="41"/>
      <c r="C635" s="42"/>
      <c r="D635" s="242" t="s">
        <v>237</v>
      </c>
      <c r="E635" s="42"/>
      <c r="F635" s="243" t="s">
        <v>992</v>
      </c>
      <c r="G635" s="42"/>
      <c r="H635" s="42"/>
      <c r="I635" s="244"/>
      <c r="J635" s="42"/>
      <c r="K635" s="42"/>
      <c r="L635" s="46"/>
      <c r="M635" s="245"/>
      <c r="N635" s="246"/>
      <c r="O635" s="93"/>
      <c r="P635" s="93"/>
      <c r="Q635" s="93"/>
      <c r="R635" s="93"/>
      <c r="S635" s="93"/>
      <c r="T635" s="94"/>
      <c r="U635" s="40"/>
      <c r="V635" s="40"/>
      <c r="W635" s="40"/>
      <c r="X635" s="40"/>
      <c r="Y635" s="40"/>
      <c r="Z635" s="40"/>
      <c r="AA635" s="40"/>
      <c r="AB635" s="40"/>
      <c r="AC635" s="40"/>
      <c r="AD635" s="40"/>
      <c r="AE635" s="40"/>
      <c r="AT635" s="18" t="s">
        <v>237</v>
      </c>
      <c r="AU635" s="18" t="s">
        <v>91</v>
      </c>
    </row>
    <row r="636" s="15" customFormat="1">
      <c r="A636" s="15"/>
      <c r="B636" s="274"/>
      <c r="C636" s="275"/>
      <c r="D636" s="242" t="s">
        <v>369</v>
      </c>
      <c r="E636" s="276" t="s">
        <v>1</v>
      </c>
      <c r="F636" s="277" t="s">
        <v>993</v>
      </c>
      <c r="G636" s="275"/>
      <c r="H636" s="276" t="s">
        <v>1</v>
      </c>
      <c r="I636" s="278"/>
      <c r="J636" s="275"/>
      <c r="K636" s="275"/>
      <c r="L636" s="279"/>
      <c r="M636" s="280"/>
      <c r="N636" s="281"/>
      <c r="O636" s="281"/>
      <c r="P636" s="281"/>
      <c r="Q636" s="281"/>
      <c r="R636" s="281"/>
      <c r="S636" s="281"/>
      <c r="T636" s="282"/>
      <c r="U636" s="15"/>
      <c r="V636" s="15"/>
      <c r="W636" s="15"/>
      <c r="X636" s="15"/>
      <c r="Y636" s="15"/>
      <c r="Z636" s="15"/>
      <c r="AA636" s="15"/>
      <c r="AB636" s="15"/>
      <c r="AC636" s="15"/>
      <c r="AD636" s="15"/>
      <c r="AE636" s="15"/>
      <c r="AT636" s="283" t="s">
        <v>369</v>
      </c>
      <c r="AU636" s="283" t="s">
        <v>91</v>
      </c>
      <c r="AV636" s="15" t="s">
        <v>87</v>
      </c>
      <c r="AW636" s="15" t="s">
        <v>38</v>
      </c>
      <c r="AX636" s="15" t="s">
        <v>83</v>
      </c>
      <c r="AY636" s="283" t="s">
        <v>227</v>
      </c>
    </row>
    <row r="637" s="13" customFormat="1">
      <c r="A637" s="13"/>
      <c r="B637" s="252"/>
      <c r="C637" s="253"/>
      <c r="D637" s="242" t="s">
        <v>369</v>
      </c>
      <c r="E637" s="254" t="s">
        <v>1</v>
      </c>
      <c r="F637" s="255" t="s">
        <v>994</v>
      </c>
      <c r="G637" s="253"/>
      <c r="H637" s="256">
        <v>54.768999999999998</v>
      </c>
      <c r="I637" s="257"/>
      <c r="J637" s="253"/>
      <c r="K637" s="253"/>
      <c r="L637" s="258"/>
      <c r="M637" s="259"/>
      <c r="N637" s="260"/>
      <c r="O637" s="260"/>
      <c r="P637" s="260"/>
      <c r="Q637" s="260"/>
      <c r="R637" s="260"/>
      <c r="S637" s="260"/>
      <c r="T637" s="261"/>
      <c r="U637" s="13"/>
      <c r="V637" s="13"/>
      <c r="W637" s="13"/>
      <c r="X637" s="13"/>
      <c r="Y637" s="13"/>
      <c r="Z637" s="13"/>
      <c r="AA637" s="13"/>
      <c r="AB637" s="13"/>
      <c r="AC637" s="13"/>
      <c r="AD637" s="13"/>
      <c r="AE637" s="13"/>
      <c r="AT637" s="262" t="s">
        <v>369</v>
      </c>
      <c r="AU637" s="262" t="s">
        <v>91</v>
      </c>
      <c r="AV637" s="13" t="s">
        <v>91</v>
      </c>
      <c r="AW637" s="13" t="s">
        <v>38</v>
      </c>
      <c r="AX637" s="13" t="s">
        <v>83</v>
      </c>
      <c r="AY637" s="262" t="s">
        <v>227</v>
      </c>
    </row>
    <row r="638" s="14" customFormat="1">
      <c r="A638" s="14"/>
      <c r="B638" s="263"/>
      <c r="C638" s="264"/>
      <c r="D638" s="242" t="s">
        <v>369</v>
      </c>
      <c r="E638" s="265" t="s">
        <v>1</v>
      </c>
      <c r="F638" s="266" t="s">
        <v>371</v>
      </c>
      <c r="G638" s="264"/>
      <c r="H638" s="267">
        <v>54.768999999999998</v>
      </c>
      <c r="I638" s="268"/>
      <c r="J638" s="264"/>
      <c r="K638" s="264"/>
      <c r="L638" s="269"/>
      <c r="M638" s="270"/>
      <c r="N638" s="271"/>
      <c r="O638" s="271"/>
      <c r="P638" s="271"/>
      <c r="Q638" s="271"/>
      <c r="R638" s="271"/>
      <c r="S638" s="271"/>
      <c r="T638" s="272"/>
      <c r="U638" s="14"/>
      <c r="V638" s="14"/>
      <c r="W638" s="14"/>
      <c r="X638" s="14"/>
      <c r="Y638" s="14"/>
      <c r="Z638" s="14"/>
      <c r="AA638" s="14"/>
      <c r="AB638" s="14"/>
      <c r="AC638" s="14"/>
      <c r="AD638" s="14"/>
      <c r="AE638" s="14"/>
      <c r="AT638" s="273" t="s">
        <v>369</v>
      </c>
      <c r="AU638" s="273" t="s">
        <v>91</v>
      </c>
      <c r="AV638" s="14" t="s">
        <v>115</v>
      </c>
      <c r="AW638" s="14" t="s">
        <v>38</v>
      </c>
      <c r="AX638" s="14" t="s">
        <v>87</v>
      </c>
      <c r="AY638" s="273" t="s">
        <v>227</v>
      </c>
    </row>
    <row r="639" s="2" customFormat="1" ht="16.5" customHeight="1">
      <c r="A639" s="40"/>
      <c r="B639" s="41"/>
      <c r="C639" s="229" t="s">
        <v>995</v>
      </c>
      <c r="D639" s="229" t="s">
        <v>230</v>
      </c>
      <c r="E639" s="230" t="s">
        <v>996</v>
      </c>
      <c r="F639" s="231" t="s">
        <v>997</v>
      </c>
      <c r="G639" s="232" t="s">
        <v>415</v>
      </c>
      <c r="H639" s="233">
        <v>21.25</v>
      </c>
      <c r="I639" s="234"/>
      <c r="J639" s="235">
        <f>ROUND(I639*H639,2)</f>
        <v>0</v>
      </c>
      <c r="K639" s="231" t="s">
        <v>234</v>
      </c>
      <c r="L639" s="46"/>
      <c r="M639" s="236" t="s">
        <v>1</v>
      </c>
      <c r="N639" s="237" t="s">
        <v>48</v>
      </c>
      <c r="O639" s="93"/>
      <c r="P639" s="238">
        <f>O639*H639</f>
        <v>0</v>
      </c>
      <c r="Q639" s="238">
        <v>0.34562999999999999</v>
      </c>
      <c r="R639" s="238">
        <f>Q639*H639</f>
        <v>7.3446375000000002</v>
      </c>
      <c r="S639" s="238">
        <v>0</v>
      </c>
      <c r="T639" s="239">
        <f>S639*H639</f>
        <v>0</v>
      </c>
      <c r="U639" s="40"/>
      <c r="V639" s="40"/>
      <c r="W639" s="40"/>
      <c r="X639" s="40"/>
      <c r="Y639" s="40"/>
      <c r="Z639" s="40"/>
      <c r="AA639" s="40"/>
      <c r="AB639" s="40"/>
      <c r="AC639" s="40"/>
      <c r="AD639" s="40"/>
      <c r="AE639" s="40"/>
      <c r="AR639" s="240" t="s">
        <v>115</v>
      </c>
      <c r="AT639" s="240" t="s">
        <v>230</v>
      </c>
      <c r="AU639" s="240" t="s">
        <v>91</v>
      </c>
      <c r="AY639" s="18" t="s">
        <v>227</v>
      </c>
      <c r="BE639" s="241">
        <f>IF(N639="základní",J639,0)</f>
        <v>0</v>
      </c>
      <c r="BF639" s="241">
        <f>IF(N639="snížená",J639,0)</f>
        <v>0</v>
      </c>
      <c r="BG639" s="241">
        <f>IF(N639="zákl. přenesená",J639,0)</f>
        <v>0</v>
      </c>
      <c r="BH639" s="241">
        <f>IF(N639="sníž. přenesená",J639,0)</f>
        <v>0</v>
      </c>
      <c r="BI639" s="241">
        <f>IF(N639="nulová",J639,0)</f>
        <v>0</v>
      </c>
      <c r="BJ639" s="18" t="s">
        <v>87</v>
      </c>
      <c r="BK639" s="241">
        <f>ROUND(I639*H639,2)</f>
        <v>0</v>
      </c>
      <c r="BL639" s="18" t="s">
        <v>115</v>
      </c>
      <c r="BM639" s="240" t="s">
        <v>998</v>
      </c>
    </row>
    <row r="640" s="13" customFormat="1">
      <c r="A640" s="13"/>
      <c r="B640" s="252"/>
      <c r="C640" s="253"/>
      <c r="D640" s="242" t="s">
        <v>369</v>
      </c>
      <c r="E640" s="254" t="s">
        <v>1</v>
      </c>
      <c r="F640" s="255" t="s">
        <v>621</v>
      </c>
      <c r="G640" s="253"/>
      <c r="H640" s="256">
        <v>21.25</v>
      </c>
      <c r="I640" s="257"/>
      <c r="J640" s="253"/>
      <c r="K640" s="253"/>
      <c r="L640" s="258"/>
      <c r="M640" s="259"/>
      <c r="N640" s="260"/>
      <c r="O640" s="260"/>
      <c r="P640" s="260"/>
      <c r="Q640" s="260"/>
      <c r="R640" s="260"/>
      <c r="S640" s="260"/>
      <c r="T640" s="261"/>
      <c r="U640" s="13"/>
      <c r="V640" s="13"/>
      <c r="W640" s="13"/>
      <c r="X640" s="13"/>
      <c r="Y640" s="13"/>
      <c r="Z640" s="13"/>
      <c r="AA640" s="13"/>
      <c r="AB640" s="13"/>
      <c r="AC640" s="13"/>
      <c r="AD640" s="13"/>
      <c r="AE640" s="13"/>
      <c r="AT640" s="262" t="s">
        <v>369</v>
      </c>
      <c r="AU640" s="262" t="s">
        <v>91</v>
      </c>
      <c r="AV640" s="13" t="s">
        <v>91</v>
      </c>
      <c r="AW640" s="13" t="s">
        <v>38</v>
      </c>
      <c r="AX640" s="13" t="s">
        <v>83</v>
      </c>
      <c r="AY640" s="262" t="s">
        <v>227</v>
      </c>
    </row>
    <row r="641" s="14" customFormat="1">
      <c r="A641" s="14"/>
      <c r="B641" s="263"/>
      <c r="C641" s="264"/>
      <c r="D641" s="242" t="s">
        <v>369</v>
      </c>
      <c r="E641" s="265" t="s">
        <v>1</v>
      </c>
      <c r="F641" s="266" t="s">
        <v>371</v>
      </c>
      <c r="G641" s="264"/>
      <c r="H641" s="267">
        <v>21.25</v>
      </c>
      <c r="I641" s="268"/>
      <c r="J641" s="264"/>
      <c r="K641" s="264"/>
      <c r="L641" s="269"/>
      <c r="M641" s="270"/>
      <c r="N641" s="271"/>
      <c r="O641" s="271"/>
      <c r="P641" s="271"/>
      <c r="Q641" s="271"/>
      <c r="R641" s="271"/>
      <c r="S641" s="271"/>
      <c r="T641" s="272"/>
      <c r="U641" s="14"/>
      <c r="V641" s="14"/>
      <c r="W641" s="14"/>
      <c r="X641" s="14"/>
      <c r="Y641" s="14"/>
      <c r="Z641" s="14"/>
      <c r="AA641" s="14"/>
      <c r="AB641" s="14"/>
      <c r="AC641" s="14"/>
      <c r="AD641" s="14"/>
      <c r="AE641" s="14"/>
      <c r="AT641" s="273" t="s">
        <v>369</v>
      </c>
      <c r="AU641" s="273" t="s">
        <v>91</v>
      </c>
      <c r="AV641" s="14" t="s">
        <v>115</v>
      </c>
      <c r="AW641" s="14" t="s">
        <v>38</v>
      </c>
      <c r="AX641" s="14" t="s">
        <v>87</v>
      </c>
      <c r="AY641" s="273" t="s">
        <v>227</v>
      </c>
    </row>
    <row r="642" s="12" customFormat="1" ht="22.8" customHeight="1">
      <c r="A642" s="12"/>
      <c r="B642" s="213"/>
      <c r="C642" s="214"/>
      <c r="D642" s="215" t="s">
        <v>82</v>
      </c>
      <c r="E642" s="227" t="s">
        <v>270</v>
      </c>
      <c r="F642" s="227" t="s">
        <v>999</v>
      </c>
      <c r="G642" s="214"/>
      <c r="H642" s="214"/>
      <c r="I642" s="217"/>
      <c r="J642" s="228">
        <f>BK642</f>
        <v>0</v>
      </c>
      <c r="K642" s="214"/>
      <c r="L642" s="219"/>
      <c r="M642" s="220"/>
      <c r="N642" s="221"/>
      <c r="O642" s="221"/>
      <c r="P642" s="222">
        <f>SUM(P643:P854)</f>
        <v>0</v>
      </c>
      <c r="Q642" s="221"/>
      <c r="R642" s="222">
        <f>SUM(R643:R854)</f>
        <v>0.73088505000000004</v>
      </c>
      <c r="S642" s="221"/>
      <c r="T642" s="223">
        <f>SUM(T643:T854)</f>
        <v>1885.0898410000002</v>
      </c>
      <c r="U642" s="12"/>
      <c r="V642" s="12"/>
      <c r="W642" s="12"/>
      <c r="X642" s="12"/>
      <c r="Y642" s="12"/>
      <c r="Z642" s="12"/>
      <c r="AA642" s="12"/>
      <c r="AB642" s="12"/>
      <c r="AC642" s="12"/>
      <c r="AD642" s="12"/>
      <c r="AE642" s="12"/>
      <c r="AR642" s="224" t="s">
        <v>87</v>
      </c>
      <c r="AT642" s="225" t="s">
        <v>82</v>
      </c>
      <c r="AU642" s="225" t="s">
        <v>87</v>
      </c>
      <c r="AY642" s="224" t="s">
        <v>227</v>
      </c>
      <c r="BK642" s="226">
        <f>SUM(BK643:BK854)</f>
        <v>0</v>
      </c>
    </row>
    <row r="643" s="2" customFormat="1" ht="16.5" customHeight="1">
      <c r="A643" s="40"/>
      <c r="B643" s="41"/>
      <c r="C643" s="229" t="s">
        <v>1000</v>
      </c>
      <c r="D643" s="229" t="s">
        <v>230</v>
      </c>
      <c r="E643" s="230" t="s">
        <v>1001</v>
      </c>
      <c r="F643" s="231" t="s">
        <v>1002</v>
      </c>
      <c r="G643" s="232" t="s">
        <v>415</v>
      </c>
      <c r="H643" s="233">
        <v>279.26499999999999</v>
      </c>
      <c r="I643" s="234"/>
      <c r="J643" s="235">
        <f>ROUND(I643*H643,2)</f>
        <v>0</v>
      </c>
      <c r="K643" s="231" t="s">
        <v>234</v>
      </c>
      <c r="L643" s="46"/>
      <c r="M643" s="236" t="s">
        <v>1</v>
      </c>
      <c r="N643" s="237" t="s">
        <v>48</v>
      </c>
      <c r="O643" s="93"/>
      <c r="P643" s="238">
        <f>O643*H643</f>
        <v>0</v>
      </c>
      <c r="Q643" s="238">
        <v>0.00068999999999999997</v>
      </c>
      <c r="R643" s="238">
        <f>Q643*H643</f>
        <v>0.19269284999999997</v>
      </c>
      <c r="S643" s="238">
        <v>0</v>
      </c>
      <c r="T643" s="239">
        <f>S643*H643</f>
        <v>0</v>
      </c>
      <c r="U643" s="40"/>
      <c r="V643" s="40"/>
      <c r="W643" s="40"/>
      <c r="X643" s="40"/>
      <c r="Y643" s="40"/>
      <c r="Z643" s="40"/>
      <c r="AA643" s="40"/>
      <c r="AB643" s="40"/>
      <c r="AC643" s="40"/>
      <c r="AD643" s="40"/>
      <c r="AE643" s="40"/>
      <c r="AR643" s="240" t="s">
        <v>115</v>
      </c>
      <c r="AT643" s="240" t="s">
        <v>230</v>
      </c>
      <c r="AU643" s="240" t="s">
        <v>91</v>
      </c>
      <c r="AY643" s="18" t="s">
        <v>227</v>
      </c>
      <c r="BE643" s="241">
        <f>IF(N643="základní",J643,0)</f>
        <v>0</v>
      </c>
      <c r="BF643" s="241">
        <f>IF(N643="snížená",J643,0)</f>
        <v>0</v>
      </c>
      <c r="BG643" s="241">
        <f>IF(N643="zákl. přenesená",J643,0)</f>
        <v>0</v>
      </c>
      <c r="BH643" s="241">
        <f>IF(N643="sníž. přenesená",J643,0)</f>
        <v>0</v>
      </c>
      <c r="BI643" s="241">
        <f>IF(N643="nulová",J643,0)</f>
        <v>0</v>
      </c>
      <c r="BJ643" s="18" t="s">
        <v>87</v>
      </c>
      <c r="BK643" s="241">
        <f>ROUND(I643*H643,2)</f>
        <v>0</v>
      </c>
      <c r="BL643" s="18" t="s">
        <v>115</v>
      </c>
      <c r="BM643" s="240" t="s">
        <v>1003</v>
      </c>
    </row>
    <row r="644" s="15" customFormat="1">
      <c r="A644" s="15"/>
      <c r="B644" s="274"/>
      <c r="C644" s="275"/>
      <c r="D644" s="242" t="s">
        <v>369</v>
      </c>
      <c r="E644" s="276" t="s">
        <v>1</v>
      </c>
      <c r="F644" s="277" t="s">
        <v>632</v>
      </c>
      <c r="G644" s="275"/>
      <c r="H644" s="276" t="s">
        <v>1</v>
      </c>
      <c r="I644" s="278"/>
      <c r="J644" s="275"/>
      <c r="K644" s="275"/>
      <c r="L644" s="279"/>
      <c r="M644" s="280"/>
      <c r="N644" s="281"/>
      <c r="O644" s="281"/>
      <c r="P644" s="281"/>
      <c r="Q644" s="281"/>
      <c r="R644" s="281"/>
      <c r="S644" s="281"/>
      <c r="T644" s="282"/>
      <c r="U644" s="15"/>
      <c r="V644" s="15"/>
      <c r="W644" s="15"/>
      <c r="X644" s="15"/>
      <c r="Y644" s="15"/>
      <c r="Z644" s="15"/>
      <c r="AA644" s="15"/>
      <c r="AB644" s="15"/>
      <c r="AC644" s="15"/>
      <c r="AD644" s="15"/>
      <c r="AE644" s="15"/>
      <c r="AT644" s="283" t="s">
        <v>369</v>
      </c>
      <c r="AU644" s="283" t="s">
        <v>91</v>
      </c>
      <c r="AV644" s="15" t="s">
        <v>87</v>
      </c>
      <c r="AW644" s="15" t="s">
        <v>38</v>
      </c>
      <c r="AX644" s="15" t="s">
        <v>83</v>
      </c>
      <c r="AY644" s="283" t="s">
        <v>227</v>
      </c>
    </row>
    <row r="645" s="13" customFormat="1">
      <c r="A645" s="13"/>
      <c r="B645" s="252"/>
      <c r="C645" s="253"/>
      <c r="D645" s="242" t="s">
        <v>369</v>
      </c>
      <c r="E645" s="254" t="s">
        <v>1</v>
      </c>
      <c r="F645" s="255" t="s">
        <v>937</v>
      </c>
      <c r="G645" s="253"/>
      <c r="H645" s="256">
        <v>279.26499999999999</v>
      </c>
      <c r="I645" s="257"/>
      <c r="J645" s="253"/>
      <c r="K645" s="253"/>
      <c r="L645" s="258"/>
      <c r="M645" s="259"/>
      <c r="N645" s="260"/>
      <c r="O645" s="260"/>
      <c r="P645" s="260"/>
      <c r="Q645" s="260"/>
      <c r="R645" s="260"/>
      <c r="S645" s="260"/>
      <c r="T645" s="261"/>
      <c r="U645" s="13"/>
      <c r="V645" s="13"/>
      <c r="W645" s="13"/>
      <c r="X645" s="13"/>
      <c r="Y645" s="13"/>
      <c r="Z645" s="13"/>
      <c r="AA645" s="13"/>
      <c r="AB645" s="13"/>
      <c r="AC645" s="13"/>
      <c r="AD645" s="13"/>
      <c r="AE645" s="13"/>
      <c r="AT645" s="262" t="s">
        <v>369</v>
      </c>
      <c r="AU645" s="262" t="s">
        <v>91</v>
      </c>
      <c r="AV645" s="13" t="s">
        <v>91</v>
      </c>
      <c r="AW645" s="13" t="s">
        <v>38</v>
      </c>
      <c r="AX645" s="13" t="s">
        <v>83</v>
      </c>
      <c r="AY645" s="262" t="s">
        <v>227</v>
      </c>
    </row>
    <row r="646" s="14" customFormat="1">
      <c r="A646" s="14"/>
      <c r="B646" s="263"/>
      <c r="C646" s="264"/>
      <c r="D646" s="242" t="s">
        <v>369</v>
      </c>
      <c r="E646" s="265" t="s">
        <v>1</v>
      </c>
      <c r="F646" s="266" t="s">
        <v>371</v>
      </c>
      <c r="G646" s="264"/>
      <c r="H646" s="267">
        <v>279.26499999999999</v>
      </c>
      <c r="I646" s="268"/>
      <c r="J646" s="264"/>
      <c r="K646" s="264"/>
      <c r="L646" s="269"/>
      <c r="M646" s="270"/>
      <c r="N646" s="271"/>
      <c r="O646" s="271"/>
      <c r="P646" s="271"/>
      <c r="Q646" s="271"/>
      <c r="R646" s="271"/>
      <c r="S646" s="271"/>
      <c r="T646" s="272"/>
      <c r="U646" s="14"/>
      <c r="V646" s="14"/>
      <c r="W646" s="14"/>
      <c r="X646" s="14"/>
      <c r="Y646" s="14"/>
      <c r="Z646" s="14"/>
      <c r="AA646" s="14"/>
      <c r="AB646" s="14"/>
      <c r="AC646" s="14"/>
      <c r="AD646" s="14"/>
      <c r="AE646" s="14"/>
      <c r="AT646" s="273" t="s">
        <v>369</v>
      </c>
      <c r="AU646" s="273" t="s">
        <v>91</v>
      </c>
      <c r="AV646" s="14" t="s">
        <v>115</v>
      </c>
      <c r="AW646" s="14" t="s">
        <v>38</v>
      </c>
      <c r="AX646" s="14" t="s">
        <v>87</v>
      </c>
      <c r="AY646" s="273" t="s">
        <v>227</v>
      </c>
    </row>
    <row r="647" s="2" customFormat="1" ht="16.5" customHeight="1">
      <c r="A647" s="40"/>
      <c r="B647" s="41"/>
      <c r="C647" s="229" t="s">
        <v>1004</v>
      </c>
      <c r="D647" s="229" t="s">
        <v>230</v>
      </c>
      <c r="E647" s="230" t="s">
        <v>1005</v>
      </c>
      <c r="F647" s="231" t="s">
        <v>1006</v>
      </c>
      <c r="G647" s="232" t="s">
        <v>374</v>
      </c>
      <c r="H647" s="233">
        <v>103.03400000000001</v>
      </c>
      <c r="I647" s="234"/>
      <c r="J647" s="235">
        <f>ROUND(I647*H647,2)</f>
        <v>0</v>
      </c>
      <c r="K647" s="231" t="s">
        <v>234</v>
      </c>
      <c r="L647" s="46"/>
      <c r="M647" s="236" t="s">
        <v>1</v>
      </c>
      <c r="N647" s="237" t="s">
        <v>48</v>
      </c>
      <c r="O647" s="93"/>
      <c r="P647" s="238">
        <f>O647*H647</f>
        <v>0</v>
      </c>
      <c r="Q647" s="238">
        <v>0</v>
      </c>
      <c r="R647" s="238">
        <f>Q647*H647</f>
        <v>0</v>
      </c>
      <c r="S647" s="238">
        <v>0</v>
      </c>
      <c r="T647" s="239">
        <f>S647*H647</f>
        <v>0</v>
      </c>
      <c r="U647" s="40"/>
      <c r="V647" s="40"/>
      <c r="W647" s="40"/>
      <c r="X647" s="40"/>
      <c r="Y647" s="40"/>
      <c r="Z647" s="40"/>
      <c r="AA647" s="40"/>
      <c r="AB647" s="40"/>
      <c r="AC647" s="40"/>
      <c r="AD647" s="40"/>
      <c r="AE647" s="40"/>
      <c r="AR647" s="240" t="s">
        <v>115</v>
      </c>
      <c r="AT647" s="240" t="s">
        <v>230</v>
      </c>
      <c r="AU647" s="240" t="s">
        <v>91</v>
      </c>
      <c r="AY647" s="18" t="s">
        <v>227</v>
      </c>
      <c r="BE647" s="241">
        <f>IF(N647="základní",J647,0)</f>
        <v>0</v>
      </c>
      <c r="BF647" s="241">
        <f>IF(N647="snížená",J647,0)</f>
        <v>0</v>
      </c>
      <c r="BG647" s="241">
        <f>IF(N647="zákl. přenesená",J647,0)</f>
        <v>0</v>
      </c>
      <c r="BH647" s="241">
        <f>IF(N647="sníž. přenesená",J647,0)</f>
        <v>0</v>
      </c>
      <c r="BI647" s="241">
        <f>IF(N647="nulová",J647,0)</f>
        <v>0</v>
      </c>
      <c r="BJ647" s="18" t="s">
        <v>87</v>
      </c>
      <c r="BK647" s="241">
        <f>ROUND(I647*H647,2)</f>
        <v>0</v>
      </c>
      <c r="BL647" s="18" t="s">
        <v>115</v>
      </c>
      <c r="BM647" s="240" t="s">
        <v>1007</v>
      </c>
    </row>
    <row r="648" s="15" customFormat="1">
      <c r="A648" s="15"/>
      <c r="B648" s="274"/>
      <c r="C648" s="275"/>
      <c r="D648" s="242" t="s">
        <v>369</v>
      </c>
      <c r="E648" s="276" t="s">
        <v>1</v>
      </c>
      <c r="F648" s="277" t="s">
        <v>467</v>
      </c>
      <c r="G648" s="275"/>
      <c r="H648" s="276" t="s">
        <v>1</v>
      </c>
      <c r="I648" s="278"/>
      <c r="J648" s="275"/>
      <c r="K648" s="275"/>
      <c r="L648" s="279"/>
      <c r="M648" s="280"/>
      <c r="N648" s="281"/>
      <c r="O648" s="281"/>
      <c r="P648" s="281"/>
      <c r="Q648" s="281"/>
      <c r="R648" s="281"/>
      <c r="S648" s="281"/>
      <c r="T648" s="282"/>
      <c r="U648" s="15"/>
      <c r="V648" s="15"/>
      <c r="W648" s="15"/>
      <c r="X648" s="15"/>
      <c r="Y648" s="15"/>
      <c r="Z648" s="15"/>
      <c r="AA648" s="15"/>
      <c r="AB648" s="15"/>
      <c r="AC648" s="15"/>
      <c r="AD648" s="15"/>
      <c r="AE648" s="15"/>
      <c r="AT648" s="283" t="s">
        <v>369</v>
      </c>
      <c r="AU648" s="283" t="s">
        <v>91</v>
      </c>
      <c r="AV648" s="15" t="s">
        <v>87</v>
      </c>
      <c r="AW648" s="15" t="s">
        <v>38</v>
      </c>
      <c r="AX648" s="15" t="s">
        <v>83</v>
      </c>
      <c r="AY648" s="283" t="s">
        <v>227</v>
      </c>
    </row>
    <row r="649" s="13" customFormat="1">
      <c r="A649" s="13"/>
      <c r="B649" s="252"/>
      <c r="C649" s="253"/>
      <c r="D649" s="242" t="s">
        <v>369</v>
      </c>
      <c r="E649" s="254" t="s">
        <v>1</v>
      </c>
      <c r="F649" s="255" t="s">
        <v>1008</v>
      </c>
      <c r="G649" s="253"/>
      <c r="H649" s="256">
        <v>103.03400000000001</v>
      </c>
      <c r="I649" s="257"/>
      <c r="J649" s="253"/>
      <c r="K649" s="253"/>
      <c r="L649" s="258"/>
      <c r="M649" s="259"/>
      <c r="N649" s="260"/>
      <c r="O649" s="260"/>
      <c r="P649" s="260"/>
      <c r="Q649" s="260"/>
      <c r="R649" s="260"/>
      <c r="S649" s="260"/>
      <c r="T649" s="261"/>
      <c r="U649" s="13"/>
      <c r="V649" s="13"/>
      <c r="W649" s="13"/>
      <c r="X649" s="13"/>
      <c r="Y649" s="13"/>
      <c r="Z649" s="13"/>
      <c r="AA649" s="13"/>
      <c r="AB649" s="13"/>
      <c r="AC649" s="13"/>
      <c r="AD649" s="13"/>
      <c r="AE649" s="13"/>
      <c r="AT649" s="262" t="s">
        <v>369</v>
      </c>
      <c r="AU649" s="262" t="s">
        <v>91</v>
      </c>
      <c r="AV649" s="13" t="s">
        <v>91</v>
      </c>
      <c r="AW649" s="13" t="s">
        <v>38</v>
      </c>
      <c r="AX649" s="13" t="s">
        <v>83</v>
      </c>
      <c r="AY649" s="262" t="s">
        <v>227</v>
      </c>
    </row>
    <row r="650" s="14" customFormat="1">
      <c r="A650" s="14"/>
      <c r="B650" s="263"/>
      <c r="C650" s="264"/>
      <c r="D650" s="242" t="s">
        <v>369</v>
      </c>
      <c r="E650" s="265" t="s">
        <v>1</v>
      </c>
      <c r="F650" s="266" t="s">
        <v>371</v>
      </c>
      <c r="G650" s="264"/>
      <c r="H650" s="267">
        <v>103.03400000000001</v>
      </c>
      <c r="I650" s="268"/>
      <c r="J650" s="264"/>
      <c r="K650" s="264"/>
      <c r="L650" s="269"/>
      <c r="M650" s="270"/>
      <c r="N650" s="271"/>
      <c r="O650" s="271"/>
      <c r="P650" s="271"/>
      <c r="Q650" s="271"/>
      <c r="R650" s="271"/>
      <c r="S650" s="271"/>
      <c r="T650" s="272"/>
      <c r="U650" s="14"/>
      <c r="V650" s="14"/>
      <c r="W650" s="14"/>
      <c r="X650" s="14"/>
      <c r="Y650" s="14"/>
      <c r="Z650" s="14"/>
      <c r="AA650" s="14"/>
      <c r="AB650" s="14"/>
      <c r="AC650" s="14"/>
      <c r="AD650" s="14"/>
      <c r="AE650" s="14"/>
      <c r="AT650" s="273" t="s">
        <v>369</v>
      </c>
      <c r="AU650" s="273" t="s">
        <v>91</v>
      </c>
      <c r="AV650" s="14" t="s">
        <v>115</v>
      </c>
      <c r="AW650" s="14" t="s">
        <v>38</v>
      </c>
      <c r="AX650" s="14" t="s">
        <v>87</v>
      </c>
      <c r="AY650" s="273" t="s">
        <v>227</v>
      </c>
    </row>
    <row r="651" s="2" customFormat="1" ht="21.75" customHeight="1">
      <c r="A651" s="40"/>
      <c r="B651" s="41"/>
      <c r="C651" s="229" t="s">
        <v>1009</v>
      </c>
      <c r="D651" s="229" t="s">
        <v>230</v>
      </c>
      <c r="E651" s="230" t="s">
        <v>1010</v>
      </c>
      <c r="F651" s="231" t="s">
        <v>1011</v>
      </c>
      <c r="G651" s="232" t="s">
        <v>374</v>
      </c>
      <c r="H651" s="233">
        <v>2060.6799999999998</v>
      </c>
      <c r="I651" s="234"/>
      <c r="J651" s="235">
        <f>ROUND(I651*H651,2)</f>
        <v>0</v>
      </c>
      <c r="K651" s="231" t="s">
        <v>234</v>
      </c>
      <c r="L651" s="46"/>
      <c r="M651" s="236" t="s">
        <v>1</v>
      </c>
      <c r="N651" s="237" t="s">
        <v>48</v>
      </c>
      <c r="O651" s="93"/>
      <c r="P651" s="238">
        <f>O651*H651</f>
        <v>0</v>
      </c>
      <c r="Q651" s="238">
        <v>0</v>
      </c>
      <c r="R651" s="238">
        <f>Q651*H651</f>
        <v>0</v>
      </c>
      <c r="S651" s="238">
        <v>0</v>
      </c>
      <c r="T651" s="239">
        <f>S651*H651</f>
        <v>0</v>
      </c>
      <c r="U651" s="40"/>
      <c r="V651" s="40"/>
      <c r="W651" s="40"/>
      <c r="X651" s="40"/>
      <c r="Y651" s="40"/>
      <c r="Z651" s="40"/>
      <c r="AA651" s="40"/>
      <c r="AB651" s="40"/>
      <c r="AC651" s="40"/>
      <c r="AD651" s="40"/>
      <c r="AE651" s="40"/>
      <c r="AR651" s="240" t="s">
        <v>115</v>
      </c>
      <c r="AT651" s="240" t="s">
        <v>230</v>
      </c>
      <c r="AU651" s="240" t="s">
        <v>91</v>
      </c>
      <c r="AY651" s="18" t="s">
        <v>227</v>
      </c>
      <c r="BE651" s="241">
        <f>IF(N651="základní",J651,0)</f>
        <v>0</v>
      </c>
      <c r="BF651" s="241">
        <f>IF(N651="snížená",J651,0)</f>
        <v>0</v>
      </c>
      <c r="BG651" s="241">
        <f>IF(N651="zákl. přenesená",J651,0)</f>
        <v>0</v>
      </c>
      <c r="BH651" s="241">
        <f>IF(N651="sníž. přenesená",J651,0)</f>
        <v>0</v>
      </c>
      <c r="BI651" s="241">
        <f>IF(N651="nulová",J651,0)</f>
        <v>0</v>
      </c>
      <c r="BJ651" s="18" t="s">
        <v>87</v>
      </c>
      <c r="BK651" s="241">
        <f>ROUND(I651*H651,2)</f>
        <v>0</v>
      </c>
      <c r="BL651" s="18" t="s">
        <v>115</v>
      </c>
      <c r="BM651" s="240" t="s">
        <v>1012</v>
      </c>
    </row>
    <row r="652" s="13" customFormat="1">
      <c r="A652" s="13"/>
      <c r="B652" s="252"/>
      <c r="C652" s="253"/>
      <c r="D652" s="242" t="s">
        <v>369</v>
      </c>
      <c r="E652" s="253"/>
      <c r="F652" s="255" t="s">
        <v>1013</v>
      </c>
      <c r="G652" s="253"/>
      <c r="H652" s="256">
        <v>2060.6799999999998</v>
      </c>
      <c r="I652" s="257"/>
      <c r="J652" s="253"/>
      <c r="K652" s="253"/>
      <c r="L652" s="258"/>
      <c r="M652" s="259"/>
      <c r="N652" s="260"/>
      <c r="O652" s="260"/>
      <c r="P652" s="260"/>
      <c r="Q652" s="260"/>
      <c r="R652" s="260"/>
      <c r="S652" s="260"/>
      <c r="T652" s="261"/>
      <c r="U652" s="13"/>
      <c r="V652" s="13"/>
      <c r="W652" s="13"/>
      <c r="X652" s="13"/>
      <c r="Y652" s="13"/>
      <c r="Z652" s="13"/>
      <c r="AA652" s="13"/>
      <c r="AB652" s="13"/>
      <c r="AC652" s="13"/>
      <c r="AD652" s="13"/>
      <c r="AE652" s="13"/>
      <c r="AT652" s="262" t="s">
        <v>369</v>
      </c>
      <c r="AU652" s="262" t="s">
        <v>91</v>
      </c>
      <c r="AV652" s="13" t="s">
        <v>91</v>
      </c>
      <c r="AW652" s="13" t="s">
        <v>4</v>
      </c>
      <c r="AX652" s="13" t="s">
        <v>87</v>
      </c>
      <c r="AY652" s="262" t="s">
        <v>227</v>
      </c>
    </row>
    <row r="653" s="2" customFormat="1" ht="21.75" customHeight="1">
      <c r="A653" s="40"/>
      <c r="B653" s="41"/>
      <c r="C653" s="229" t="s">
        <v>1014</v>
      </c>
      <c r="D653" s="229" t="s">
        <v>230</v>
      </c>
      <c r="E653" s="230" t="s">
        <v>1015</v>
      </c>
      <c r="F653" s="231" t="s">
        <v>1016</v>
      </c>
      <c r="G653" s="232" t="s">
        <v>374</v>
      </c>
      <c r="H653" s="233">
        <v>103.03400000000001</v>
      </c>
      <c r="I653" s="234"/>
      <c r="J653" s="235">
        <f>ROUND(I653*H653,2)</f>
        <v>0</v>
      </c>
      <c r="K653" s="231" t="s">
        <v>234</v>
      </c>
      <c r="L653" s="46"/>
      <c r="M653" s="236" t="s">
        <v>1</v>
      </c>
      <c r="N653" s="237" t="s">
        <v>48</v>
      </c>
      <c r="O653" s="93"/>
      <c r="P653" s="238">
        <f>O653*H653</f>
        <v>0</v>
      </c>
      <c r="Q653" s="238">
        <v>0</v>
      </c>
      <c r="R653" s="238">
        <f>Q653*H653</f>
        <v>0</v>
      </c>
      <c r="S653" s="238">
        <v>0</v>
      </c>
      <c r="T653" s="239">
        <f>S653*H653</f>
        <v>0</v>
      </c>
      <c r="U653" s="40"/>
      <c r="V653" s="40"/>
      <c r="W653" s="40"/>
      <c r="X653" s="40"/>
      <c r="Y653" s="40"/>
      <c r="Z653" s="40"/>
      <c r="AA653" s="40"/>
      <c r="AB653" s="40"/>
      <c r="AC653" s="40"/>
      <c r="AD653" s="40"/>
      <c r="AE653" s="40"/>
      <c r="AR653" s="240" t="s">
        <v>115</v>
      </c>
      <c r="AT653" s="240" t="s">
        <v>230</v>
      </c>
      <c r="AU653" s="240" t="s">
        <v>91</v>
      </c>
      <c r="AY653" s="18" t="s">
        <v>227</v>
      </c>
      <c r="BE653" s="241">
        <f>IF(N653="základní",J653,0)</f>
        <v>0</v>
      </c>
      <c r="BF653" s="241">
        <f>IF(N653="snížená",J653,0)</f>
        <v>0</v>
      </c>
      <c r="BG653" s="241">
        <f>IF(N653="zákl. přenesená",J653,0)</f>
        <v>0</v>
      </c>
      <c r="BH653" s="241">
        <f>IF(N653="sníž. přenesená",J653,0)</f>
        <v>0</v>
      </c>
      <c r="BI653" s="241">
        <f>IF(N653="nulová",J653,0)</f>
        <v>0</v>
      </c>
      <c r="BJ653" s="18" t="s">
        <v>87</v>
      </c>
      <c r="BK653" s="241">
        <f>ROUND(I653*H653,2)</f>
        <v>0</v>
      </c>
      <c r="BL653" s="18" t="s">
        <v>115</v>
      </c>
      <c r="BM653" s="240" t="s">
        <v>1017</v>
      </c>
    </row>
    <row r="654" s="2" customFormat="1" ht="16.5" customHeight="1">
      <c r="A654" s="40"/>
      <c r="B654" s="41"/>
      <c r="C654" s="229" t="s">
        <v>1018</v>
      </c>
      <c r="D654" s="229" t="s">
        <v>230</v>
      </c>
      <c r="E654" s="230" t="s">
        <v>1019</v>
      </c>
      <c r="F654" s="231" t="s">
        <v>1020</v>
      </c>
      <c r="G654" s="232" t="s">
        <v>415</v>
      </c>
      <c r="H654" s="233">
        <v>2042.0999999999999</v>
      </c>
      <c r="I654" s="234"/>
      <c r="J654" s="235">
        <f>ROUND(I654*H654,2)</f>
        <v>0</v>
      </c>
      <c r="K654" s="231" t="s">
        <v>234</v>
      </c>
      <c r="L654" s="46"/>
      <c r="M654" s="236" t="s">
        <v>1</v>
      </c>
      <c r="N654" s="237" t="s">
        <v>48</v>
      </c>
      <c r="O654" s="93"/>
      <c r="P654" s="238">
        <f>O654*H654</f>
        <v>0</v>
      </c>
      <c r="Q654" s="238">
        <v>0.00021000000000000001</v>
      </c>
      <c r="R654" s="238">
        <f>Q654*H654</f>
        <v>0.42884099999999997</v>
      </c>
      <c r="S654" s="238">
        <v>0</v>
      </c>
      <c r="T654" s="239">
        <f>S654*H654</f>
        <v>0</v>
      </c>
      <c r="U654" s="40"/>
      <c r="V654" s="40"/>
      <c r="W654" s="40"/>
      <c r="X654" s="40"/>
      <c r="Y654" s="40"/>
      <c r="Z654" s="40"/>
      <c r="AA654" s="40"/>
      <c r="AB654" s="40"/>
      <c r="AC654" s="40"/>
      <c r="AD654" s="40"/>
      <c r="AE654" s="40"/>
      <c r="AR654" s="240" t="s">
        <v>115</v>
      </c>
      <c r="AT654" s="240" t="s">
        <v>230</v>
      </c>
      <c r="AU654" s="240" t="s">
        <v>91</v>
      </c>
      <c r="AY654" s="18" t="s">
        <v>227</v>
      </c>
      <c r="BE654" s="241">
        <f>IF(N654="základní",J654,0)</f>
        <v>0</v>
      </c>
      <c r="BF654" s="241">
        <f>IF(N654="snížená",J654,0)</f>
        <v>0</v>
      </c>
      <c r="BG654" s="241">
        <f>IF(N654="zákl. přenesená",J654,0)</f>
        <v>0</v>
      </c>
      <c r="BH654" s="241">
        <f>IF(N654="sníž. přenesená",J654,0)</f>
        <v>0</v>
      </c>
      <c r="BI654" s="241">
        <f>IF(N654="nulová",J654,0)</f>
        <v>0</v>
      </c>
      <c r="BJ654" s="18" t="s">
        <v>87</v>
      </c>
      <c r="BK654" s="241">
        <f>ROUND(I654*H654,2)</f>
        <v>0</v>
      </c>
      <c r="BL654" s="18" t="s">
        <v>115</v>
      </c>
      <c r="BM654" s="240" t="s">
        <v>1021</v>
      </c>
    </row>
    <row r="655" s="15" customFormat="1">
      <c r="A655" s="15"/>
      <c r="B655" s="274"/>
      <c r="C655" s="275"/>
      <c r="D655" s="242" t="s">
        <v>369</v>
      </c>
      <c r="E655" s="276" t="s">
        <v>1</v>
      </c>
      <c r="F655" s="277" t="s">
        <v>1022</v>
      </c>
      <c r="G655" s="275"/>
      <c r="H655" s="276" t="s">
        <v>1</v>
      </c>
      <c r="I655" s="278"/>
      <c r="J655" s="275"/>
      <c r="K655" s="275"/>
      <c r="L655" s="279"/>
      <c r="M655" s="280"/>
      <c r="N655" s="281"/>
      <c r="O655" s="281"/>
      <c r="P655" s="281"/>
      <c r="Q655" s="281"/>
      <c r="R655" s="281"/>
      <c r="S655" s="281"/>
      <c r="T655" s="282"/>
      <c r="U655" s="15"/>
      <c r="V655" s="15"/>
      <c r="W655" s="15"/>
      <c r="X655" s="15"/>
      <c r="Y655" s="15"/>
      <c r="Z655" s="15"/>
      <c r="AA655" s="15"/>
      <c r="AB655" s="15"/>
      <c r="AC655" s="15"/>
      <c r="AD655" s="15"/>
      <c r="AE655" s="15"/>
      <c r="AT655" s="283" t="s">
        <v>369</v>
      </c>
      <c r="AU655" s="283" t="s">
        <v>91</v>
      </c>
      <c r="AV655" s="15" t="s">
        <v>87</v>
      </c>
      <c r="AW655" s="15" t="s">
        <v>38</v>
      </c>
      <c r="AX655" s="15" t="s">
        <v>83</v>
      </c>
      <c r="AY655" s="283" t="s">
        <v>227</v>
      </c>
    </row>
    <row r="656" s="13" customFormat="1">
      <c r="A656" s="13"/>
      <c r="B656" s="252"/>
      <c r="C656" s="253"/>
      <c r="D656" s="242" t="s">
        <v>369</v>
      </c>
      <c r="E656" s="254" t="s">
        <v>1</v>
      </c>
      <c r="F656" s="255" t="s">
        <v>1023</v>
      </c>
      <c r="G656" s="253"/>
      <c r="H656" s="256">
        <v>2239.3000000000002</v>
      </c>
      <c r="I656" s="257"/>
      <c r="J656" s="253"/>
      <c r="K656" s="253"/>
      <c r="L656" s="258"/>
      <c r="M656" s="259"/>
      <c r="N656" s="260"/>
      <c r="O656" s="260"/>
      <c r="P656" s="260"/>
      <c r="Q656" s="260"/>
      <c r="R656" s="260"/>
      <c r="S656" s="260"/>
      <c r="T656" s="261"/>
      <c r="U656" s="13"/>
      <c r="V656" s="13"/>
      <c r="W656" s="13"/>
      <c r="X656" s="13"/>
      <c r="Y656" s="13"/>
      <c r="Z656" s="13"/>
      <c r="AA656" s="13"/>
      <c r="AB656" s="13"/>
      <c r="AC656" s="13"/>
      <c r="AD656" s="13"/>
      <c r="AE656" s="13"/>
      <c r="AT656" s="262" t="s">
        <v>369</v>
      </c>
      <c r="AU656" s="262" t="s">
        <v>91</v>
      </c>
      <c r="AV656" s="13" t="s">
        <v>91</v>
      </c>
      <c r="AW656" s="13" t="s">
        <v>38</v>
      </c>
      <c r="AX656" s="13" t="s">
        <v>83</v>
      </c>
      <c r="AY656" s="262" t="s">
        <v>227</v>
      </c>
    </row>
    <row r="657" s="13" customFormat="1">
      <c r="A657" s="13"/>
      <c r="B657" s="252"/>
      <c r="C657" s="253"/>
      <c r="D657" s="242" t="s">
        <v>369</v>
      </c>
      <c r="E657" s="254" t="s">
        <v>1</v>
      </c>
      <c r="F657" s="255" t="s">
        <v>980</v>
      </c>
      <c r="G657" s="253"/>
      <c r="H657" s="256">
        <v>-197.19999999999999</v>
      </c>
      <c r="I657" s="257"/>
      <c r="J657" s="253"/>
      <c r="K657" s="253"/>
      <c r="L657" s="258"/>
      <c r="M657" s="259"/>
      <c r="N657" s="260"/>
      <c r="O657" s="260"/>
      <c r="P657" s="260"/>
      <c r="Q657" s="260"/>
      <c r="R657" s="260"/>
      <c r="S657" s="260"/>
      <c r="T657" s="261"/>
      <c r="U657" s="13"/>
      <c r="V657" s="13"/>
      <c r="W657" s="13"/>
      <c r="X657" s="13"/>
      <c r="Y657" s="13"/>
      <c r="Z657" s="13"/>
      <c r="AA657" s="13"/>
      <c r="AB657" s="13"/>
      <c r="AC657" s="13"/>
      <c r="AD657" s="13"/>
      <c r="AE657" s="13"/>
      <c r="AT657" s="262" t="s">
        <v>369</v>
      </c>
      <c r="AU657" s="262" t="s">
        <v>91</v>
      </c>
      <c r="AV657" s="13" t="s">
        <v>91</v>
      </c>
      <c r="AW657" s="13" t="s">
        <v>38</v>
      </c>
      <c r="AX657" s="13" t="s">
        <v>83</v>
      </c>
      <c r="AY657" s="262" t="s">
        <v>227</v>
      </c>
    </row>
    <row r="658" s="14" customFormat="1">
      <c r="A658" s="14"/>
      <c r="B658" s="263"/>
      <c r="C658" s="264"/>
      <c r="D658" s="242" t="s">
        <v>369</v>
      </c>
      <c r="E658" s="265" t="s">
        <v>1</v>
      </c>
      <c r="F658" s="266" t="s">
        <v>371</v>
      </c>
      <c r="G658" s="264"/>
      <c r="H658" s="267">
        <v>2042.0999999999999</v>
      </c>
      <c r="I658" s="268"/>
      <c r="J658" s="264"/>
      <c r="K658" s="264"/>
      <c r="L658" s="269"/>
      <c r="M658" s="270"/>
      <c r="N658" s="271"/>
      <c r="O658" s="271"/>
      <c r="P658" s="271"/>
      <c r="Q658" s="271"/>
      <c r="R658" s="271"/>
      <c r="S658" s="271"/>
      <c r="T658" s="272"/>
      <c r="U658" s="14"/>
      <c r="V658" s="14"/>
      <c r="W658" s="14"/>
      <c r="X658" s="14"/>
      <c r="Y658" s="14"/>
      <c r="Z658" s="14"/>
      <c r="AA658" s="14"/>
      <c r="AB658" s="14"/>
      <c r="AC658" s="14"/>
      <c r="AD658" s="14"/>
      <c r="AE658" s="14"/>
      <c r="AT658" s="273" t="s">
        <v>369</v>
      </c>
      <c r="AU658" s="273" t="s">
        <v>91</v>
      </c>
      <c r="AV658" s="14" t="s">
        <v>115</v>
      </c>
      <c r="AW658" s="14" t="s">
        <v>38</v>
      </c>
      <c r="AX658" s="14" t="s">
        <v>87</v>
      </c>
      <c r="AY658" s="273" t="s">
        <v>227</v>
      </c>
    </row>
    <row r="659" s="2" customFormat="1" ht="16.5" customHeight="1">
      <c r="A659" s="40"/>
      <c r="B659" s="41"/>
      <c r="C659" s="229" t="s">
        <v>1024</v>
      </c>
      <c r="D659" s="229" t="s">
        <v>230</v>
      </c>
      <c r="E659" s="230" t="s">
        <v>1025</v>
      </c>
      <c r="F659" s="231" t="s">
        <v>1026</v>
      </c>
      <c r="G659" s="232" t="s">
        <v>415</v>
      </c>
      <c r="H659" s="233">
        <v>1490</v>
      </c>
      <c r="I659" s="234"/>
      <c r="J659" s="235">
        <f>ROUND(I659*H659,2)</f>
        <v>0</v>
      </c>
      <c r="K659" s="231" t="s">
        <v>234</v>
      </c>
      <c r="L659" s="46"/>
      <c r="M659" s="236" t="s">
        <v>1</v>
      </c>
      <c r="N659" s="237" t="s">
        <v>48</v>
      </c>
      <c r="O659" s="93"/>
      <c r="P659" s="238">
        <f>O659*H659</f>
        <v>0</v>
      </c>
      <c r="Q659" s="238">
        <v>4.0000000000000003E-05</v>
      </c>
      <c r="R659" s="238">
        <f>Q659*H659</f>
        <v>0.059600000000000007</v>
      </c>
      <c r="S659" s="238">
        <v>0</v>
      </c>
      <c r="T659" s="239">
        <f>S659*H659</f>
        <v>0</v>
      </c>
      <c r="U659" s="40"/>
      <c r="V659" s="40"/>
      <c r="W659" s="40"/>
      <c r="X659" s="40"/>
      <c r="Y659" s="40"/>
      <c r="Z659" s="40"/>
      <c r="AA659" s="40"/>
      <c r="AB659" s="40"/>
      <c r="AC659" s="40"/>
      <c r="AD659" s="40"/>
      <c r="AE659" s="40"/>
      <c r="AR659" s="240" t="s">
        <v>115</v>
      </c>
      <c r="AT659" s="240" t="s">
        <v>230</v>
      </c>
      <c r="AU659" s="240" t="s">
        <v>91</v>
      </c>
      <c r="AY659" s="18" t="s">
        <v>227</v>
      </c>
      <c r="BE659" s="241">
        <f>IF(N659="základní",J659,0)</f>
        <v>0</v>
      </c>
      <c r="BF659" s="241">
        <f>IF(N659="snížená",J659,0)</f>
        <v>0</v>
      </c>
      <c r="BG659" s="241">
        <f>IF(N659="zákl. přenesená",J659,0)</f>
        <v>0</v>
      </c>
      <c r="BH659" s="241">
        <f>IF(N659="sníž. přenesená",J659,0)</f>
        <v>0</v>
      </c>
      <c r="BI659" s="241">
        <f>IF(N659="nulová",J659,0)</f>
        <v>0</v>
      </c>
      <c r="BJ659" s="18" t="s">
        <v>87</v>
      </c>
      <c r="BK659" s="241">
        <f>ROUND(I659*H659,2)</f>
        <v>0</v>
      </c>
      <c r="BL659" s="18" t="s">
        <v>115</v>
      </c>
      <c r="BM659" s="240" t="s">
        <v>1027</v>
      </c>
    </row>
    <row r="660" s="2" customFormat="1" ht="16.5" customHeight="1">
      <c r="A660" s="40"/>
      <c r="B660" s="41"/>
      <c r="C660" s="229" t="s">
        <v>1028</v>
      </c>
      <c r="D660" s="229" t="s">
        <v>230</v>
      </c>
      <c r="E660" s="230" t="s">
        <v>1029</v>
      </c>
      <c r="F660" s="231" t="s">
        <v>1030</v>
      </c>
      <c r="G660" s="232" t="s">
        <v>374</v>
      </c>
      <c r="H660" s="233">
        <v>74.141000000000005</v>
      </c>
      <c r="I660" s="234"/>
      <c r="J660" s="235">
        <f>ROUND(I660*H660,2)</f>
        <v>0</v>
      </c>
      <c r="K660" s="231" t="s">
        <v>234</v>
      </c>
      <c r="L660" s="46"/>
      <c r="M660" s="236" t="s">
        <v>1</v>
      </c>
      <c r="N660" s="237" t="s">
        <v>48</v>
      </c>
      <c r="O660" s="93"/>
      <c r="P660" s="238">
        <f>O660*H660</f>
        <v>0</v>
      </c>
      <c r="Q660" s="238">
        <v>0</v>
      </c>
      <c r="R660" s="238">
        <f>Q660*H660</f>
        <v>0</v>
      </c>
      <c r="S660" s="238">
        <v>2.3999999999999999</v>
      </c>
      <c r="T660" s="239">
        <f>S660*H660</f>
        <v>177.9384</v>
      </c>
      <c r="U660" s="40"/>
      <c r="V660" s="40"/>
      <c r="W660" s="40"/>
      <c r="X660" s="40"/>
      <c r="Y660" s="40"/>
      <c r="Z660" s="40"/>
      <c r="AA660" s="40"/>
      <c r="AB660" s="40"/>
      <c r="AC660" s="40"/>
      <c r="AD660" s="40"/>
      <c r="AE660" s="40"/>
      <c r="AR660" s="240" t="s">
        <v>115</v>
      </c>
      <c r="AT660" s="240" t="s">
        <v>230</v>
      </c>
      <c r="AU660" s="240" t="s">
        <v>91</v>
      </c>
      <c r="AY660" s="18" t="s">
        <v>227</v>
      </c>
      <c r="BE660" s="241">
        <f>IF(N660="základní",J660,0)</f>
        <v>0</v>
      </c>
      <c r="BF660" s="241">
        <f>IF(N660="snížená",J660,0)</f>
        <v>0</v>
      </c>
      <c r="BG660" s="241">
        <f>IF(N660="zákl. přenesená",J660,0)</f>
        <v>0</v>
      </c>
      <c r="BH660" s="241">
        <f>IF(N660="sníž. přenesená",J660,0)</f>
        <v>0</v>
      </c>
      <c r="BI660" s="241">
        <f>IF(N660="nulová",J660,0)</f>
        <v>0</v>
      </c>
      <c r="BJ660" s="18" t="s">
        <v>87</v>
      </c>
      <c r="BK660" s="241">
        <f>ROUND(I660*H660,2)</f>
        <v>0</v>
      </c>
      <c r="BL660" s="18" t="s">
        <v>115</v>
      </c>
      <c r="BM660" s="240" t="s">
        <v>1031</v>
      </c>
    </row>
    <row r="661" s="15" customFormat="1">
      <c r="A661" s="15"/>
      <c r="B661" s="274"/>
      <c r="C661" s="275"/>
      <c r="D661" s="242" t="s">
        <v>369</v>
      </c>
      <c r="E661" s="276" t="s">
        <v>1</v>
      </c>
      <c r="F661" s="277" t="s">
        <v>1032</v>
      </c>
      <c r="G661" s="275"/>
      <c r="H661" s="276" t="s">
        <v>1</v>
      </c>
      <c r="I661" s="278"/>
      <c r="J661" s="275"/>
      <c r="K661" s="275"/>
      <c r="L661" s="279"/>
      <c r="M661" s="280"/>
      <c r="N661" s="281"/>
      <c r="O661" s="281"/>
      <c r="P661" s="281"/>
      <c r="Q661" s="281"/>
      <c r="R661" s="281"/>
      <c r="S661" s="281"/>
      <c r="T661" s="282"/>
      <c r="U661" s="15"/>
      <c r="V661" s="15"/>
      <c r="W661" s="15"/>
      <c r="X661" s="15"/>
      <c r="Y661" s="15"/>
      <c r="Z661" s="15"/>
      <c r="AA661" s="15"/>
      <c r="AB661" s="15"/>
      <c r="AC661" s="15"/>
      <c r="AD661" s="15"/>
      <c r="AE661" s="15"/>
      <c r="AT661" s="283" t="s">
        <v>369</v>
      </c>
      <c r="AU661" s="283" t="s">
        <v>91</v>
      </c>
      <c r="AV661" s="15" t="s">
        <v>87</v>
      </c>
      <c r="AW661" s="15" t="s">
        <v>38</v>
      </c>
      <c r="AX661" s="15" t="s">
        <v>83</v>
      </c>
      <c r="AY661" s="283" t="s">
        <v>227</v>
      </c>
    </row>
    <row r="662" s="13" customFormat="1">
      <c r="A662" s="13"/>
      <c r="B662" s="252"/>
      <c r="C662" s="253"/>
      <c r="D662" s="242" t="s">
        <v>369</v>
      </c>
      <c r="E662" s="254" t="s">
        <v>1</v>
      </c>
      <c r="F662" s="255" t="s">
        <v>1033</v>
      </c>
      <c r="G662" s="253"/>
      <c r="H662" s="256">
        <v>16.550000000000001</v>
      </c>
      <c r="I662" s="257"/>
      <c r="J662" s="253"/>
      <c r="K662" s="253"/>
      <c r="L662" s="258"/>
      <c r="M662" s="259"/>
      <c r="N662" s="260"/>
      <c r="O662" s="260"/>
      <c r="P662" s="260"/>
      <c r="Q662" s="260"/>
      <c r="R662" s="260"/>
      <c r="S662" s="260"/>
      <c r="T662" s="261"/>
      <c r="U662" s="13"/>
      <c r="V662" s="13"/>
      <c r="W662" s="13"/>
      <c r="X662" s="13"/>
      <c r="Y662" s="13"/>
      <c r="Z662" s="13"/>
      <c r="AA662" s="13"/>
      <c r="AB662" s="13"/>
      <c r="AC662" s="13"/>
      <c r="AD662" s="13"/>
      <c r="AE662" s="13"/>
      <c r="AT662" s="262" t="s">
        <v>369</v>
      </c>
      <c r="AU662" s="262" t="s">
        <v>91</v>
      </c>
      <c r="AV662" s="13" t="s">
        <v>91</v>
      </c>
      <c r="AW662" s="13" t="s">
        <v>38</v>
      </c>
      <c r="AX662" s="13" t="s">
        <v>83</v>
      </c>
      <c r="AY662" s="262" t="s">
        <v>227</v>
      </c>
    </row>
    <row r="663" s="13" customFormat="1">
      <c r="A663" s="13"/>
      <c r="B663" s="252"/>
      <c r="C663" s="253"/>
      <c r="D663" s="242" t="s">
        <v>369</v>
      </c>
      <c r="E663" s="254" t="s">
        <v>1</v>
      </c>
      <c r="F663" s="255" t="s">
        <v>1034</v>
      </c>
      <c r="G663" s="253"/>
      <c r="H663" s="256">
        <v>11.458</v>
      </c>
      <c r="I663" s="257"/>
      <c r="J663" s="253"/>
      <c r="K663" s="253"/>
      <c r="L663" s="258"/>
      <c r="M663" s="259"/>
      <c r="N663" s="260"/>
      <c r="O663" s="260"/>
      <c r="P663" s="260"/>
      <c r="Q663" s="260"/>
      <c r="R663" s="260"/>
      <c r="S663" s="260"/>
      <c r="T663" s="261"/>
      <c r="U663" s="13"/>
      <c r="V663" s="13"/>
      <c r="W663" s="13"/>
      <c r="X663" s="13"/>
      <c r="Y663" s="13"/>
      <c r="Z663" s="13"/>
      <c r="AA663" s="13"/>
      <c r="AB663" s="13"/>
      <c r="AC663" s="13"/>
      <c r="AD663" s="13"/>
      <c r="AE663" s="13"/>
      <c r="AT663" s="262" t="s">
        <v>369</v>
      </c>
      <c r="AU663" s="262" t="s">
        <v>91</v>
      </c>
      <c r="AV663" s="13" t="s">
        <v>91</v>
      </c>
      <c r="AW663" s="13" t="s">
        <v>38</v>
      </c>
      <c r="AX663" s="13" t="s">
        <v>83</v>
      </c>
      <c r="AY663" s="262" t="s">
        <v>227</v>
      </c>
    </row>
    <row r="664" s="13" customFormat="1">
      <c r="A664" s="13"/>
      <c r="B664" s="252"/>
      <c r="C664" s="253"/>
      <c r="D664" s="242" t="s">
        <v>369</v>
      </c>
      <c r="E664" s="254" t="s">
        <v>1</v>
      </c>
      <c r="F664" s="255" t="s">
        <v>1035</v>
      </c>
      <c r="G664" s="253"/>
      <c r="H664" s="256">
        <v>9.9809999999999999</v>
      </c>
      <c r="I664" s="257"/>
      <c r="J664" s="253"/>
      <c r="K664" s="253"/>
      <c r="L664" s="258"/>
      <c r="M664" s="259"/>
      <c r="N664" s="260"/>
      <c r="O664" s="260"/>
      <c r="P664" s="260"/>
      <c r="Q664" s="260"/>
      <c r="R664" s="260"/>
      <c r="S664" s="260"/>
      <c r="T664" s="261"/>
      <c r="U664" s="13"/>
      <c r="V664" s="13"/>
      <c r="W664" s="13"/>
      <c r="X664" s="13"/>
      <c r="Y664" s="13"/>
      <c r="Z664" s="13"/>
      <c r="AA664" s="13"/>
      <c r="AB664" s="13"/>
      <c r="AC664" s="13"/>
      <c r="AD664" s="13"/>
      <c r="AE664" s="13"/>
      <c r="AT664" s="262" t="s">
        <v>369</v>
      </c>
      <c r="AU664" s="262" t="s">
        <v>91</v>
      </c>
      <c r="AV664" s="13" t="s">
        <v>91</v>
      </c>
      <c r="AW664" s="13" t="s">
        <v>38</v>
      </c>
      <c r="AX664" s="13" t="s">
        <v>83</v>
      </c>
      <c r="AY664" s="262" t="s">
        <v>227</v>
      </c>
    </row>
    <row r="665" s="13" customFormat="1">
      <c r="A665" s="13"/>
      <c r="B665" s="252"/>
      <c r="C665" s="253"/>
      <c r="D665" s="242" t="s">
        <v>369</v>
      </c>
      <c r="E665" s="254" t="s">
        <v>1</v>
      </c>
      <c r="F665" s="255" t="s">
        <v>1036</v>
      </c>
      <c r="G665" s="253"/>
      <c r="H665" s="256">
        <v>7.0019999999999998</v>
      </c>
      <c r="I665" s="257"/>
      <c r="J665" s="253"/>
      <c r="K665" s="253"/>
      <c r="L665" s="258"/>
      <c r="M665" s="259"/>
      <c r="N665" s="260"/>
      <c r="O665" s="260"/>
      <c r="P665" s="260"/>
      <c r="Q665" s="260"/>
      <c r="R665" s="260"/>
      <c r="S665" s="260"/>
      <c r="T665" s="261"/>
      <c r="U665" s="13"/>
      <c r="V665" s="13"/>
      <c r="W665" s="13"/>
      <c r="X665" s="13"/>
      <c r="Y665" s="13"/>
      <c r="Z665" s="13"/>
      <c r="AA665" s="13"/>
      <c r="AB665" s="13"/>
      <c r="AC665" s="13"/>
      <c r="AD665" s="13"/>
      <c r="AE665" s="13"/>
      <c r="AT665" s="262" t="s">
        <v>369</v>
      </c>
      <c r="AU665" s="262" t="s">
        <v>91</v>
      </c>
      <c r="AV665" s="13" t="s">
        <v>91</v>
      </c>
      <c r="AW665" s="13" t="s">
        <v>38</v>
      </c>
      <c r="AX665" s="13" t="s">
        <v>83</v>
      </c>
      <c r="AY665" s="262" t="s">
        <v>227</v>
      </c>
    </row>
    <row r="666" s="13" customFormat="1">
      <c r="A666" s="13"/>
      <c r="B666" s="252"/>
      <c r="C666" s="253"/>
      <c r="D666" s="242" t="s">
        <v>369</v>
      </c>
      <c r="E666" s="254" t="s">
        <v>1</v>
      </c>
      <c r="F666" s="255" t="s">
        <v>1037</v>
      </c>
      <c r="G666" s="253"/>
      <c r="H666" s="256">
        <v>8.4600000000000009</v>
      </c>
      <c r="I666" s="257"/>
      <c r="J666" s="253"/>
      <c r="K666" s="253"/>
      <c r="L666" s="258"/>
      <c r="M666" s="259"/>
      <c r="N666" s="260"/>
      <c r="O666" s="260"/>
      <c r="P666" s="260"/>
      <c r="Q666" s="260"/>
      <c r="R666" s="260"/>
      <c r="S666" s="260"/>
      <c r="T666" s="261"/>
      <c r="U666" s="13"/>
      <c r="V666" s="13"/>
      <c r="W666" s="13"/>
      <c r="X666" s="13"/>
      <c r="Y666" s="13"/>
      <c r="Z666" s="13"/>
      <c r="AA666" s="13"/>
      <c r="AB666" s="13"/>
      <c r="AC666" s="13"/>
      <c r="AD666" s="13"/>
      <c r="AE666" s="13"/>
      <c r="AT666" s="262" t="s">
        <v>369</v>
      </c>
      <c r="AU666" s="262" t="s">
        <v>91</v>
      </c>
      <c r="AV666" s="13" t="s">
        <v>91</v>
      </c>
      <c r="AW666" s="13" t="s">
        <v>38</v>
      </c>
      <c r="AX666" s="13" t="s">
        <v>83</v>
      </c>
      <c r="AY666" s="262" t="s">
        <v>227</v>
      </c>
    </row>
    <row r="667" s="16" customFormat="1">
      <c r="A667" s="16"/>
      <c r="B667" s="294"/>
      <c r="C667" s="295"/>
      <c r="D667" s="242" t="s">
        <v>369</v>
      </c>
      <c r="E667" s="296" t="s">
        <v>1</v>
      </c>
      <c r="F667" s="297" t="s">
        <v>450</v>
      </c>
      <c r="G667" s="295"/>
      <c r="H667" s="298">
        <v>53.451000000000001</v>
      </c>
      <c r="I667" s="299"/>
      <c r="J667" s="295"/>
      <c r="K667" s="295"/>
      <c r="L667" s="300"/>
      <c r="M667" s="301"/>
      <c r="N667" s="302"/>
      <c r="O667" s="302"/>
      <c r="P667" s="302"/>
      <c r="Q667" s="302"/>
      <c r="R667" s="302"/>
      <c r="S667" s="302"/>
      <c r="T667" s="303"/>
      <c r="U667" s="16"/>
      <c r="V667" s="16"/>
      <c r="W667" s="16"/>
      <c r="X667" s="16"/>
      <c r="Y667" s="16"/>
      <c r="Z667" s="16"/>
      <c r="AA667" s="16"/>
      <c r="AB667" s="16"/>
      <c r="AC667" s="16"/>
      <c r="AD667" s="16"/>
      <c r="AE667" s="16"/>
      <c r="AT667" s="304" t="s">
        <v>369</v>
      </c>
      <c r="AU667" s="304" t="s">
        <v>91</v>
      </c>
      <c r="AV667" s="16" t="s">
        <v>102</v>
      </c>
      <c r="AW667" s="16" t="s">
        <v>38</v>
      </c>
      <c r="AX667" s="16" t="s">
        <v>83</v>
      </c>
      <c r="AY667" s="304" t="s">
        <v>227</v>
      </c>
    </row>
    <row r="668" s="13" customFormat="1">
      <c r="A668" s="13"/>
      <c r="B668" s="252"/>
      <c r="C668" s="253"/>
      <c r="D668" s="242" t="s">
        <v>369</v>
      </c>
      <c r="E668" s="254" t="s">
        <v>1</v>
      </c>
      <c r="F668" s="255" t="s">
        <v>1038</v>
      </c>
      <c r="G668" s="253"/>
      <c r="H668" s="256">
        <v>20.690000000000001</v>
      </c>
      <c r="I668" s="257"/>
      <c r="J668" s="253"/>
      <c r="K668" s="253"/>
      <c r="L668" s="258"/>
      <c r="M668" s="259"/>
      <c r="N668" s="260"/>
      <c r="O668" s="260"/>
      <c r="P668" s="260"/>
      <c r="Q668" s="260"/>
      <c r="R668" s="260"/>
      <c r="S668" s="260"/>
      <c r="T668" s="261"/>
      <c r="U668" s="13"/>
      <c r="V668" s="13"/>
      <c r="W668" s="13"/>
      <c r="X668" s="13"/>
      <c r="Y668" s="13"/>
      <c r="Z668" s="13"/>
      <c r="AA668" s="13"/>
      <c r="AB668" s="13"/>
      <c r="AC668" s="13"/>
      <c r="AD668" s="13"/>
      <c r="AE668" s="13"/>
      <c r="AT668" s="262" t="s">
        <v>369</v>
      </c>
      <c r="AU668" s="262" t="s">
        <v>91</v>
      </c>
      <c r="AV668" s="13" t="s">
        <v>91</v>
      </c>
      <c r="AW668" s="13" t="s">
        <v>38</v>
      </c>
      <c r="AX668" s="13" t="s">
        <v>83</v>
      </c>
      <c r="AY668" s="262" t="s">
        <v>227</v>
      </c>
    </row>
    <row r="669" s="14" customFormat="1">
      <c r="A669" s="14"/>
      <c r="B669" s="263"/>
      <c r="C669" s="264"/>
      <c r="D669" s="242" t="s">
        <v>369</v>
      </c>
      <c r="E669" s="265" t="s">
        <v>1</v>
      </c>
      <c r="F669" s="266" t="s">
        <v>371</v>
      </c>
      <c r="G669" s="264"/>
      <c r="H669" s="267">
        <v>74.141000000000005</v>
      </c>
      <c r="I669" s="268"/>
      <c r="J669" s="264"/>
      <c r="K669" s="264"/>
      <c r="L669" s="269"/>
      <c r="M669" s="270"/>
      <c r="N669" s="271"/>
      <c r="O669" s="271"/>
      <c r="P669" s="271"/>
      <c r="Q669" s="271"/>
      <c r="R669" s="271"/>
      <c r="S669" s="271"/>
      <c r="T669" s="272"/>
      <c r="U669" s="14"/>
      <c r="V669" s="14"/>
      <c r="W669" s="14"/>
      <c r="X669" s="14"/>
      <c r="Y669" s="14"/>
      <c r="Z669" s="14"/>
      <c r="AA669" s="14"/>
      <c r="AB669" s="14"/>
      <c r="AC669" s="14"/>
      <c r="AD669" s="14"/>
      <c r="AE669" s="14"/>
      <c r="AT669" s="273" t="s">
        <v>369</v>
      </c>
      <c r="AU669" s="273" t="s">
        <v>91</v>
      </c>
      <c r="AV669" s="14" t="s">
        <v>115</v>
      </c>
      <c r="AW669" s="14" t="s">
        <v>38</v>
      </c>
      <c r="AX669" s="14" t="s">
        <v>87</v>
      </c>
      <c r="AY669" s="273" t="s">
        <v>227</v>
      </c>
    </row>
    <row r="670" s="2" customFormat="1" ht="16.5" customHeight="1">
      <c r="A670" s="40"/>
      <c r="B670" s="41"/>
      <c r="C670" s="229" t="s">
        <v>1039</v>
      </c>
      <c r="D670" s="229" t="s">
        <v>230</v>
      </c>
      <c r="E670" s="230" t="s">
        <v>1040</v>
      </c>
      <c r="F670" s="231" t="s">
        <v>1041</v>
      </c>
      <c r="G670" s="232" t="s">
        <v>415</v>
      </c>
      <c r="H670" s="233">
        <v>358.58300000000003</v>
      </c>
      <c r="I670" s="234"/>
      <c r="J670" s="235">
        <f>ROUND(I670*H670,2)</f>
        <v>0</v>
      </c>
      <c r="K670" s="231" t="s">
        <v>234</v>
      </c>
      <c r="L670" s="46"/>
      <c r="M670" s="236" t="s">
        <v>1</v>
      </c>
      <c r="N670" s="237" t="s">
        <v>48</v>
      </c>
      <c r="O670" s="93"/>
      <c r="P670" s="238">
        <f>O670*H670</f>
        <v>0</v>
      </c>
      <c r="Q670" s="238">
        <v>0</v>
      </c>
      <c r="R670" s="238">
        <f>Q670*H670</f>
        <v>0</v>
      </c>
      <c r="S670" s="238">
        <v>0.11700000000000001</v>
      </c>
      <c r="T670" s="239">
        <f>S670*H670</f>
        <v>41.954211000000008</v>
      </c>
      <c r="U670" s="40"/>
      <c r="V670" s="40"/>
      <c r="W670" s="40"/>
      <c r="X670" s="40"/>
      <c r="Y670" s="40"/>
      <c r="Z670" s="40"/>
      <c r="AA670" s="40"/>
      <c r="AB670" s="40"/>
      <c r="AC670" s="40"/>
      <c r="AD670" s="40"/>
      <c r="AE670" s="40"/>
      <c r="AR670" s="240" t="s">
        <v>115</v>
      </c>
      <c r="AT670" s="240" t="s">
        <v>230</v>
      </c>
      <c r="AU670" s="240" t="s">
        <v>91</v>
      </c>
      <c r="AY670" s="18" t="s">
        <v>227</v>
      </c>
      <c r="BE670" s="241">
        <f>IF(N670="základní",J670,0)</f>
        <v>0</v>
      </c>
      <c r="BF670" s="241">
        <f>IF(N670="snížená",J670,0)</f>
        <v>0</v>
      </c>
      <c r="BG670" s="241">
        <f>IF(N670="zákl. přenesená",J670,0)</f>
        <v>0</v>
      </c>
      <c r="BH670" s="241">
        <f>IF(N670="sníž. přenesená",J670,0)</f>
        <v>0</v>
      </c>
      <c r="BI670" s="241">
        <f>IF(N670="nulová",J670,0)</f>
        <v>0</v>
      </c>
      <c r="BJ670" s="18" t="s">
        <v>87</v>
      </c>
      <c r="BK670" s="241">
        <f>ROUND(I670*H670,2)</f>
        <v>0</v>
      </c>
      <c r="BL670" s="18" t="s">
        <v>115</v>
      </c>
      <c r="BM670" s="240" t="s">
        <v>1042</v>
      </c>
    </row>
    <row r="671" s="15" customFormat="1">
      <c r="A671" s="15"/>
      <c r="B671" s="274"/>
      <c r="C671" s="275"/>
      <c r="D671" s="242" t="s">
        <v>369</v>
      </c>
      <c r="E671" s="276" t="s">
        <v>1</v>
      </c>
      <c r="F671" s="277" t="s">
        <v>1043</v>
      </c>
      <c r="G671" s="275"/>
      <c r="H671" s="276" t="s">
        <v>1</v>
      </c>
      <c r="I671" s="278"/>
      <c r="J671" s="275"/>
      <c r="K671" s="275"/>
      <c r="L671" s="279"/>
      <c r="M671" s="280"/>
      <c r="N671" s="281"/>
      <c r="O671" s="281"/>
      <c r="P671" s="281"/>
      <c r="Q671" s="281"/>
      <c r="R671" s="281"/>
      <c r="S671" s="281"/>
      <c r="T671" s="282"/>
      <c r="U671" s="15"/>
      <c r="V671" s="15"/>
      <c r="W671" s="15"/>
      <c r="X671" s="15"/>
      <c r="Y671" s="15"/>
      <c r="Z671" s="15"/>
      <c r="AA671" s="15"/>
      <c r="AB671" s="15"/>
      <c r="AC671" s="15"/>
      <c r="AD671" s="15"/>
      <c r="AE671" s="15"/>
      <c r="AT671" s="283" t="s">
        <v>369</v>
      </c>
      <c r="AU671" s="283" t="s">
        <v>91</v>
      </c>
      <c r="AV671" s="15" t="s">
        <v>87</v>
      </c>
      <c r="AW671" s="15" t="s">
        <v>38</v>
      </c>
      <c r="AX671" s="15" t="s">
        <v>83</v>
      </c>
      <c r="AY671" s="283" t="s">
        <v>227</v>
      </c>
    </row>
    <row r="672" s="13" customFormat="1">
      <c r="A672" s="13"/>
      <c r="B672" s="252"/>
      <c r="C672" s="253"/>
      <c r="D672" s="242" t="s">
        <v>369</v>
      </c>
      <c r="E672" s="254" t="s">
        <v>1</v>
      </c>
      <c r="F672" s="255" t="s">
        <v>1044</v>
      </c>
      <c r="G672" s="253"/>
      <c r="H672" s="256">
        <v>52.232999999999997</v>
      </c>
      <c r="I672" s="257"/>
      <c r="J672" s="253"/>
      <c r="K672" s="253"/>
      <c r="L672" s="258"/>
      <c r="M672" s="259"/>
      <c r="N672" s="260"/>
      <c r="O672" s="260"/>
      <c r="P672" s="260"/>
      <c r="Q672" s="260"/>
      <c r="R672" s="260"/>
      <c r="S672" s="260"/>
      <c r="T672" s="261"/>
      <c r="U672" s="13"/>
      <c r="V672" s="13"/>
      <c r="W672" s="13"/>
      <c r="X672" s="13"/>
      <c r="Y672" s="13"/>
      <c r="Z672" s="13"/>
      <c r="AA672" s="13"/>
      <c r="AB672" s="13"/>
      <c r="AC672" s="13"/>
      <c r="AD672" s="13"/>
      <c r="AE672" s="13"/>
      <c r="AT672" s="262" t="s">
        <v>369</v>
      </c>
      <c r="AU672" s="262" t="s">
        <v>91</v>
      </c>
      <c r="AV672" s="13" t="s">
        <v>91</v>
      </c>
      <c r="AW672" s="13" t="s">
        <v>38</v>
      </c>
      <c r="AX672" s="13" t="s">
        <v>83</v>
      </c>
      <c r="AY672" s="262" t="s">
        <v>227</v>
      </c>
    </row>
    <row r="673" s="13" customFormat="1">
      <c r="A673" s="13"/>
      <c r="B673" s="252"/>
      <c r="C673" s="253"/>
      <c r="D673" s="242" t="s">
        <v>369</v>
      </c>
      <c r="E673" s="254" t="s">
        <v>1</v>
      </c>
      <c r="F673" s="255" t="s">
        <v>1045</v>
      </c>
      <c r="G673" s="253"/>
      <c r="H673" s="256">
        <v>264.39299999999997</v>
      </c>
      <c r="I673" s="257"/>
      <c r="J673" s="253"/>
      <c r="K673" s="253"/>
      <c r="L673" s="258"/>
      <c r="M673" s="259"/>
      <c r="N673" s="260"/>
      <c r="O673" s="260"/>
      <c r="P673" s="260"/>
      <c r="Q673" s="260"/>
      <c r="R673" s="260"/>
      <c r="S673" s="260"/>
      <c r="T673" s="261"/>
      <c r="U673" s="13"/>
      <c r="V673" s="13"/>
      <c r="W673" s="13"/>
      <c r="X673" s="13"/>
      <c r="Y673" s="13"/>
      <c r="Z673" s="13"/>
      <c r="AA673" s="13"/>
      <c r="AB673" s="13"/>
      <c r="AC673" s="13"/>
      <c r="AD673" s="13"/>
      <c r="AE673" s="13"/>
      <c r="AT673" s="262" t="s">
        <v>369</v>
      </c>
      <c r="AU673" s="262" t="s">
        <v>91</v>
      </c>
      <c r="AV673" s="13" t="s">
        <v>91</v>
      </c>
      <c r="AW673" s="13" t="s">
        <v>38</v>
      </c>
      <c r="AX673" s="13" t="s">
        <v>83</v>
      </c>
      <c r="AY673" s="262" t="s">
        <v>227</v>
      </c>
    </row>
    <row r="674" s="13" customFormat="1">
      <c r="A674" s="13"/>
      <c r="B674" s="252"/>
      <c r="C674" s="253"/>
      <c r="D674" s="242" t="s">
        <v>369</v>
      </c>
      <c r="E674" s="254" t="s">
        <v>1</v>
      </c>
      <c r="F674" s="255" t="s">
        <v>1046</v>
      </c>
      <c r="G674" s="253"/>
      <c r="H674" s="256">
        <v>57.222999999999999</v>
      </c>
      <c r="I674" s="257"/>
      <c r="J674" s="253"/>
      <c r="K674" s="253"/>
      <c r="L674" s="258"/>
      <c r="M674" s="259"/>
      <c r="N674" s="260"/>
      <c r="O674" s="260"/>
      <c r="P674" s="260"/>
      <c r="Q674" s="260"/>
      <c r="R674" s="260"/>
      <c r="S674" s="260"/>
      <c r="T674" s="261"/>
      <c r="U674" s="13"/>
      <c r="V674" s="13"/>
      <c r="W674" s="13"/>
      <c r="X674" s="13"/>
      <c r="Y674" s="13"/>
      <c r="Z674" s="13"/>
      <c r="AA674" s="13"/>
      <c r="AB674" s="13"/>
      <c r="AC674" s="13"/>
      <c r="AD674" s="13"/>
      <c r="AE674" s="13"/>
      <c r="AT674" s="262" t="s">
        <v>369</v>
      </c>
      <c r="AU674" s="262" t="s">
        <v>91</v>
      </c>
      <c r="AV674" s="13" t="s">
        <v>91</v>
      </c>
      <c r="AW674" s="13" t="s">
        <v>38</v>
      </c>
      <c r="AX674" s="13" t="s">
        <v>83</v>
      </c>
      <c r="AY674" s="262" t="s">
        <v>227</v>
      </c>
    </row>
    <row r="675" s="13" customFormat="1">
      <c r="A675" s="13"/>
      <c r="B675" s="252"/>
      <c r="C675" s="253"/>
      <c r="D675" s="242" t="s">
        <v>369</v>
      </c>
      <c r="E675" s="254" t="s">
        <v>1</v>
      </c>
      <c r="F675" s="255" t="s">
        <v>1047</v>
      </c>
      <c r="G675" s="253"/>
      <c r="H675" s="256">
        <v>-15.266</v>
      </c>
      <c r="I675" s="257"/>
      <c r="J675" s="253"/>
      <c r="K675" s="253"/>
      <c r="L675" s="258"/>
      <c r="M675" s="259"/>
      <c r="N675" s="260"/>
      <c r="O675" s="260"/>
      <c r="P675" s="260"/>
      <c r="Q675" s="260"/>
      <c r="R675" s="260"/>
      <c r="S675" s="260"/>
      <c r="T675" s="261"/>
      <c r="U675" s="13"/>
      <c r="V675" s="13"/>
      <c r="W675" s="13"/>
      <c r="X675" s="13"/>
      <c r="Y675" s="13"/>
      <c r="Z675" s="13"/>
      <c r="AA675" s="13"/>
      <c r="AB675" s="13"/>
      <c r="AC675" s="13"/>
      <c r="AD675" s="13"/>
      <c r="AE675" s="13"/>
      <c r="AT675" s="262" t="s">
        <v>369</v>
      </c>
      <c r="AU675" s="262" t="s">
        <v>91</v>
      </c>
      <c r="AV675" s="13" t="s">
        <v>91</v>
      </c>
      <c r="AW675" s="13" t="s">
        <v>38</v>
      </c>
      <c r="AX675" s="13" t="s">
        <v>83</v>
      </c>
      <c r="AY675" s="262" t="s">
        <v>227</v>
      </c>
    </row>
    <row r="676" s="14" customFormat="1">
      <c r="A676" s="14"/>
      <c r="B676" s="263"/>
      <c r="C676" s="264"/>
      <c r="D676" s="242" t="s">
        <v>369</v>
      </c>
      <c r="E676" s="265" t="s">
        <v>1</v>
      </c>
      <c r="F676" s="266" t="s">
        <v>371</v>
      </c>
      <c r="G676" s="264"/>
      <c r="H676" s="267">
        <v>358.58300000000003</v>
      </c>
      <c r="I676" s="268"/>
      <c r="J676" s="264"/>
      <c r="K676" s="264"/>
      <c r="L676" s="269"/>
      <c r="M676" s="270"/>
      <c r="N676" s="271"/>
      <c r="O676" s="271"/>
      <c r="P676" s="271"/>
      <c r="Q676" s="271"/>
      <c r="R676" s="271"/>
      <c r="S676" s="271"/>
      <c r="T676" s="272"/>
      <c r="U676" s="14"/>
      <c r="V676" s="14"/>
      <c r="W676" s="14"/>
      <c r="X676" s="14"/>
      <c r="Y676" s="14"/>
      <c r="Z676" s="14"/>
      <c r="AA676" s="14"/>
      <c r="AB676" s="14"/>
      <c r="AC676" s="14"/>
      <c r="AD676" s="14"/>
      <c r="AE676" s="14"/>
      <c r="AT676" s="273" t="s">
        <v>369</v>
      </c>
      <c r="AU676" s="273" t="s">
        <v>91</v>
      </c>
      <c r="AV676" s="14" t="s">
        <v>115</v>
      </c>
      <c r="AW676" s="14" t="s">
        <v>38</v>
      </c>
      <c r="AX676" s="14" t="s">
        <v>87</v>
      </c>
      <c r="AY676" s="273" t="s">
        <v>227</v>
      </c>
    </row>
    <row r="677" s="2" customFormat="1" ht="16.5" customHeight="1">
      <c r="A677" s="40"/>
      <c r="B677" s="41"/>
      <c r="C677" s="229" t="s">
        <v>1048</v>
      </c>
      <c r="D677" s="229" t="s">
        <v>230</v>
      </c>
      <c r="E677" s="230" t="s">
        <v>1049</v>
      </c>
      <c r="F677" s="231" t="s">
        <v>1050</v>
      </c>
      <c r="G677" s="232" t="s">
        <v>374</v>
      </c>
      <c r="H677" s="233">
        <v>200.13800000000001</v>
      </c>
      <c r="I677" s="234"/>
      <c r="J677" s="235">
        <f>ROUND(I677*H677,2)</f>
        <v>0</v>
      </c>
      <c r="K677" s="231" t="s">
        <v>234</v>
      </c>
      <c r="L677" s="46"/>
      <c r="M677" s="236" t="s">
        <v>1</v>
      </c>
      <c r="N677" s="237" t="s">
        <v>48</v>
      </c>
      <c r="O677" s="93"/>
      <c r="P677" s="238">
        <f>O677*H677</f>
        <v>0</v>
      </c>
      <c r="Q677" s="238">
        <v>0</v>
      </c>
      <c r="R677" s="238">
        <f>Q677*H677</f>
        <v>0</v>
      </c>
      <c r="S677" s="238">
        <v>1.8</v>
      </c>
      <c r="T677" s="239">
        <f>S677*H677</f>
        <v>360.2484</v>
      </c>
      <c r="U677" s="40"/>
      <c r="V677" s="40"/>
      <c r="W677" s="40"/>
      <c r="X677" s="40"/>
      <c r="Y677" s="40"/>
      <c r="Z677" s="40"/>
      <c r="AA677" s="40"/>
      <c r="AB677" s="40"/>
      <c r="AC677" s="40"/>
      <c r="AD677" s="40"/>
      <c r="AE677" s="40"/>
      <c r="AR677" s="240" t="s">
        <v>115</v>
      </c>
      <c r="AT677" s="240" t="s">
        <v>230</v>
      </c>
      <c r="AU677" s="240" t="s">
        <v>91</v>
      </c>
      <c r="AY677" s="18" t="s">
        <v>227</v>
      </c>
      <c r="BE677" s="241">
        <f>IF(N677="základní",J677,0)</f>
        <v>0</v>
      </c>
      <c r="BF677" s="241">
        <f>IF(N677="snížená",J677,0)</f>
        <v>0</v>
      </c>
      <c r="BG677" s="241">
        <f>IF(N677="zákl. přenesená",J677,0)</f>
        <v>0</v>
      </c>
      <c r="BH677" s="241">
        <f>IF(N677="sníž. přenesená",J677,0)</f>
        <v>0</v>
      </c>
      <c r="BI677" s="241">
        <f>IF(N677="nulová",J677,0)</f>
        <v>0</v>
      </c>
      <c r="BJ677" s="18" t="s">
        <v>87</v>
      </c>
      <c r="BK677" s="241">
        <f>ROUND(I677*H677,2)</f>
        <v>0</v>
      </c>
      <c r="BL677" s="18" t="s">
        <v>115</v>
      </c>
      <c r="BM677" s="240" t="s">
        <v>1051</v>
      </c>
    </row>
    <row r="678" s="2" customFormat="1">
      <c r="A678" s="40"/>
      <c r="B678" s="41"/>
      <c r="C678" s="42"/>
      <c r="D678" s="242" t="s">
        <v>237</v>
      </c>
      <c r="E678" s="42"/>
      <c r="F678" s="243" t="s">
        <v>1052</v>
      </c>
      <c r="G678" s="42"/>
      <c r="H678" s="42"/>
      <c r="I678" s="244"/>
      <c r="J678" s="42"/>
      <c r="K678" s="42"/>
      <c r="L678" s="46"/>
      <c r="M678" s="245"/>
      <c r="N678" s="246"/>
      <c r="O678" s="93"/>
      <c r="P678" s="93"/>
      <c r="Q678" s="93"/>
      <c r="R678" s="93"/>
      <c r="S678" s="93"/>
      <c r="T678" s="94"/>
      <c r="U678" s="40"/>
      <c r="V678" s="40"/>
      <c r="W678" s="40"/>
      <c r="X678" s="40"/>
      <c r="Y678" s="40"/>
      <c r="Z678" s="40"/>
      <c r="AA678" s="40"/>
      <c r="AB678" s="40"/>
      <c r="AC678" s="40"/>
      <c r="AD678" s="40"/>
      <c r="AE678" s="40"/>
      <c r="AT678" s="18" t="s">
        <v>237</v>
      </c>
      <c r="AU678" s="18" t="s">
        <v>91</v>
      </c>
    </row>
    <row r="679" s="15" customFormat="1">
      <c r="A679" s="15"/>
      <c r="B679" s="274"/>
      <c r="C679" s="275"/>
      <c r="D679" s="242" t="s">
        <v>369</v>
      </c>
      <c r="E679" s="276" t="s">
        <v>1</v>
      </c>
      <c r="F679" s="277" t="s">
        <v>1043</v>
      </c>
      <c r="G679" s="275"/>
      <c r="H679" s="276" t="s">
        <v>1</v>
      </c>
      <c r="I679" s="278"/>
      <c r="J679" s="275"/>
      <c r="K679" s="275"/>
      <c r="L679" s="279"/>
      <c r="M679" s="280"/>
      <c r="N679" s="281"/>
      <c r="O679" s="281"/>
      <c r="P679" s="281"/>
      <c r="Q679" s="281"/>
      <c r="R679" s="281"/>
      <c r="S679" s="281"/>
      <c r="T679" s="282"/>
      <c r="U679" s="15"/>
      <c r="V679" s="15"/>
      <c r="W679" s="15"/>
      <c r="X679" s="15"/>
      <c r="Y679" s="15"/>
      <c r="Z679" s="15"/>
      <c r="AA679" s="15"/>
      <c r="AB679" s="15"/>
      <c r="AC679" s="15"/>
      <c r="AD679" s="15"/>
      <c r="AE679" s="15"/>
      <c r="AT679" s="283" t="s">
        <v>369</v>
      </c>
      <c r="AU679" s="283" t="s">
        <v>91</v>
      </c>
      <c r="AV679" s="15" t="s">
        <v>87</v>
      </c>
      <c r="AW679" s="15" t="s">
        <v>38</v>
      </c>
      <c r="AX679" s="15" t="s">
        <v>83</v>
      </c>
      <c r="AY679" s="283" t="s">
        <v>227</v>
      </c>
    </row>
    <row r="680" s="15" customFormat="1">
      <c r="A680" s="15"/>
      <c r="B680" s="274"/>
      <c r="C680" s="275"/>
      <c r="D680" s="242" t="s">
        <v>369</v>
      </c>
      <c r="E680" s="276" t="s">
        <v>1</v>
      </c>
      <c r="F680" s="277" t="s">
        <v>1053</v>
      </c>
      <c r="G680" s="275"/>
      <c r="H680" s="276" t="s">
        <v>1</v>
      </c>
      <c r="I680" s="278"/>
      <c r="J680" s="275"/>
      <c r="K680" s="275"/>
      <c r="L680" s="279"/>
      <c r="M680" s="280"/>
      <c r="N680" s="281"/>
      <c r="O680" s="281"/>
      <c r="P680" s="281"/>
      <c r="Q680" s="281"/>
      <c r="R680" s="281"/>
      <c r="S680" s="281"/>
      <c r="T680" s="282"/>
      <c r="U680" s="15"/>
      <c r="V680" s="15"/>
      <c r="W680" s="15"/>
      <c r="X680" s="15"/>
      <c r="Y680" s="15"/>
      <c r="Z680" s="15"/>
      <c r="AA680" s="15"/>
      <c r="AB680" s="15"/>
      <c r="AC680" s="15"/>
      <c r="AD680" s="15"/>
      <c r="AE680" s="15"/>
      <c r="AT680" s="283" t="s">
        <v>369</v>
      </c>
      <c r="AU680" s="283" t="s">
        <v>91</v>
      </c>
      <c r="AV680" s="15" t="s">
        <v>87</v>
      </c>
      <c r="AW680" s="15" t="s">
        <v>38</v>
      </c>
      <c r="AX680" s="15" t="s">
        <v>83</v>
      </c>
      <c r="AY680" s="283" t="s">
        <v>227</v>
      </c>
    </row>
    <row r="681" s="13" customFormat="1">
      <c r="A681" s="13"/>
      <c r="B681" s="252"/>
      <c r="C681" s="253"/>
      <c r="D681" s="242" t="s">
        <v>369</v>
      </c>
      <c r="E681" s="254" t="s">
        <v>1</v>
      </c>
      <c r="F681" s="255" t="s">
        <v>1054</v>
      </c>
      <c r="G681" s="253"/>
      <c r="H681" s="256">
        <v>8.7210000000000001</v>
      </c>
      <c r="I681" s="257"/>
      <c r="J681" s="253"/>
      <c r="K681" s="253"/>
      <c r="L681" s="258"/>
      <c r="M681" s="259"/>
      <c r="N681" s="260"/>
      <c r="O681" s="260"/>
      <c r="P681" s="260"/>
      <c r="Q681" s="260"/>
      <c r="R681" s="260"/>
      <c r="S681" s="260"/>
      <c r="T681" s="261"/>
      <c r="U681" s="13"/>
      <c r="V681" s="13"/>
      <c r="W681" s="13"/>
      <c r="X681" s="13"/>
      <c r="Y681" s="13"/>
      <c r="Z681" s="13"/>
      <c r="AA681" s="13"/>
      <c r="AB681" s="13"/>
      <c r="AC681" s="13"/>
      <c r="AD681" s="13"/>
      <c r="AE681" s="13"/>
      <c r="AT681" s="262" t="s">
        <v>369</v>
      </c>
      <c r="AU681" s="262" t="s">
        <v>91</v>
      </c>
      <c r="AV681" s="13" t="s">
        <v>91</v>
      </c>
      <c r="AW681" s="13" t="s">
        <v>38</v>
      </c>
      <c r="AX681" s="13" t="s">
        <v>83</v>
      </c>
      <c r="AY681" s="262" t="s">
        <v>227</v>
      </c>
    </row>
    <row r="682" s="13" customFormat="1">
      <c r="A682" s="13"/>
      <c r="B682" s="252"/>
      <c r="C682" s="253"/>
      <c r="D682" s="242" t="s">
        <v>369</v>
      </c>
      <c r="E682" s="254" t="s">
        <v>1</v>
      </c>
      <c r="F682" s="255" t="s">
        <v>1055</v>
      </c>
      <c r="G682" s="253"/>
      <c r="H682" s="256">
        <v>50.508000000000003</v>
      </c>
      <c r="I682" s="257"/>
      <c r="J682" s="253"/>
      <c r="K682" s="253"/>
      <c r="L682" s="258"/>
      <c r="M682" s="259"/>
      <c r="N682" s="260"/>
      <c r="O682" s="260"/>
      <c r="P682" s="260"/>
      <c r="Q682" s="260"/>
      <c r="R682" s="260"/>
      <c r="S682" s="260"/>
      <c r="T682" s="261"/>
      <c r="U682" s="13"/>
      <c r="V682" s="13"/>
      <c r="W682" s="13"/>
      <c r="X682" s="13"/>
      <c r="Y682" s="13"/>
      <c r="Z682" s="13"/>
      <c r="AA682" s="13"/>
      <c r="AB682" s="13"/>
      <c r="AC682" s="13"/>
      <c r="AD682" s="13"/>
      <c r="AE682" s="13"/>
      <c r="AT682" s="262" t="s">
        <v>369</v>
      </c>
      <c r="AU682" s="262" t="s">
        <v>91</v>
      </c>
      <c r="AV682" s="13" t="s">
        <v>91</v>
      </c>
      <c r="AW682" s="13" t="s">
        <v>38</v>
      </c>
      <c r="AX682" s="13" t="s">
        <v>83</v>
      </c>
      <c r="AY682" s="262" t="s">
        <v>227</v>
      </c>
    </row>
    <row r="683" s="13" customFormat="1">
      <c r="A683" s="13"/>
      <c r="B683" s="252"/>
      <c r="C683" s="253"/>
      <c r="D683" s="242" t="s">
        <v>369</v>
      </c>
      <c r="E683" s="254" t="s">
        <v>1</v>
      </c>
      <c r="F683" s="255" t="s">
        <v>1056</v>
      </c>
      <c r="G683" s="253"/>
      <c r="H683" s="256">
        <v>25.943999999999999</v>
      </c>
      <c r="I683" s="257"/>
      <c r="J683" s="253"/>
      <c r="K683" s="253"/>
      <c r="L683" s="258"/>
      <c r="M683" s="259"/>
      <c r="N683" s="260"/>
      <c r="O683" s="260"/>
      <c r="P683" s="260"/>
      <c r="Q683" s="260"/>
      <c r="R683" s="260"/>
      <c r="S683" s="260"/>
      <c r="T683" s="261"/>
      <c r="U683" s="13"/>
      <c r="V683" s="13"/>
      <c r="W683" s="13"/>
      <c r="X683" s="13"/>
      <c r="Y683" s="13"/>
      <c r="Z683" s="13"/>
      <c r="AA683" s="13"/>
      <c r="AB683" s="13"/>
      <c r="AC683" s="13"/>
      <c r="AD683" s="13"/>
      <c r="AE683" s="13"/>
      <c r="AT683" s="262" t="s">
        <v>369</v>
      </c>
      <c r="AU683" s="262" t="s">
        <v>91</v>
      </c>
      <c r="AV683" s="13" t="s">
        <v>91</v>
      </c>
      <c r="AW683" s="13" t="s">
        <v>38</v>
      </c>
      <c r="AX683" s="13" t="s">
        <v>83</v>
      </c>
      <c r="AY683" s="262" t="s">
        <v>227</v>
      </c>
    </row>
    <row r="684" s="13" customFormat="1">
      <c r="A684" s="13"/>
      <c r="B684" s="252"/>
      <c r="C684" s="253"/>
      <c r="D684" s="242" t="s">
        <v>369</v>
      </c>
      <c r="E684" s="254" t="s">
        <v>1</v>
      </c>
      <c r="F684" s="255" t="s">
        <v>1057</v>
      </c>
      <c r="G684" s="253"/>
      <c r="H684" s="256">
        <v>9.2289999999999992</v>
      </c>
      <c r="I684" s="257"/>
      <c r="J684" s="253"/>
      <c r="K684" s="253"/>
      <c r="L684" s="258"/>
      <c r="M684" s="259"/>
      <c r="N684" s="260"/>
      <c r="O684" s="260"/>
      <c r="P684" s="260"/>
      <c r="Q684" s="260"/>
      <c r="R684" s="260"/>
      <c r="S684" s="260"/>
      <c r="T684" s="261"/>
      <c r="U684" s="13"/>
      <c r="V684" s="13"/>
      <c r="W684" s="13"/>
      <c r="X684" s="13"/>
      <c r="Y684" s="13"/>
      <c r="Z684" s="13"/>
      <c r="AA684" s="13"/>
      <c r="AB684" s="13"/>
      <c r="AC684" s="13"/>
      <c r="AD684" s="13"/>
      <c r="AE684" s="13"/>
      <c r="AT684" s="262" t="s">
        <v>369</v>
      </c>
      <c r="AU684" s="262" t="s">
        <v>91</v>
      </c>
      <c r="AV684" s="13" t="s">
        <v>91</v>
      </c>
      <c r="AW684" s="13" t="s">
        <v>38</v>
      </c>
      <c r="AX684" s="13" t="s">
        <v>83</v>
      </c>
      <c r="AY684" s="262" t="s">
        <v>227</v>
      </c>
    </row>
    <row r="685" s="13" customFormat="1">
      <c r="A685" s="13"/>
      <c r="B685" s="252"/>
      <c r="C685" s="253"/>
      <c r="D685" s="242" t="s">
        <v>369</v>
      </c>
      <c r="E685" s="254" t="s">
        <v>1</v>
      </c>
      <c r="F685" s="255" t="s">
        <v>1058</v>
      </c>
      <c r="G685" s="253"/>
      <c r="H685" s="256">
        <v>4.5030000000000001</v>
      </c>
      <c r="I685" s="257"/>
      <c r="J685" s="253"/>
      <c r="K685" s="253"/>
      <c r="L685" s="258"/>
      <c r="M685" s="259"/>
      <c r="N685" s="260"/>
      <c r="O685" s="260"/>
      <c r="P685" s="260"/>
      <c r="Q685" s="260"/>
      <c r="R685" s="260"/>
      <c r="S685" s="260"/>
      <c r="T685" s="261"/>
      <c r="U685" s="13"/>
      <c r="V685" s="13"/>
      <c r="W685" s="13"/>
      <c r="X685" s="13"/>
      <c r="Y685" s="13"/>
      <c r="Z685" s="13"/>
      <c r="AA685" s="13"/>
      <c r="AB685" s="13"/>
      <c r="AC685" s="13"/>
      <c r="AD685" s="13"/>
      <c r="AE685" s="13"/>
      <c r="AT685" s="262" t="s">
        <v>369</v>
      </c>
      <c r="AU685" s="262" t="s">
        <v>91</v>
      </c>
      <c r="AV685" s="13" t="s">
        <v>91</v>
      </c>
      <c r="AW685" s="13" t="s">
        <v>38</v>
      </c>
      <c r="AX685" s="13" t="s">
        <v>83</v>
      </c>
      <c r="AY685" s="262" t="s">
        <v>227</v>
      </c>
    </row>
    <row r="686" s="13" customFormat="1">
      <c r="A686" s="13"/>
      <c r="B686" s="252"/>
      <c r="C686" s="253"/>
      <c r="D686" s="242" t="s">
        <v>369</v>
      </c>
      <c r="E686" s="254" t="s">
        <v>1</v>
      </c>
      <c r="F686" s="255" t="s">
        <v>1059</v>
      </c>
      <c r="G686" s="253"/>
      <c r="H686" s="256">
        <v>3.8420000000000001</v>
      </c>
      <c r="I686" s="257"/>
      <c r="J686" s="253"/>
      <c r="K686" s="253"/>
      <c r="L686" s="258"/>
      <c r="M686" s="259"/>
      <c r="N686" s="260"/>
      <c r="O686" s="260"/>
      <c r="P686" s="260"/>
      <c r="Q686" s="260"/>
      <c r="R686" s="260"/>
      <c r="S686" s="260"/>
      <c r="T686" s="261"/>
      <c r="U686" s="13"/>
      <c r="V686" s="13"/>
      <c r="W686" s="13"/>
      <c r="X686" s="13"/>
      <c r="Y686" s="13"/>
      <c r="Z686" s="13"/>
      <c r="AA686" s="13"/>
      <c r="AB686" s="13"/>
      <c r="AC686" s="13"/>
      <c r="AD686" s="13"/>
      <c r="AE686" s="13"/>
      <c r="AT686" s="262" t="s">
        <v>369</v>
      </c>
      <c r="AU686" s="262" t="s">
        <v>91</v>
      </c>
      <c r="AV686" s="13" t="s">
        <v>91</v>
      </c>
      <c r="AW686" s="13" t="s">
        <v>38</v>
      </c>
      <c r="AX686" s="13" t="s">
        <v>83</v>
      </c>
      <c r="AY686" s="262" t="s">
        <v>227</v>
      </c>
    </row>
    <row r="687" s="13" customFormat="1">
      <c r="A687" s="13"/>
      <c r="B687" s="252"/>
      <c r="C687" s="253"/>
      <c r="D687" s="242" t="s">
        <v>369</v>
      </c>
      <c r="E687" s="254" t="s">
        <v>1</v>
      </c>
      <c r="F687" s="255" t="s">
        <v>1060</v>
      </c>
      <c r="G687" s="253"/>
      <c r="H687" s="256">
        <v>3.3769999999999998</v>
      </c>
      <c r="I687" s="257"/>
      <c r="J687" s="253"/>
      <c r="K687" s="253"/>
      <c r="L687" s="258"/>
      <c r="M687" s="259"/>
      <c r="N687" s="260"/>
      <c r="O687" s="260"/>
      <c r="P687" s="260"/>
      <c r="Q687" s="260"/>
      <c r="R687" s="260"/>
      <c r="S687" s="260"/>
      <c r="T687" s="261"/>
      <c r="U687" s="13"/>
      <c r="V687" s="13"/>
      <c r="W687" s="13"/>
      <c r="X687" s="13"/>
      <c r="Y687" s="13"/>
      <c r="Z687" s="13"/>
      <c r="AA687" s="13"/>
      <c r="AB687" s="13"/>
      <c r="AC687" s="13"/>
      <c r="AD687" s="13"/>
      <c r="AE687" s="13"/>
      <c r="AT687" s="262" t="s">
        <v>369</v>
      </c>
      <c r="AU687" s="262" t="s">
        <v>91</v>
      </c>
      <c r="AV687" s="13" t="s">
        <v>91</v>
      </c>
      <c r="AW687" s="13" t="s">
        <v>38</v>
      </c>
      <c r="AX687" s="13" t="s">
        <v>83</v>
      </c>
      <c r="AY687" s="262" t="s">
        <v>227</v>
      </c>
    </row>
    <row r="688" s="13" customFormat="1">
      <c r="A688" s="13"/>
      <c r="B688" s="252"/>
      <c r="C688" s="253"/>
      <c r="D688" s="242" t="s">
        <v>369</v>
      </c>
      <c r="E688" s="254" t="s">
        <v>1</v>
      </c>
      <c r="F688" s="255" t="s">
        <v>1061</v>
      </c>
      <c r="G688" s="253"/>
      <c r="H688" s="256">
        <v>8.25</v>
      </c>
      <c r="I688" s="257"/>
      <c r="J688" s="253"/>
      <c r="K688" s="253"/>
      <c r="L688" s="258"/>
      <c r="M688" s="259"/>
      <c r="N688" s="260"/>
      <c r="O688" s="260"/>
      <c r="P688" s="260"/>
      <c r="Q688" s="260"/>
      <c r="R688" s="260"/>
      <c r="S688" s="260"/>
      <c r="T688" s="261"/>
      <c r="U688" s="13"/>
      <c r="V688" s="13"/>
      <c r="W688" s="13"/>
      <c r="X688" s="13"/>
      <c r="Y688" s="13"/>
      <c r="Z688" s="13"/>
      <c r="AA688" s="13"/>
      <c r="AB688" s="13"/>
      <c r="AC688" s="13"/>
      <c r="AD688" s="13"/>
      <c r="AE688" s="13"/>
      <c r="AT688" s="262" t="s">
        <v>369</v>
      </c>
      <c r="AU688" s="262" t="s">
        <v>91</v>
      </c>
      <c r="AV688" s="13" t="s">
        <v>91</v>
      </c>
      <c r="AW688" s="13" t="s">
        <v>38</v>
      </c>
      <c r="AX688" s="13" t="s">
        <v>83</v>
      </c>
      <c r="AY688" s="262" t="s">
        <v>227</v>
      </c>
    </row>
    <row r="689" s="16" customFormat="1">
      <c r="A689" s="16"/>
      <c r="B689" s="294"/>
      <c r="C689" s="295"/>
      <c r="D689" s="242" t="s">
        <v>369</v>
      </c>
      <c r="E689" s="296" t="s">
        <v>1</v>
      </c>
      <c r="F689" s="297" t="s">
        <v>450</v>
      </c>
      <c r="G689" s="295"/>
      <c r="H689" s="298">
        <v>114.374</v>
      </c>
      <c r="I689" s="299"/>
      <c r="J689" s="295"/>
      <c r="K689" s="295"/>
      <c r="L689" s="300"/>
      <c r="M689" s="301"/>
      <c r="N689" s="302"/>
      <c r="O689" s="302"/>
      <c r="P689" s="302"/>
      <c r="Q689" s="302"/>
      <c r="R689" s="302"/>
      <c r="S689" s="302"/>
      <c r="T689" s="303"/>
      <c r="U689" s="16"/>
      <c r="V689" s="16"/>
      <c r="W689" s="16"/>
      <c r="X689" s="16"/>
      <c r="Y689" s="16"/>
      <c r="Z689" s="16"/>
      <c r="AA689" s="16"/>
      <c r="AB689" s="16"/>
      <c r="AC689" s="16"/>
      <c r="AD689" s="16"/>
      <c r="AE689" s="16"/>
      <c r="AT689" s="304" t="s">
        <v>369</v>
      </c>
      <c r="AU689" s="304" t="s">
        <v>91</v>
      </c>
      <c r="AV689" s="16" t="s">
        <v>102</v>
      </c>
      <c r="AW689" s="16" t="s">
        <v>38</v>
      </c>
      <c r="AX689" s="16" t="s">
        <v>83</v>
      </c>
      <c r="AY689" s="304" t="s">
        <v>227</v>
      </c>
    </row>
    <row r="690" s="13" customFormat="1">
      <c r="A690" s="13"/>
      <c r="B690" s="252"/>
      <c r="C690" s="253"/>
      <c r="D690" s="242" t="s">
        <v>369</v>
      </c>
      <c r="E690" s="254" t="s">
        <v>1</v>
      </c>
      <c r="F690" s="255" t="s">
        <v>1062</v>
      </c>
      <c r="G690" s="253"/>
      <c r="H690" s="256">
        <v>49.628999999999998</v>
      </c>
      <c r="I690" s="257"/>
      <c r="J690" s="253"/>
      <c r="K690" s="253"/>
      <c r="L690" s="258"/>
      <c r="M690" s="259"/>
      <c r="N690" s="260"/>
      <c r="O690" s="260"/>
      <c r="P690" s="260"/>
      <c r="Q690" s="260"/>
      <c r="R690" s="260"/>
      <c r="S690" s="260"/>
      <c r="T690" s="261"/>
      <c r="U690" s="13"/>
      <c r="V690" s="13"/>
      <c r="W690" s="13"/>
      <c r="X690" s="13"/>
      <c r="Y690" s="13"/>
      <c r="Z690" s="13"/>
      <c r="AA690" s="13"/>
      <c r="AB690" s="13"/>
      <c r="AC690" s="13"/>
      <c r="AD690" s="13"/>
      <c r="AE690" s="13"/>
      <c r="AT690" s="262" t="s">
        <v>369</v>
      </c>
      <c r="AU690" s="262" t="s">
        <v>91</v>
      </c>
      <c r="AV690" s="13" t="s">
        <v>91</v>
      </c>
      <c r="AW690" s="13" t="s">
        <v>38</v>
      </c>
      <c r="AX690" s="13" t="s">
        <v>83</v>
      </c>
      <c r="AY690" s="262" t="s">
        <v>227</v>
      </c>
    </row>
    <row r="691" s="13" customFormat="1">
      <c r="A691" s="13"/>
      <c r="B691" s="252"/>
      <c r="C691" s="253"/>
      <c r="D691" s="242" t="s">
        <v>369</v>
      </c>
      <c r="E691" s="254" t="s">
        <v>1</v>
      </c>
      <c r="F691" s="255" t="s">
        <v>1063</v>
      </c>
      <c r="G691" s="253"/>
      <c r="H691" s="256">
        <v>6.6799999999999997</v>
      </c>
      <c r="I691" s="257"/>
      <c r="J691" s="253"/>
      <c r="K691" s="253"/>
      <c r="L691" s="258"/>
      <c r="M691" s="259"/>
      <c r="N691" s="260"/>
      <c r="O691" s="260"/>
      <c r="P691" s="260"/>
      <c r="Q691" s="260"/>
      <c r="R691" s="260"/>
      <c r="S691" s="260"/>
      <c r="T691" s="261"/>
      <c r="U691" s="13"/>
      <c r="V691" s="13"/>
      <c r="W691" s="13"/>
      <c r="X691" s="13"/>
      <c r="Y691" s="13"/>
      <c r="Z691" s="13"/>
      <c r="AA691" s="13"/>
      <c r="AB691" s="13"/>
      <c r="AC691" s="13"/>
      <c r="AD691" s="13"/>
      <c r="AE691" s="13"/>
      <c r="AT691" s="262" t="s">
        <v>369</v>
      </c>
      <c r="AU691" s="262" t="s">
        <v>91</v>
      </c>
      <c r="AV691" s="13" t="s">
        <v>91</v>
      </c>
      <c r="AW691" s="13" t="s">
        <v>38</v>
      </c>
      <c r="AX691" s="13" t="s">
        <v>83</v>
      </c>
      <c r="AY691" s="262" t="s">
        <v>227</v>
      </c>
    </row>
    <row r="692" s="16" customFormat="1">
      <c r="A692" s="16"/>
      <c r="B692" s="294"/>
      <c r="C692" s="295"/>
      <c r="D692" s="242" t="s">
        <v>369</v>
      </c>
      <c r="E692" s="296" t="s">
        <v>1</v>
      </c>
      <c r="F692" s="297" t="s">
        <v>450</v>
      </c>
      <c r="G692" s="295"/>
      <c r="H692" s="298">
        <v>56.308999999999998</v>
      </c>
      <c r="I692" s="299"/>
      <c r="J692" s="295"/>
      <c r="K692" s="295"/>
      <c r="L692" s="300"/>
      <c r="M692" s="301"/>
      <c r="N692" s="302"/>
      <c r="O692" s="302"/>
      <c r="P692" s="302"/>
      <c r="Q692" s="302"/>
      <c r="R692" s="302"/>
      <c r="S692" s="302"/>
      <c r="T692" s="303"/>
      <c r="U692" s="16"/>
      <c r="V692" s="16"/>
      <c r="W692" s="16"/>
      <c r="X692" s="16"/>
      <c r="Y692" s="16"/>
      <c r="Z692" s="16"/>
      <c r="AA692" s="16"/>
      <c r="AB692" s="16"/>
      <c r="AC692" s="16"/>
      <c r="AD692" s="16"/>
      <c r="AE692" s="16"/>
      <c r="AT692" s="304" t="s">
        <v>369</v>
      </c>
      <c r="AU692" s="304" t="s">
        <v>91</v>
      </c>
      <c r="AV692" s="16" t="s">
        <v>102</v>
      </c>
      <c r="AW692" s="16" t="s">
        <v>38</v>
      </c>
      <c r="AX692" s="16" t="s">
        <v>83</v>
      </c>
      <c r="AY692" s="304" t="s">
        <v>227</v>
      </c>
    </row>
    <row r="693" s="13" customFormat="1">
      <c r="A693" s="13"/>
      <c r="B693" s="252"/>
      <c r="C693" s="253"/>
      <c r="D693" s="242" t="s">
        <v>369</v>
      </c>
      <c r="E693" s="254" t="s">
        <v>1</v>
      </c>
      <c r="F693" s="255" t="s">
        <v>1064</v>
      </c>
      <c r="G693" s="253"/>
      <c r="H693" s="256">
        <v>34.5</v>
      </c>
      <c r="I693" s="257"/>
      <c r="J693" s="253"/>
      <c r="K693" s="253"/>
      <c r="L693" s="258"/>
      <c r="M693" s="259"/>
      <c r="N693" s="260"/>
      <c r="O693" s="260"/>
      <c r="P693" s="260"/>
      <c r="Q693" s="260"/>
      <c r="R693" s="260"/>
      <c r="S693" s="260"/>
      <c r="T693" s="261"/>
      <c r="U693" s="13"/>
      <c r="V693" s="13"/>
      <c r="W693" s="13"/>
      <c r="X693" s="13"/>
      <c r="Y693" s="13"/>
      <c r="Z693" s="13"/>
      <c r="AA693" s="13"/>
      <c r="AB693" s="13"/>
      <c r="AC693" s="13"/>
      <c r="AD693" s="13"/>
      <c r="AE693" s="13"/>
      <c r="AT693" s="262" t="s">
        <v>369</v>
      </c>
      <c r="AU693" s="262" t="s">
        <v>91</v>
      </c>
      <c r="AV693" s="13" t="s">
        <v>91</v>
      </c>
      <c r="AW693" s="13" t="s">
        <v>38</v>
      </c>
      <c r="AX693" s="13" t="s">
        <v>83</v>
      </c>
      <c r="AY693" s="262" t="s">
        <v>227</v>
      </c>
    </row>
    <row r="694" s="16" customFormat="1">
      <c r="A694" s="16"/>
      <c r="B694" s="294"/>
      <c r="C694" s="295"/>
      <c r="D694" s="242" t="s">
        <v>369</v>
      </c>
      <c r="E694" s="296" t="s">
        <v>1</v>
      </c>
      <c r="F694" s="297" t="s">
        <v>450</v>
      </c>
      <c r="G694" s="295"/>
      <c r="H694" s="298">
        <v>34.5</v>
      </c>
      <c r="I694" s="299"/>
      <c r="J694" s="295"/>
      <c r="K694" s="295"/>
      <c r="L694" s="300"/>
      <c r="M694" s="301"/>
      <c r="N694" s="302"/>
      <c r="O694" s="302"/>
      <c r="P694" s="302"/>
      <c r="Q694" s="302"/>
      <c r="R694" s="302"/>
      <c r="S694" s="302"/>
      <c r="T694" s="303"/>
      <c r="U694" s="16"/>
      <c r="V694" s="16"/>
      <c r="W694" s="16"/>
      <c r="X694" s="16"/>
      <c r="Y694" s="16"/>
      <c r="Z694" s="16"/>
      <c r="AA694" s="16"/>
      <c r="AB694" s="16"/>
      <c r="AC694" s="16"/>
      <c r="AD694" s="16"/>
      <c r="AE694" s="16"/>
      <c r="AT694" s="304" t="s">
        <v>369</v>
      </c>
      <c r="AU694" s="304" t="s">
        <v>91</v>
      </c>
      <c r="AV694" s="16" t="s">
        <v>102</v>
      </c>
      <c r="AW694" s="16" t="s">
        <v>38</v>
      </c>
      <c r="AX694" s="16" t="s">
        <v>83</v>
      </c>
      <c r="AY694" s="304" t="s">
        <v>227</v>
      </c>
    </row>
    <row r="695" s="13" customFormat="1">
      <c r="A695" s="13"/>
      <c r="B695" s="252"/>
      <c r="C695" s="253"/>
      <c r="D695" s="242" t="s">
        <v>369</v>
      </c>
      <c r="E695" s="254" t="s">
        <v>1</v>
      </c>
      <c r="F695" s="255" t="s">
        <v>1065</v>
      </c>
      <c r="G695" s="253"/>
      <c r="H695" s="256">
        <v>-5.0449999999999999</v>
      </c>
      <c r="I695" s="257"/>
      <c r="J695" s="253"/>
      <c r="K695" s="253"/>
      <c r="L695" s="258"/>
      <c r="M695" s="259"/>
      <c r="N695" s="260"/>
      <c r="O695" s="260"/>
      <c r="P695" s="260"/>
      <c r="Q695" s="260"/>
      <c r="R695" s="260"/>
      <c r="S695" s="260"/>
      <c r="T695" s="261"/>
      <c r="U695" s="13"/>
      <c r="V695" s="13"/>
      <c r="W695" s="13"/>
      <c r="X695" s="13"/>
      <c r="Y695" s="13"/>
      <c r="Z695" s="13"/>
      <c r="AA695" s="13"/>
      <c r="AB695" s="13"/>
      <c r="AC695" s="13"/>
      <c r="AD695" s="13"/>
      <c r="AE695" s="13"/>
      <c r="AT695" s="262" t="s">
        <v>369</v>
      </c>
      <c r="AU695" s="262" t="s">
        <v>91</v>
      </c>
      <c r="AV695" s="13" t="s">
        <v>91</v>
      </c>
      <c r="AW695" s="13" t="s">
        <v>38</v>
      </c>
      <c r="AX695" s="13" t="s">
        <v>83</v>
      </c>
      <c r="AY695" s="262" t="s">
        <v>227</v>
      </c>
    </row>
    <row r="696" s="14" customFormat="1">
      <c r="A696" s="14"/>
      <c r="B696" s="263"/>
      <c r="C696" s="264"/>
      <c r="D696" s="242" t="s">
        <v>369</v>
      </c>
      <c r="E696" s="265" t="s">
        <v>1</v>
      </c>
      <c r="F696" s="266" t="s">
        <v>371</v>
      </c>
      <c r="G696" s="264"/>
      <c r="H696" s="267">
        <v>200.13800000000001</v>
      </c>
      <c r="I696" s="268"/>
      <c r="J696" s="264"/>
      <c r="K696" s="264"/>
      <c r="L696" s="269"/>
      <c r="M696" s="270"/>
      <c r="N696" s="271"/>
      <c r="O696" s="271"/>
      <c r="P696" s="271"/>
      <c r="Q696" s="271"/>
      <c r="R696" s="271"/>
      <c r="S696" s="271"/>
      <c r="T696" s="272"/>
      <c r="U696" s="14"/>
      <c r="V696" s="14"/>
      <c r="W696" s="14"/>
      <c r="X696" s="14"/>
      <c r="Y696" s="14"/>
      <c r="Z696" s="14"/>
      <c r="AA696" s="14"/>
      <c r="AB696" s="14"/>
      <c r="AC696" s="14"/>
      <c r="AD696" s="14"/>
      <c r="AE696" s="14"/>
      <c r="AT696" s="273" t="s">
        <v>369</v>
      </c>
      <c r="AU696" s="273" t="s">
        <v>91</v>
      </c>
      <c r="AV696" s="14" t="s">
        <v>115</v>
      </c>
      <c r="AW696" s="14" t="s">
        <v>38</v>
      </c>
      <c r="AX696" s="14" t="s">
        <v>87</v>
      </c>
      <c r="AY696" s="273" t="s">
        <v>227</v>
      </c>
    </row>
    <row r="697" s="2" customFormat="1" ht="16.5" customHeight="1">
      <c r="A697" s="40"/>
      <c r="B697" s="41"/>
      <c r="C697" s="229" t="s">
        <v>1066</v>
      </c>
      <c r="D697" s="229" t="s">
        <v>230</v>
      </c>
      <c r="E697" s="230" t="s">
        <v>1067</v>
      </c>
      <c r="F697" s="231" t="s">
        <v>1068</v>
      </c>
      <c r="G697" s="232" t="s">
        <v>374</v>
      </c>
      <c r="H697" s="233">
        <v>125.78</v>
      </c>
      <c r="I697" s="234"/>
      <c r="J697" s="235">
        <f>ROUND(I697*H697,2)</f>
        <v>0</v>
      </c>
      <c r="K697" s="231" t="s">
        <v>234</v>
      </c>
      <c r="L697" s="46"/>
      <c r="M697" s="236" t="s">
        <v>1</v>
      </c>
      <c r="N697" s="237" t="s">
        <v>48</v>
      </c>
      <c r="O697" s="93"/>
      <c r="P697" s="238">
        <f>O697*H697</f>
        <v>0</v>
      </c>
      <c r="Q697" s="238">
        <v>0</v>
      </c>
      <c r="R697" s="238">
        <f>Q697*H697</f>
        <v>0</v>
      </c>
      <c r="S697" s="238">
        <v>2.3999999999999999</v>
      </c>
      <c r="T697" s="239">
        <f>S697*H697</f>
        <v>301.87200000000001</v>
      </c>
      <c r="U697" s="40"/>
      <c r="V697" s="40"/>
      <c r="W697" s="40"/>
      <c r="X697" s="40"/>
      <c r="Y697" s="40"/>
      <c r="Z697" s="40"/>
      <c r="AA697" s="40"/>
      <c r="AB697" s="40"/>
      <c r="AC697" s="40"/>
      <c r="AD697" s="40"/>
      <c r="AE697" s="40"/>
      <c r="AR697" s="240" t="s">
        <v>115</v>
      </c>
      <c r="AT697" s="240" t="s">
        <v>230</v>
      </c>
      <c r="AU697" s="240" t="s">
        <v>91</v>
      </c>
      <c r="AY697" s="18" t="s">
        <v>227</v>
      </c>
      <c r="BE697" s="241">
        <f>IF(N697="základní",J697,0)</f>
        <v>0</v>
      </c>
      <c r="BF697" s="241">
        <f>IF(N697="snížená",J697,0)</f>
        <v>0</v>
      </c>
      <c r="BG697" s="241">
        <f>IF(N697="zákl. přenesená",J697,0)</f>
        <v>0</v>
      </c>
      <c r="BH697" s="241">
        <f>IF(N697="sníž. přenesená",J697,0)</f>
        <v>0</v>
      </c>
      <c r="BI697" s="241">
        <f>IF(N697="nulová",J697,0)</f>
        <v>0</v>
      </c>
      <c r="BJ697" s="18" t="s">
        <v>87</v>
      </c>
      <c r="BK697" s="241">
        <f>ROUND(I697*H697,2)</f>
        <v>0</v>
      </c>
      <c r="BL697" s="18" t="s">
        <v>115</v>
      </c>
      <c r="BM697" s="240" t="s">
        <v>1069</v>
      </c>
    </row>
    <row r="698" s="2" customFormat="1">
      <c r="A698" s="40"/>
      <c r="B698" s="41"/>
      <c r="C698" s="42"/>
      <c r="D698" s="242" t="s">
        <v>237</v>
      </c>
      <c r="E698" s="42"/>
      <c r="F698" s="243" t="s">
        <v>1070</v>
      </c>
      <c r="G698" s="42"/>
      <c r="H698" s="42"/>
      <c r="I698" s="244"/>
      <c r="J698" s="42"/>
      <c r="K698" s="42"/>
      <c r="L698" s="46"/>
      <c r="M698" s="245"/>
      <c r="N698" s="246"/>
      <c r="O698" s="93"/>
      <c r="P698" s="93"/>
      <c r="Q698" s="93"/>
      <c r="R698" s="93"/>
      <c r="S698" s="93"/>
      <c r="T698" s="94"/>
      <c r="U698" s="40"/>
      <c r="V698" s="40"/>
      <c r="W698" s="40"/>
      <c r="X698" s="40"/>
      <c r="Y698" s="40"/>
      <c r="Z698" s="40"/>
      <c r="AA698" s="40"/>
      <c r="AB698" s="40"/>
      <c r="AC698" s="40"/>
      <c r="AD698" s="40"/>
      <c r="AE698" s="40"/>
      <c r="AT698" s="18" t="s">
        <v>237</v>
      </c>
      <c r="AU698" s="18" t="s">
        <v>91</v>
      </c>
    </row>
    <row r="699" s="15" customFormat="1">
      <c r="A699" s="15"/>
      <c r="B699" s="274"/>
      <c r="C699" s="275"/>
      <c r="D699" s="242" t="s">
        <v>369</v>
      </c>
      <c r="E699" s="276" t="s">
        <v>1</v>
      </c>
      <c r="F699" s="277" t="s">
        <v>1043</v>
      </c>
      <c r="G699" s="275"/>
      <c r="H699" s="276" t="s">
        <v>1</v>
      </c>
      <c r="I699" s="278"/>
      <c r="J699" s="275"/>
      <c r="K699" s="275"/>
      <c r="L699" s="279"/>
      <c r="M699" s="280"/>
      <c r="N699" s="281"/>
      <c r="O699" s="281"/>
      <c r="P699" s="281"/>
      <c r="Q699" s="281"/>
      <c r="R699" s="281"/>
      <c r="S699" s="281"/>
      <c r="T699" s="282"/>
      <c r="U699" s="15"/>
      <c r="V699" s="15"/>
      <c r="W699" s="15"/>
      <c r="X699" s="15"/>
      <c r="Y699" s="15"/>
      <c r="Z699" s="15"/>
      <c r="AA699" s="15"/>
      <c r="AB699" s="15"/>
      <c r="AC699" s="15"/>
      <c r="AD699" s="15"/>
      <c r="AE699" s="15"/>
      <c r="AT699" s="283" t="s">
        <v>369</v>
      </c>
      <c r="AU699" s="283" t="s">
        <v>91</v>
      </c>
      <c r="AV699" s="15" t="s">
        <v>87</v>
      </c>
      <c r="AW699" s="15" t="s">
        <v>38</v>
      </c>
      <c r="AX699" s="15" t="s">
        <v>83</v>
      </c>
      <c r="AY699" s="283" t="s">
        <v>227</v>
      </c>
    </row>
    <row r="700" s="15" customFormat="1">
      <c r="A700" s="15"/>
      <c r="B700" s="274"/>
      <c r="C700" s="275"/>
      <c r="D700" s="242" t="s">
        <v>369</v>
      </c>
      <c r="E700" s="276" t="s">
        <v>1</v>
      </c>
      <c r="F700" s="277" t="s">
        <v>1071</v>
      </c>
      <c r="G700" s="275"/>
      <c r="H700" s="276" t="s">
        <v>1</v>
      </c>
      <c r="I700" s="278"/>
      <c r="J700" s="275"/>
      <c r="K700" s="275"/>
      <c r="L700" s="279"/>
      <c r="M700" s="280"/>
      <c r="N700" s="281"/>
      <c r="O700" s="281"/>
      <c r="P700" s="281"/>
      <c r="Q700" s="281"/>
      <c r="R700" s="281"/>
      <c r="S700" s="281"/>
      <c r="T700" s="282"/>
      <c r="U700" s="15"/>
      <c r="V700" s="15"/>
      <c r="W700" s="15"/>
      <c r="X700" s="15"/>
      <c r="Y700" s="15"/>
      <c r="Z700" s="15"/>
      <c r="AA700" s="15"/>
      <c r="AB700" s="15"/>
      <c r="AC700" s="15"/>
      <c r="AD700" s="15"/>
      <c r="AE700" s="15"/>
      <c r="AT700" s="283" t="s">
        <v>369</v>
      </c>
      <c r="AU700" s="283" t="s">
        <v>91</v>
      </c>
      <c r="AV700" s="15" t="s">
        <v>87</v>
      </c>
      <c r="AW700" s="15" t="s">
        <v>38</v>
      </c>
      <c r="AX700" s="15" t="s">
        <v>83</v>
      </c>
      <c r="AY700" s="283" t="s">
        <v>227</v>
      </c>
    </row>
    <row r="701" s="13" customFormat="1">
      <c r="A701" s="13"/>
      <c r="B701" s="252"/>
      <c r="C701" s="253"/>
      <c r="D701" s="242" t="s">
        <v>369</v>
      </c>
      <c r="E701" s="254" t="s">
        <v>1</v>
      </c>
      <c r="F701" s="255" t="s">
        <v>1072</v>
      </c>
      <c r="G701" s="253"/>
      <c r="H701" s="256">
        <v>92.629999999999995</v>
      </c>
      <c r="I701" s="257"/>
      <c r="J701" s="253"/>
      <c r="K701" s="253"/>
      <c r="L701" s="258"/>
      <c r="M701" s="259"/>
      <c r="N701" s="260"/>
      <c r="O701" s="260"/>
      <c r="P701" s="260"/>
      <c r="Q701" s="260"/>
      <c r="R701" s="260"/>
      <c r="S701" s="260"/>
      <c r="T701" s="261"/>
      <c r="U701" s="13"/>
      <c r="V701" s="13"/>
      <c r="W701" s="13"/>
      <c r="X701" s="13"/>
      <c r="Y701" s="13"/>
      <c r="Z701" s="13"/>
      <c r="AA701" s="13"/>
      <c r="AB701" s="13"/>
      <c r="AC701" s="13"/>
      <c r="AD701" s="13"/>
      <c r="AE701" s="13"/>
      <c r="AT701" s="262" t="s">
        <v>369</v>
      </c>
      <c r="AU701" s="262" t="s">
        <v>91</v>
      </c>
      <c r="AV701" s="13" t="s">
        <v>91</v>
      </c>
      <c r="AW701" s="13" t="s">
        <v>38</v>
      </c>
      <c r="AX701" s="13" t="s">
        <v>83</v>
      </c>
      <c r="AY701" s="262" t="s">
        <v>227</v>
      </c>
    </row>
    <row r="702" s="16" customFormat="1">
      <c r="A702" s="16"/>
      <c r="B702" s="294"/>
      <c r="C702" s="295"/>
      <c r="D702" s="242" t="s">
        <v>369</v>
      </c>
      <c r="E702" s="296" t="s">
        <v>1</v>
      </c>
      <c r="F702" s="297" t="s">
        <v>450</v>
      </c>
      <c r="G702" s="295"/>
      <c r="H702" s="298">
        <v>92.629999999999995</v>
      </c>
      <c r="I702" s="299"/>
      <c r="J702" s="295"/>
      <c r="K702" s="295"/>
      <c r="L702" s="300"/>
      <c r="M702" s="301"/>
      <c r="N702" s="302"/>
      <c r="O702" s="302"/>
      <c r="P702" s="302"/>
      <c r="Q702" s="302"/>
      <c r="R702" s="302"/>
      <c r="S702" s="302"/>
      <c r="T702" s="303"/>
      <c r="U702" s="16"/>
      <c r="V702" s="16"/>
      <c r="W702" s="16"/>
      <c r="X702" s="16"/>
      <c r="Y702" s="16"/>
      <c r="Z702" s="16"/>
      <c r="AA702" s="16"/>
      <c r="AB702" s="16"/>
      <c r="AC702" s="16"/>
      <c r="AD702" s="16"/>
      <c r="AE702" s="16"/>
      <c r="AT702" s="304" t="s">
        <v>369</v>
      </c>
      <c r="AU702" s="304" t="s">
        <v>91</v>
      </c>
      <c r="AV702" s="16" t="s">
        <v>102</v>
      </c>
      <c r="AW702" s="16" t="s">
        <v>38</v>
      </c>
      <c r="AX702" s="16" t="s">
        <v>83</v>
      </c>
      <c r="AY702" s="304" t="s">
        <v>227</v>
      </c>
    </row>
    <row r="703" s="13" customFormat="1">
      <c r="A703" s="13"/>
      <c r="B703" s="252"/>
      <c r="C703" s="253"/>
      <c r="D703" s="242" t="s">
        <v>369</v>
      </c>
      <c r="E703" s="254" t="s">
        <v>1</v>
      </c>
      <c r="F703" s="255" t="s">
        <v>1073</v>
      </c>
      <c r="G703" s="253"/>
      <c r="H703" s="256">
        <v>33.149999999999999</v>
      </c>
      <c r="I703" s="257"/>
      <c r="J703" s="253"/>
      <c r="K703" s="253"/>
      <c r="L703" s="258"/>
      <c r="M703" s="259"/>
      <c r="N703" s="260"/>
      <c r="O703" s="260"/>
      <c r="P703" s="260"/>
      <c r="Q703" s="260"/>
      <c r="R703" s="260"/>
      <c r="S703" s="260"/>
      <c r="T703" s="261"/>
      <c r="U703" s="13"/>
      <c r="V703" s="13"/>
      <c r="W703" s="13"/>
      <c r="X703" s="13"/>
      <c r="Y703" s="13"/>
      <c r="Z703" s="13"/>
      <c r="AA703" s="13"/>
      <c r="AB703" s="13"/>
      <c r="AC703" s="13"/>
      <c r="AD703" s="13"/>
      <c r="AE703" s="13"/>
      <c r="AT703" s="262" t="s">
        <v>369</v>
      </c>
      <c r="AU703" s="262" t="s">
        <v>91</v>
      </c>
      <c r="AV703" s="13" t="s">
        <v>91</v>
      </c>
      <c r="AW703" s="13" t="s">
        <v>38</v>
      </c>
      <c r="AX703" s="13" t="s">
        <v>83</v>
      </c>
      <c r="AY703" s="262" t="s">
        <v>227</v>
      </c>
    </row>
    <row r="704" s="14" customFormat="1">
      <c r="A704" s="14"/>
      <c r="B704" s="263"/>
      <c r="C704" s="264"/>
      <c r="D704" s="242" t="s">
        <v>369</v>
      </c>
      <c r="E704" s="265" t="s">
        <v>1</v>
      </c>
      <c r="F704" s="266" t="s">
        <v>371</v>
      </c>
      <c r="G704" s="264"/>
      <c r="H704" s="267">
        <v>125.78</v>
      </c>
      <c r="I704" s="268"/>
      <c r="J704" s="264"/>
      <c r="K704" s="264"/>
      <c r="L704" s="269"/>
      <c r="M704" s="270"/>
      <c r="N704" s="271"/>
      <c r="O704" s="271"/>
      <c r="P704" s="271"/>
      <c r="Q704" s="271"/>
      <c r="R704" s="271"/>
      <c r="S704" s="271"/>
      <c r="T704" s="272"/>
      <c r="U704" s="14"/>
      <c r="V704" s="14"/>
      <c r="W704" s="14"/>
      <c r="X704" s="14"/>
      <c r="Y704" s="14"/>
      <c r="Z704" s="14"/>
      <c r="AA704" s="14"/>
      <c r="AB704" s="14"/>
      <c r="AC704" s="14"/>
      <c r="AD704" s="14"/>
      <c r="AE704" s="14"/>
      <c r="AT704" s="273" t="s">
        <v>369</v>
      </c>
      <c r="AU704" s="273" t="s">
        <v>91</v>
      </c>
      <c r="AV704" s="14" t="s">
        <v>115</v>
      </c>
      <c r="AW704" s="14" t="s">
        <v>38</v>
      </c>
      <c r="AX704" s="14" t="s">
        <v>87</v>
      </c>
      <c r="AY704" s="273" t="s">
        <v>227</v>
      </c>
    </row>
    <row r="705" s="2" customFormat="1" ht="16.5" customHeight="1">
      <c r="A705" s="40"/>
      <c r="B705" s="41"/>
      <c r="C705" s="229" t="s">
        <v>1074</v>
      </c>
      <c r="D705" s="229" t="s">
        <v>230</v>
      </c>
      <c r="E705" s="230" t="s">
        <v>1075</v>
      </c>
      <c r="F705" s="231" t="s">
        <v>1076</v>
      </c>
      <c r="G705" s="232" t="s">
        <v>415</v>
      </c>
      <c r="H705" s="233">
        <v>10.17</v>
      </c>
      <c r="I705" s="234"/>
      <c r="J705" s="235">
        <f>ROUND(I705*H705,2)</f>
        <v>0</v>
      </c>
      <c r="K705" s="231" t="s">
        <v>234</v>
      </c>
      <c r="L705" s="46"/>
      <c r="M705" s="236" t="s">
        <v>1</v>
      </c>
      <c r="N705" s="237" t="s">
        <v>48</v>
      </c>
      <c r="O705" s="93"/>
      <c r="P705" s="238">
        <f>O705*H705</f>
        <v>0</v>
      </c>
      <c r="Q705" s="238">
        <v>0</v>
      </c>
      <c r="R705" s="238">
        <f>Q705*H705</f>
        <v>0</v>
      </c>
      <c r="S705" s="238">
        <v>0.082000000000000003</v>
      </c>
      <c r="T705" s="239">
        <f>S705*H705</f>
        <v>0.83394000000000001</v>
      </c>
      <c r="U705" s="40"/>
      <c r="V705" s="40"/>
      <c r="W705" s="40"/>
      <c r="X705" s="40"/>
      <c r="Y705" s="40"/>
      <c r="Z705" s="40"/>
      <c r="AA705" s="40"/>
      <c r="AB705" s="40"/>
      <c r="AC705" s="40"/>
      <c r="AD705" s="40"/>
      <c r="AE705" s="40"/>
      <c r="AR705" s="240" t="s">
        <v>115</v>
      </c>
      <c r="AT705" s="240" t="s">
        <v>230</v>
      </c>
      <c r="AU705" s="240" t="s">
        <v>91</v>
      </c>
      <c r="AY705" s="18" t="s">
        <v>227</v>
      </c>
      <c r="BE705" s="241">
        <f>IF(N705="základní",J705,0)</f>
        <v>0</v>
      </c>
      <c r="BF705" s="241">
        <f>IF(N705="snížená",J705,0)</f>
        <v>0</v>
      </c>
      <c r="BG705" s="241">
        <f>IF(N705="zákl. přenesená",J705,0)</f>
        <v>0</v>
      </c>
      <c r="BH705" s="241">
        <f>IF(N705="sníž. přenesená",J705,0)</f>
        <v>0</v>
      </c>
      <c r="BI705" s="241">
        <f>IF(N705="nulová",J705,0)</f>
        <v>0</v>
      </c>
      <c r="BJ705" s="18" t="s">
        <v>87</v>
      </c>
      <c r="BK705" s="241">
        <f>ROUND(I705*H705,2)</f>
        <v>0</v>
      </c>
      <c r="BL705" s="18" t="s">
        <v>115</v>
      </c>
      <c r="BM705" s="240" t="s">
        <v>1077</v>
      </c>
    </row>
    <row r="706" s="15" customFormat="1">
      <c r="A706" s="15"/>
      <c r="B706" s="274"/>
      <c r="C706" s="275"/>
      <c r="D706" s="242" t="s">
        <v>369</v>
      </c>
      <c r="E706" s="276" t="s">
        <v>1</v>
      </c>
      <c r="F706" s="277" t="s">
        <v>1043</v>
      </c>
      <c r="G706" s="275"/>
      <c r="H706" s="276" t="s">
        <v>1</v>
      </c>
      <c r="I706" s="278"/>
      <c r="J706" s="275"/>
      <c r="K706" s="275"/>
      <c r="L706" s="279"/>
      <c r="M706" s="280"/>
      <c r="N706" s="281"/>
      <c r="O706" s="281"/>
      <c r="P706" s="281"/>
      <c r="Q706" s="281"/>
      <c r="R706" s="281"/>
      <c r="S706" s="281"/>
      <c r="T706" s="282"/>
      <c r="U706" s="15"/>
      <c r="V706" s="15"/>
      <c r="W706" s="15"/>
      <c r="X706" s="15"/>
      <c r="Y706" s="15"/>
      <c r="Z706" s="15"/>
      <c r="AA706" s="15"/>
      <c r="AB706" s="15"/>
      <c r="AC706" s="15"/>
      <c r="AD706" s="15"/>
      <c r="AE706" s="15"/>
      <c r="AT706" s="283" t="s">
        <v>369</v>
      </c>
      <c r="AU706" s="283" t="s">
        <v>91</v>
      </c>
      <c r="AV706" s="15" t="s">
        <v>87</v>
      </c>
      <c r="AW706" s="15" t="s">
        <v>38</v>
      </c>
      <c r="AX706" s="15" t="s">
        <v>83</v>
      </c>
      <c r="AY706" s="283" t="s">
        <v>227</v>
      </c>
    </row>
    <row r="707" s="13" customFormat="1">
      <c r="A707" s="13"/>
      <c r="B707" s="252"/>
      <c r="C707" s="253"/>
      <c r="D707" s="242" t="s">
        <v>369</v>
      </c>
      <c r="E707" s="254" t="s">
        <v>1</v>
      </c>
      <c r="F707" s="255" t="s">
        <v>1078</v>
      </c>
      <c r="G707" s="253"/>
      <c r="H707" s="256">
        <v>10.17</v>
      </c>
      <c r="I707" s="257"/>
      <c r="J707" s="253"/>
      <c r="K707" s="253"/>
      <c r="L707" s="258"/>
      <c r="M707" s="259"/>
      <c r="N707" s="260"/>
      <c r="O707" s="260"/>
      <c r="P707" s="260"/>
      <c r="Q707" s="260"/>
      <c r="R707" s="260"/>
      <c r="S707" s="260"/>
      <c r="T707" s="261"/>
      <c r="U707" s="13"/>
      <c r="V707" s="13"/>
      <c r="W707" s="13"/>
      <c r="X707" s="13"/>
      <c r="Y707" s="13"/>
      <c r="Z707" s="13"/>
      <c r="AA707" s="13"/>
      <c r="AB707" s="13"/>
      <c r="AC707" s="13"/>
      <c r="AD707" s="13"/>
      <c r="AE707" s="13"/>
      <c r="AT707" s="262" t="s">
        <v>369</v>
      </c>
      <c r="AU707" s="262" t="s">
        <v>91</v>
      </c>
      <c r="AV707" s="13" t="s">
        <v>91</v>
      </c>
      <c r="AW707" s="13" t="s">
        <v>38</v>
      </c>
      <c r="AX707" s="13" t="s">
        <v>83</v>
      </c>
      <c r="AY707" s="262" t="s">
        <v>227</v>
      </c>
    </row>
    <row r="708" s="14" customFormat="1">
      <c r="A708" s="14"/>
      <c r="B708" s="263"/>
      <c r="C708" s="264"/>
      <c r="D708" s="242" t="s">
        <v>369</v>
      </c>
      <c r="E708" s="265" t="s">
        <v>1</v>
      </c>
      <c r="F708" s="266" t="s">
        <v>371</v>
      </c>
      <c r="G708" s="264"/>
      <c r="H708" s="267">
        <v>10.17</v>
      </c>
      <c r="I708" s="268"/>
      <c r="J708" s="264"/>
      <c r="K708" s="264"/>
      <c r="L708" s="269"/>
      <c r="M708" s="270"/>
      <c r="N708" s="271"/>
      <c r="O708" s="271"/>
      <c r="P708" s="271"/>
      <c r="Q708" s="271"/>
      <c r="R708" s="271"/>
      <c r="S708" s="271"/>
      <c r="T708" s="272"/>
      <c r="U708" s="14"/>
      <c r="V708" s="14"/>
      <c r="W708" s="14"/>
      <c r="X708" s="14"/>
      <c r="Y708" s="14"/>
      <c r="Z708" s="14"/>
      <c r="AA708" s="14"/>
      <c r="AB708" s="14"/>
      <c r="AC708" s="14"/>
      <c r="AD708" s="14"/>
      <c r="AE708" s="14"/>
      <c r="AT708" s="273" t="s">
        <v>369</v>
      </c>
      <c r="AU708" s="273" t="s">
        <v>91</v>
      </c>
      <c r="AV708" s="14" t="s">
        <v>115</v>
      </c>
      <c r="AW708" s="14" t="s">
        <v>38</v>
      </c>
      <c r="AX708" s="14" t="s">
        <v>87</v>
      </c>
      <c r="AY708" s="273" t="s">
        <v>227</v>
      </c>
    </row>
    <row r="709" s="2" customFormat="1" ht="16.5" customHeight="1">
      <c r="A709" s="40"/>
      <c r="B709" s="41"/>
      <c r="C709" s="229" t="s">
        <v>1079</v>
      </c>
      <c r="D709" s="229" t="s">
        <v>230</v>
      </c>
      <c r="E709" s="230" t="s">
        <v>1080</v>
      </c>
      <c r="F709" s="231" t="s">
        <v>1081</v>
      </c>
      <c r="G709" s="232" t="s">
        <v>374</v>
      </c>
      <c r="H709" s="233">
        <v>70.581999999999994</v>
      </c>
      <c r="I709" s="234"/>
      <c r="J709" s="235">
        <f>ROUND(I709*H709,2)</f>
        <v>0</v>
      </c>
      <c r="K709" s="231" t="s">
        <v>234</v>
      </c>
      <c r="L709" s="46"/>
      <c r="M709" s="236" t="s">
        <v>1</v>
      </c>
      <c r="N709" s="237" t="s">
        <v>48</v>
      </c>
      <c r="O709" s="93"/>
      <c r="P709" s="238">
        <f>O709*H709</f>
        <v>0</v>
      </c>
      <c r="Q709" s="238">
        <v>0</v>
      </c>
      <c r="R709" s="238">
        <f>Q709*H709</f>
        <v>0</v>
      </c>
      <c r="S709" s="238">
        <v>2.2000000000000002</v>
      </c>
      <c r="T709" s="239">
        <f>S709*H709</f>
        <v>155.28039999999999</v>
      </c>
      <c r="U709" s="40"/>
      <c r="V709" s="40"/>
      <c r="W709" s="40"/>
      <c r="X709" s="40"/>
      <c r="Y709" s="40"/>
      <c r="Z709" s="40"/>
      <c r="AA709" s="40"/>
      <c r="AB709" s="40"/>
      <c r="AC709" s="40"/>
      <c r="AD709" s="40"/>
      <c r="AE709" s="40"/>
      <c r="AR709" s="240" t="s">
        <v>115</v>
      </c>
      <c r="AT709" s="240" t="s">
        <v>230</v>
      </c>
      <c r="AU709" s="240" t="s">
        <v>91</v>
      </c>
      <c r="AY709" s="18" t="s">
        <v>227</v>
      </c>
      <c r="BE709" s="241">
        <f>IF(N709="základní",J709,0)</f>
        <v>0</v>
      </c>
      <c r="BF709" s="241">
        <f>IF(N709="snížená",J709,0)</f>
        <v>0</v>
      </c>
      <c r="BG709" s="241">
        <f>IF(N709="zákl. přenesená",J709,0)</f>
        <v>0</v>
      </c>
      <c r="BH709" s="241">
        <f>IF(N709="sníž. přenesená",J709,0)</f>
        <v>0</v>
      </c>
      <c r="BI709" s="241">
        <f>IF(N709="nulová",J709,0)</f>
        <v>0</v>
      </c>
      <c r="BJ709" s="18" t="s">
        <v>87</v>
      </c>
      <c r="BK709" s="241">
        <f>ROUND(I709*H709,2)</f>
        <v>0</v>
      </c>
      <c r="BL709" s="18" t="s">
        <v>115</v>
      </c>
      <c r="BM709" s="240" t="s">
        <v>1082</v>
      </c>
    </row>
    <row r="710" s="15" customFormat="1">
      <c r="A710" s="15"/>
      <c r="B710" s="274"/>
      <c r="C710" s="275"/>
      <c r="D710" s="242" t="s">
        <v>369</v>
      </c>
      <c r="E710" s="276" t="s">
        <v>1</v>
      </c>
      <c r="F710" s="277" t="s">
        <v>1083</v>
      </c>
      <c r="G710" s="275"/>
      <c r="H710" s="276" t="s">
        <v>1</v>
      </c>
      <c r="I710" s="278"/>
      <c r="J710" s="275"/>
      <c r="K710" s="275"/>
      <c r="L710" s="279"/>
      <c r="M710" s="280"/>
      <c r="N710" s="281"/>
      <c r="O710" s="281"/>
      <c r="P710" s="281"/>
      <c r="Q710" s="281"/>
      <c r="R710" s="281"/>
      <c r="S710" s="281"/>
      <c r="T710" s="282"/>
      <c r="U710" s="15"/>
      <c r="V710" s="15"/>
      <c r="W710" s="15"/>
      <c r="X710" s="15"/>
      <c r="Y710" s="15"/>
      <c r="Z710" s="15"/>
      <c r="AA710" s="15"/>
      <c r="AB710" s="15"/>
      <c r="AC710" s="15"/>
      <c r="AD710" s="15"/>
      <c r="AE710" s="15"/>
      <c r="AT710" s="283" t="s">
        <v>369</v>
      </c>
      <c r="AU710" s="283" t="s">
        <v>91</v>
      </c>
      <c r="AV710" s="15" t="s">
        <v>87</v>
      </c>
      <c r="AW710" s="15" t="s">
        <v>38</v>
      </c>
      <c r="AX710" s="15" t="s">
        <v>83</v>
      </c>
      <c r="AY710" s="283" t="s">
        <v>227</v>
      </c>
    </row>
    <row r="711" s="13" customFormat="1">
      <c r="A711" s="13"/>
      <c r="B711" s="252"/>
      <c r="C711" s="253"/>
      <c r="D711" s="242" t="s">
        <v>369</v>
      </c>
      <c r="E711" s="254" t="s">
        <v>1</v>
      </c>
      <c r="F711" s="255" t="s">
        <v>1084</v>
      </c>
      <c r="G711" s="253"/>
      <c r="H711" s="256">
        <v>2.5499999999999998</v>
      </c>
      <c r="I711" s="257"/>
      <c r="J711" s="253"/>
      <c r="K711" s="253"/>
      <c r="L711" s="258"/>
      <c r="M711" s="259"/>
      <c r="N711" s="260"/>
      <c r="O711" s="260"/>
      <c r="P711" s="260"/>
      <c r="Q711" s="260"/>
      <c r="R711" s="260"/>
      <c r="S711" s="260"/>
      <c r="T711" s="261"/>
      <c r="U711" s="13"/>
      <c r="V711" s="13"/>
      <c r="W711" s="13"/>
      <c r="X711" s="13"/>
      <c r="Y711" s="13"/>
      <c r="Z711" s="13"/>
      <c r="AA711" s="13"/>
      <c r="AB711" s="13"/>
      <c r="AC711" s="13"/>
      <c r="AD711" s="13"/>
      <c r="AE711" s="13"/>
      <c r="AT711" s="262" t="s">
        <v>369</v>
      </c>
      <c r="AU711" s="262" t="s">
        <v>91</v>
      </c>
      <c r="AV711" s="13" t="s">
        <v>91</v>
      </c>
      <c r="AW711" s="13" t="s">
        <v>38</v>
      </c>
      <c r="AX711" s="13" t="s">
        <v>83</v>
      </c>
      <c r="AY711" s="262" t="s">
        <v>227</v>
      </c>
    </row>
    <row r="712" s="13" customFormat="1">
      <c r="A712" s="13"/>
      <c r="B712" s="252"/>
      <c r="C712" s="253"/>
      <c r="D712" s="242" t="s">
        <v>369</v>
      </c>
      <c r="E712" s="254" t="s">
        <v>1</v>
      </c>
      <c r="F712" s="255" t="s">
        <v>1085</v>
      </c>
      <c r="G712" s="253"/>
      <c r="H712" s="256">
        <v>10.843</v>
      </c>
      <c r="I712" s="257"/>
      <c r="J712" s="253"/>
      <c r="K712" s="253"/>
      <c r="L712" s="258"/>
      <c r="M712" s="259"/>
      <c r="N712" s="260"/>
      <c r="O712" s="260"/>
      <c r="P712" s="260"/>
      <c r="Q712" s="260"/>
      <c r="R712" s="260"/>
      <c r="S712" s="260"/>
      <c r="T712" s="261"/>
      <c r="U712" s="13"/>
      <c r="V712" s="13"/>
      <c r="W712" s="13"/>
      <c r="X712" s="13"/>
      <c r="Y712" s="13"/>
      <c r="Z712" s="13"/>
      <c r="AA712" s="13"/>
      <c r="AB712" s="13"/>
      <c r="AC712" s="13"/>
      <c r="AD712" s="13"/>
      <c r="AE712" s="13"/>
      <c r="AT712" s="262" t="s">
        <v>369</v>
      </c>
      <c r="AU712" s="262" t="s">
        <v>91</v>
      </c>
      <c r="AV712" s="13" t="s">
        <v>91</v>
      </c>
      <c r="AW712" s="13" t="s">
        <v>38</v>
      </c>
      <c r="AX712" s="13" t="s">
        <v>83</v>
      </c>
      <c r="AY712" s="262" t="s">
        <v>227</v>
      </c>
    </row>
    <row r="713" s="13" customFormat="1">
      <c r="A713" s="13"/>
      <c r="B713" s="252"/>
      <c r="C713" s="253"/>
      <c r="D713" s="242" t="s">
        <v>369</v>
      </c>
      <c r="E713" s="254" t="s">
        <v>1</v>
      </c>
      <c r="F713" s="255" t="s">
        <v>1086</v>
      </c>
      <c r="G713" s="253"/>
      <c r="H713" s="256">
        <v>2.6899999999999999</v>
      </c>
      <c r="I713" s="257"/>
      <c r="J713" s="253"/>
      <c r="K713" s="253"/>
      <c r="L713" s="258"/>
      <c r="M713" s="259"/>
      <c r="N713" s="260"/>
      <c r="O713" s="260"/>
      <c r="P713" s="260"/>
      <c r="Q713" s="260"/>
      <c r="R713" s="260"/>
      <c r="S713" s="260"/>
      <c r="T713" s="261"/>
      <c r="U713" s="13"/>
      <c r="V713" s="13"/>
      <c r="W713" s="13"/>
      <c r="X713" s="13"/>
      <c r="Y713" s="13"/>
      <c r="Z713" s="13"/>
      <c r="AA713" s="13"/>
      <c r="AB713" s="13"/>
      <c r="AC713" s="13"/>
      <c r="AD713" s="13"/>
      <c r="AE713" s="13"/>
      <c r="AT713" s="262" t="s">
        <v>369</v>
      </c>
      <c r="AU713" s="262" t="s">
        <v>91</v>
      </c>
      <c r="AV713" s="13" t="s">
        <v>91</v>
      </c>
      <c r="AW713" s="13" t="s">
        <v>38</v>
      </c>
      <c r="AX713" s="13" t="s">
        <v>83</v>
      </c>
      <c r="AY713" s="262" t="s">
        <v>227</v>
      </c>
    </row>
    <row r="714" s="13" customFormat="1">
      <c r="A714" s="13"/>
      <c r="B714" s="252"/>
      <c r="C714" s="253"/>
      <c r="D714" s="242" t="s">
        <v>369</v>
      </c>
      <c r="E714" s="254" t="s">
        <v>1</v>
      </c>
      <c r="F714" s="255" t="s">
        <v>1087</v>
      </c>
      <c r="G714" s="253"/>
      <c r="H714" s="256">
        <v>0.74399999999999999</v>
      </c>
      <c r="I714" s="257"/>
      <c r="J714" s="253"/>
      <c r="K714" s="253"/>
      <c r="L714" s="258"/>
      <c r="M714" s="259"/>
      <c r="N714" s="260"/>
      <c r="O714" s="260"/>
      <c r="P714" s="260"/>
      <c r="Q714" s="260"/>
      <c r="R714" s="260"/>
      <c r="S714" s="260"/>
      <c r="T714" s="261"/>
      <c r="U714" s="13"/>
      <c r="V714" s="13"/>
      <c r="W714" s="13"/>
      <c r="X714" s="13"/>
      <c r="Y714" s="13"/>
      <c r="Z714" s="13"/>
      <c r="AA714" s="13"/>
      <c r="AB714" s="13"/>
      <c r="AC714" s="13"/>
      <c r="AD714" s="13"/>
      <c r="AE714" s="13"/>
      <c r="AT714" s="262" t="s">
        <v>369</v>
      </c>
      <c r="AU714" s="262" t="s">
        <v>91</v>
      </c>
      <c r="AV714" s="13" t="s">
        <v>91</v>
      </c>
      <c r="AW714" s="13" t="s">
        <v>38</v>
      </c>
      <c r="AX714" s="13" t="s">
        <v>83</v>
      </c>
      <c r="AY714" s="262" t="s">
        <v>227</v>
      </c>
    </row>
    <row r="715" s="13" customFormat="1">
      <c r="A715" s="13"/>
      <c r="B715" s="252"/>
      <c r="C715" s="253"/>
      <c r="D715" s="242" t="s">
        <v>369</v>
      </c>
      <c r="E715" s="254" t="s">
        <v>1</v>
      </c>
      <c r="F715" s="255" t="s">
        <v>1088</v>
      </c>
      <c r="G715" s="253"/>
      <c r="H715" s="256">
        <v>0.97999999999999998</v>
      </c>
      <c r="I715" s="257"/>
      <c r="J715" s="253"/>
      <c r="K715" s="253"/>
      <c r="L715" s="258"/>
      <c r="M715" s="259"/>
      <c r="N715" s="260"/>
      <c r="O715" s="260"/>
      <c r="P715" s="260"/>
      <c r="Q715" s="260"/>
      <c r="R715" s="260"/>
      <c r="S715" s="260"/>
      <c r="T715" s="261"/>
      <c r="U715" s="13"/>
      <c r="V715" s="13"/>
      <c r="W715" s="13"/>
      <c r="X715" s="13"/>
      <c r="Y715" s="13"/>
      <c r="Z715" s="13"/>
      <c r="AA715" s="13"/>
      <c r="AB715" s="13"/>
      <c r="AC715" s="13"/>
      <c r="AD715" s="13"/>
      <c r="AE715" s="13"/>
      <c r="AT715" s="262" t="s">
        <v>369</v>
      </c>
      <c r="AU715" s="262" t="s">
        <v>91</v>
      </c>
      <c r="AV715" s="13" t="s">
        <v>91</v>
      </c>
      <c r="AW715" s="13" t="s">
        <v>38</v>
      </c>
      <c r="AX715" s="13" t="s">
        <v>83</v>
      </c>
      <c r="AY715" s="262" t="s">
        <v>227</v>
      </c>
    </row>
    <row r="716" s="13" customFormat="1">
      <c r="A716" s="13"/>
      <c r="B716" s="252"/>
      <c r="C716" s="253"/>
      <c r="D716" s="242" t="s">
        <v>369</v>
      </c>
      <c r="E716" s="254" t="s">
        <v>1</v>
      </c>
      <c r="F716" s="255" t="s">
        <v>1089</v>
      </c>
      <c r="G716" s="253"/>
      <c r="H716" s="256">
        <v>15.855</v>
      </c>
      <c r="I716" s="257"/>
      <c r="J716" s="253"/>
      <c r="K716" s="253"/>
      <c r="L716" s="258"/>
      <c r="M716" s="259"/>
      <c r="N716" s="260"/>
      <c r="O716" s="260"/>
      <c r="P716" s="260"/>
      <c r="Q716" s="260"/>
      <c r="R716" s="260"/>
      <c r="S716" s="260"/>
      <c r="T716" s="261"/>
      <c r="U716" s="13"/>
      <c r="V716" s="13"/>
      <c r="W716" s="13"/>
      <c r="X716" s="13"/>
      <c r="Y716" s="13"/>
      <c r="Z716" s="13"/>
      <c r="AA716" s="13"/>
      <c r="AB716" s="13"/>
      <c r="AC716" s="13"/>
      <c r="AD716" s="13"/>
      <c r="AE716" s="13"/>
      <c r="AT716" s="262" t="s">
        <v>369</v>
      </c>
      <c r="AU716" s="262" t="s">
        <v>91</v>
      </c>
      <c r="AV716" s="13" t="s">
        <v>91</v>
      </c>
      <c r="AW716" s="13" t="s">
        <v>38</v>
      </c>
      <c r="AX716" s="13" t="s">
        <v>83</v>
      </c>
      <c r="AY716" s="262" t="s">
        <v>227</v>
      </c>
    </row>
    <row r="717" s="13" customFormat="1">
      <c r="A717" s="13"/>
      <c r="B717" s="252"/>
      <c r="C717" s="253"/>
      <c r="D717" s="242" t="s">
        <v>369</v>
      </c>
      <c r="E717" s="254" t="s">
        <v>1</v>
      </c>
      <c r="F717" s="255" t="s">
        <v>1090</v>
      </c>
      <c r="G717" s="253"/>
      <c r="H717" s="256">
        <v>2.54</v>
      </c>
      <c r="I717" s="257"/>
      <c r="J717" s="253"/>
      <c r="K717" s="253"/>
      <c r="L717" s="258"/>
      <c r="M717" s="259"/>
      <c r="N717" s="260"/>
      <c r="O717" s="260"/>
      <c r="P717" s="260"/>
      <c r="Q717" s="260"/>
      <c r="R717" s="260"/>
      <c r="S717" s="260"/>
      <c r="T717" s="261"/>
      <c r="U717" s="13"/>
      <c r="V717" s="13"/>
      <c r="W717" s="13"/>
      <c r="X717" s="13"/>
      <c r="Y717" s="13"/>
      <c r="Z717" s="13"/>
      <c r="AA717" s="13"/>
      <c r="AB717" s="13"/>
      <c r="AC717" s="13"/>
      <c r="AD717" s="13"/>
      <c r="AE717" s="13"/>
      <c r="AT717" s="262" t="s">
        <v>369</v>
      </c>
      <c r="AU717" s="262" t="s">
        <v>91</v>
      </c>
      <c r="AV717" s="13" t="s">
        <v>91</v>
      </c>
      <c r="AW717" s="13" t="s">
        <v>38</v>
      </c>
      <c r="AX717" s="13" t="s">
        <v>83</v>
      </c>
      <c r="AY717" s="262" t="s">
        <v>227</v>
      </c>
    </row>
    <row r="718" s="13" customFormat="1">
      <c r="A718" s="13"/>
      <c r="B718" s="252"/>
      <c r="C718" s="253"/>
      <c r="D718" s="242" t="s">
        <v>369</v>
      </c>
      <c r="E718" s="254" t="s">
        <v>1</v>
      </c>
      <c r="F718" s="255" t="s">
        <v>1091</v>
      </c>
      <c r="G718" s="253"/>
      <c r="H718" s="256">
        <v>5.7300000000000004</v>
      </c>
      <c r="I718" s="257"/>
      <c r="J718" s="253"/>
      <c r="K718" s="253"/>
      <c r="L718" s="258"/>
      <c r="M718" s="259"/>
      <c r="N718" s="260"/>
      <c r="O718" s="260"/>
      <c r="P718" s="260"/>
      <c r="Q718" s="260"/>
      <c r="R718" s="260"/>
      <c r="S718" s="260"/>
      <c r="T718" s="261"/>
      <c r="U718" s="13"/>
      <c r="V718" s="13"/>
      <c r="W718" s="13"/>
      <c r="X718" s="13"/>
      <c r="Y718" s="13"/>
      <c r="Z718" s="13"/>
      <c r="AA718" s="13"/>
      <c r="AB718" s="13"/>
      <c r="AC718" s="13"/>
      <c r="AD718" s="13"/>
      <c r="AE718" s="13"/>
      <c r="AT718" s="262" t="s">
        <v>369</v>
      </c>
      <c r="AU718" s="262" t="s">
        <v>91</v>
      </c>
      <c r="AV718" s="13" t="s">
        <v>91</v>
      </c>
      <c r="AW718" s="13" t="s">
        <v>38</v>
      </c>
      <c r="AX718" s="13" t="s">
        <v>83</v>
      </c>
      <c r="AY718" s="262" t="s">
        <v>227</v>
      </c>
    </row>
    <row r="719" s="13" customFormat="1">
      <c r="A719" s="13"/>
      <c r="B719" s="252"/>
      <c r="C719" s="253"/>
      <c r="D719" s="242" t="s">
        <v>369</v>
      </c>
      <c r="E719" s="254" t="s">
        <v>1</v>
      </c>
      <c r="F719" s="255" t="s">
        <v>1092</v>
      </c>
      <c r="G719" s="253"/>
      <c r="H719" s="256">
        <v>17.760000000000002</v>
      </c>
      <c r="I719" s="257"/>
      <c r="J719" s="253"/>
      <c r="K719" s="253"/>
      <c r="L719" s="258"/>
      <c r="M719" s="259"/>
      <c r="N719" s="260"/>
      <c r="O719" s="260"/>
      <c r="P719" s="260"/>
      <c r="Q719" s="260"/>
      <c r="R719" s="260"/>
      <c r="S719" s="260"/>
      <c r="T719" s="261"/>
      <c r="U719" s="13"/>
      <c r="V719" s="13"/>
      <c r="W719" s="13"/>
      <c r="X719" s="13"/>
      <c r="Y719" s="13"/>
      <c r="Z719" s="13"/>
      <c r="AA719" s="13"/>
      <c r="AB719" s="13"/>
      <c r="AC719" s="13"/>
      <c r="AD719" s="13"/>
      <c r="AE719" s="13"/>
      <c r="AT719" s="262" t="s">
        <v>369</v>
      </c>
      <c r="AU719" s="262" t="s">
        <v>91</v>
      </c>
      <c r="AV719" s="13" t="s">
        <v>91</v>
      </c>
      <c r="AW719" s="13" t="s">
        <v>38</v>
      </c>
      <c r="AX719" s="13" t="s">
        <v>83</v>
      </c>
      <c r="AY719" s="262" t="s">
        <v>227</v>
      </c>
    </row>
    <row r="720" s="13" customFormat="1">
      <c r="A720" s="13"/>
      <c r="B720" s="252"/>
      <c r="C720" s="253"/>
      <c r="D720" s="242" t="s">
        <v>369</v>
      </c>
      <c r="E720" s="254" t="s">
        <v>1</v>
      </c>
      <c r="F720" s="255" t="s">
        <v>1093</v>
      </c>
      <c r="G720" s="253"/>
      <c r="H720" s="256">
        <v>5.9500000000000002</v>
      </c>
      <c r="I720" s="257"/>
      <c r="J720" s="253"/>
      <c r="K720" s="253"/>
      <c r="L720" s="258"/>
      <c r="M720" s="259"/>
      <c r="N720" s="260"/>
      <c r="O720" s="260"/>
      <c r="P720" s="260"/>
      <c r="Q720" s="260"/>
      <c r="R720" s="260"/>
      <c r="S720" s="260"/>
      <c r="T720" s="261"/>
      <c r="U720" s="13"/>
      <c r="V720" s="13"/>
      <c r="W720" s="13"/>
      <c r="X720" s="13"/>
      <c r="Y720" s="13"/>
      <c r="Z720" s="13"/>
      <c r="AA720" s="13"/>
      <c r="AB720" s="13"/>
      <c r="AC720" s="13"/>
      <c r="AD720" s="13"/>
      <c r="AE720" s="13"/>
      <c r="AT720" s="262" t="s">
        <v>369</v>
      </c>
      <c r="AU720" s="262" t="s">
        <v>91</v>
      </c>
      <c r="AV720" s="13" t="s">
        <v>91</v>
      </c>
      <c r="AW720" s="13" t="s">
        <v>38</v>
      </c>
      <c r="AX720" s="13" t="s">
        <v>83</v>
      </c>
      <c r="AY720" s="262" t="s">
        <v>227</v>
      </c>
    </row>
    <row r="721" s="13" customFormat="1">
      <c r="A721" s="13"/>
      <c r="B721" s="252"/>
      <c r="C721" s="253"/>
      <c r="D721" s="242" t="s">
        <v>369</v>
      </c>
      <c r="E721" s="254" t="s">
        <v>1</v>
      </c>
      <c r="F721" s="255" t="s">
        <v>1094</v>
      </c>
      <c r="G721" s="253"/>
      <c r="H721" s="256">
        <v>12.310000000000001</v>
      </c>
      <c r="I721" s="257"/>
      <c r="J721" s="253"/>
      <c r="K721" s="253"/>
      <c r="L721" s="258"/>
      <c r="M721" s="259"/>
      <c r="N721" s="260"/>
      <c r="O721" s="260"/>
      <c r="P721" s="260"/>
      <c r="Q721" s="260"/>
      <c r="R721" s="260"/>
      <c r="S721" s="260"/>
      <c r="T721" s="261"/>
      <c r="U721" s="13"/>
      <c r="V721" s="13"/>
      <c r="W721" s="13"/>
      <c r="X721" s="13"/>
      <c r="Y721" s="13"/>
      <c r="Z721" s="13"/>
      <c r="AA721" s="13"/>
      <c r="AB721" s="13"/>
      <c r="AC721" s="13"/>
      <c r="AD721" s="13"/>
      <c r="AE721" s="13"/>
      <c r="AT721" s="262" t="s">
        <v>369</v>
      </c>
      <c r="AU721" s="262" t="s">
        <v>91</v>
      </c>
      <c r="AV721" s="13" t="s">
        <v>91</v>
      </c>
      <c r="AW721" s="13" t="s">
        <v>38</v>
      </c>
      <c r="AX721" s="13" t="s">
        <v>83</v>
      </c>
      <c r="AY721" s="262" t="s">
        <v>227</v>
      </c>
    </row>
    <row r="722" s="13" customFormat="1">
      <c r="A722" s="13"/>
      <c r="B722" s="252"/>
      <c r="C722" s="253"/>
      <c r="D722" s="242" t="s">
        <v>369</v>
      </c>
      <c r="E722" s="254" t="s">
        <v>1</v>
      </c>
      <c r="F722" s="255" t="s">
        <v>1095</v>
      </c>
      <c r="G722" s="253"/>
      <c r="H722" s="256">
        <v>2.6200000000000001</v>
      </c>
      <c r="I722" s="257"/>
      <c r="J722" s="253"/>
      <c r="K722" s="253"/>
      <c r="L722" s="258"/>
      <c r="M722" s="259"/>
      <c r="N722" s="260"/>
      <c r="O722" s="260"/>
      <c r="P722" s="260"/>
      <c r="Q722" s="260"/>
      <c r="R722" s="260"/>
      <c r="S722" s="260"/>
      <c r="T722" s="261"/>
      <c r="U722" s="13"/>
      <c r="V722" s="13"/>
      <c r="W722" s="13"/>
      <c r="X722" s="13"/>
      <c r="Y722" s="13"/>
      <c r="Z722" s="13"/>
      <c r="AA722" s="13"/>
      <c r="AB722" s="13"/>
      <c r="AC722" s="13"/>
      <c r="AD722" s="13"/>
      <c r="AE722" s="13"/>
      <c r="AT722" s="262" t="s">
        <v>369</v>
      </c>
      <c r="AU722" s="262" t="s">
        <v>91</v>
      </c>
      <c r="AV722" s="13" t="s">
        <v>91</v>
      </c>
      <c r="AW722" s="13" t="s">
        <v>38</v>
      </c>
      <c r="AX722" s="13" t="s">
        <v>83</v>
      </c>
      <c r="AY722" s="262" t="s">
        <v>227</v>
      </c>
    </row>
    <row r="723" s="13" customFormat="1">
      <c r="A723" s="13"/>
      <c r="B723" s="252"/>
      <c r="C723" s="253"/>
      <c r="D723" s="242" t="s">
        <v>369</v>
      </c>
      <c r="E723" s="254" t="s">
        <v>1</v>
      </c>
      <c r="F723" s="255" t="s">
        <v>1096</v>
      </c>
      <c r="G723" s="253"/>
      <c r="H723" s="256">
        <v>-9.9900000000000002</v>
      </c>
      <c r="I723" s="257"/>
      <c r="J723" s="253"/>
      <c r="K723" s="253"/>
      <c r="L723" s="258"/>
      <c r="M723" s="259"/>
      <c r="N723" s="260"/>
      <c r="O723" s="260"/>
      <c r="P723" s="260"/>
      <c r="Q723" s="260"/>
      <c r="R723" s="260"/>
      <c r="S723" s="260"/>
      <c r="T723" s="261"/>
      <c r="U723" s="13"/>
      <c r="V723" s="13"/>
      <c r="W723" s="13"/>
      <c r="X723" s="13"/>
      <c r="Y723" s="13"/>
      <c r="Z723" s="13"/>
      <c r="AA723" s="13"/>
      <c r="AB723" s="13"/>
      <c r="AC723" s="13"/>
      <c r="AD723" s="13"/>
      <c r="AE723" s="13"/>
      <c r="AT723" s="262" t="s">
        <v>369</v>
      </c>
      <c r="AU723" s="262" t="s">
        <v>91</v>
      </c>
      <c r="AV723" s="13" t="s">
        <v>91</v>
      </c>
      <c r="AW723" s="13" t="s">
        <v>38</v>
      </c>
      <c r="AX723" s="13" t="s">
        <v>83</v>
      </c>
      <c r="AY723" s="262" t="s">
        <v>227</v>
      </c>
    </row>
    <row r="724" s="14" customFormat="1">
      <c r="A724" s="14"/>
      <c r="B724" s="263"/>
      <c r="C724" s="264"/>
      <c r="D724" s="242" t="s">
        <v>369</v>
      </c>
      <c r="E724" s="265" t="s">
        <v>1</v>
      </c>
      <c r="F724" s="266" t="s">
        <v>371</v>
      </c>
      <c r="G724" s="264"/>
      <c r="H724" s="267">
        <v>70.581999999999994</v>
      </c>
      <c r="I724" s="268"/>
      <c r="J724" s="264"/>
      <c r="K724" s="264"/>
      <c r="L724" s="269"/>
      <c r="M724" s="270"/>
      <c r="N724" s="271"/>
      <c r="O724" s="271"/>
      <c r="P724" s="271"/>
      <c r="Q724" s="271"/>
      <c r="R724" s="271"/>
      <c r="S724" s="271"/>
      <c r="T724" s="272"/>
      <c r="U724" s="14"/>
      <c r="V724" s="14"/>
      <c r="W724" s="14"/>
      <c r="X724" s="14"/>
      <c r="Y724" s="14"/>
      <c r="Z724" s="14"/>
      <c r="AA724" s="14"/>
      <c r="AB724" s="14"/>
      <c r="AC724" s="14"/>
      <c r="AD724" s="14"/>
      <c r="AE724" s="14"/>
      <c r="AT724" s="273" t="s">
        <v>369</v>
      </c>
      <c r="AU724" s="273" t="s">
        <v>91</v>
      </c>
      <c r="AV724" s="14" t="s">
        <v>115</v>
      </c>
      <c r="AW724" s="14" t="s">
        <v>38</v>
      </c>
      <c r="AX724" s="14" t="s">
        <v>87</v>
      </c>
      <c r="AY724" s="273" t="s">
        <v>227</v>
      </c>
    </row>
    <row r="725" s="2" customFormat="1" ht="16.5" customHeight="1">
      <c r="A725" s="40"/>
      <c r="B725" s="41"/>
      <c r="C725" s="229" t="s">
        <v>1097</v>
      </c>
      <c r="D725" s="229" t="s">
        <v>230</v>
      </c>
      <c r="E725" s="230" t="s">
        <v>1080</v>
      </c>
      <c r="F725" s="231" t="s">
        <v>1081</v>
      </c>
      <c r="G725" s="232" t="s">
        <v>374</v>
      </c>
      <c r="H725" s="233">
        <v>2.6509999999999998</v>
      </c>
      <c r="I725" s="234"/>
      <c r="J725" s="235">
        <f>ROUND(I725*H725,2)</f>
        <v>0</v>
      </c>
      <c r="K725" s="231" t="s">
        <v>234</v>
      </c>
      <c r="L725" s="46"/>
      <c r="M725" s="236" t="s">
        <v>1</v>
      </c>
      <c r="N725" s="237" t="s">
        <v>48</v>
      </c>
      <c r="O725" s="93"/>
      <c r="P725" s="238">
        <f>O725*H725</f>
        <v>0</v>
      </c>
      <c r="Q725" s="238">
        <v>0</v>
      </c>
      <c r="R725" s="238">
        <f>Q725*H725</f>
        <v>0</v>
      </c>
      <c r="S725" s="238">
        <v>2.2000000000000002</v>
      </c>
      <c r="T725" s="239">
        <f>S725*H725</f>
        <v>5.8322000000000003</v>
      </c>
      <c r="U725" s="40"/>
      <c r="V725" s="40"/>
      <c r="W725" s="40"/>
      <c r="X725" s="40"/>
      <c r="Y725" s="40"/>
      <c r="Z725" s="40"/>
      <c r="AA725" s="40"/>
      <c r="AB725" s="40"/>
      <c r="AC725" s="40"/>
      <c r="AD725" s="40"/>
      <c r="AE725" s="40"/>
      <c r="AR725" s="240" t="s">
        <v>115</v>
      </c>
      <c r="AT725" s="240" t="s">
        <v>230</v>
      </c>
      <c r="AU725" s="240" t="s">
        <v>91</v>
      </c>
      <c r="AY725" s="18" t="s">
        <v>227</v>
      </c>
      <c r="BE725" s="241">
        <f>IF(N725="základní",J725,0)</f>
        <v>0</v>
      </c>
      <c r="BF725" s="241">
        <f>IF(N725="snížená",J725,0)</f>
        <v>0</v>
      </c>
      <c r="BG725" s="241">
        <f>IF(N725="zákl. přenesená",J725,0)</f>
        <v>0</v>
      </c>
      <c r="BH725" s="241">
        <f>IF(N725="sníž. přenesená",J725,0)</f>
        <v>0</v>
      </c>
      <c r="BI725" s="241">
        <f>IF(N725="nulová",J725,0)</f>
        <v>0</v>
      </c>
      <c r="BJ725" s="18" t="s">
        <v>87</v>
      </c>
      <c r="BK725" s="241">
        <f>ROUND(I725*H725,2)</f>
        <v>0</v>
      </c>
      <c r="BL725" s="18" t="s">
        <v>115</v>
      </c>
      <c r="BM725" s="240" t="s">
        <v>1098</v>
      </c>
    </row>
    <row r="726" s="15" customFormat="1">
      <c r="A726" s="15"/>
      <c r="B726" s="274"/>
      <c r="C726" s="275"/>
      <c r="D726" s="242" t="s">
        <v>369</v>
      </c>
      <c r="E726" s="276" t="s">
        <v>1</v>
      </c>
      <c r="F726" s="277" t="s">
        <v>1099</v>
      </c>
      <c r="G726" s="275"/>
      <c r="H726" s="276" t="s">
        <v>1</v>
      </c>
      <c r="I726" s="278"/>
      <c r="J726" s="275"/>
      <c r="K726" s="275"/>
      <c r="L726" s="279"/>
      <c r="M726" s="280"/>
      <c r="N726" s="281"/>
      <c r="O726" s="281"/>
      <c r="P726" s="281"/>
      <c r="Q726" s="281"/>
      <c r="R726" s="281"/>
      <c r="S726" s="281"/>
      <c r="T726" s="282"/>
      <c r="U726" s="15"/>
      <c r="V726" s="15"/>
      <c r="W726" s="15"/>
      <c r="X726" s="15"/>
      <c r="Y726" s="15"/>
      <c r="Z726" s="15"/>
      <c r="AA726" s="15"/>
      <c r="AB726" s="15"/>
      <c r="AC726" s="15"/>
      <c r="AD726" s="15"/>
      <c r="AE726" s="15"/>
      <c r="AT726" s="283" t="s">
        <v>369</v>
      </c>
      <c r="AU726" s="283" t="s">
        <v>91</v>
      </c>
      <c r="AV726" s="15" t="s">
        <v>87</v>
      </c>
      <c r="AW726" s="15" t="s">
        <v>38</v>
      </c>
      <c r="AX726" s="15" t="s">
        <v>83</v>
      </c>
      <c r="AY726" s="283" t="s">
        <v>227</v>
      </c>
    </row>
    <row r="727" s="13" customFormat="1">
      <c r="A727" s="13"/>
      <c r="B727" s="252"/>
      <c r="C727" s="253"/>
      <c r="D727" s="242" t="s">
        <v>369</v>
      </c>
      <c r="E727" s="254" t="s">
        <v>1</v>
      </c>
      <c r="F727" s="255" t="s">
        <v>1100</v>
      </c>
      <c r="G727" s="253"/>
      <c r="H727" s="256">
        <v>1.1499999999999999</v>
      </c>
      <c r="I727" s="257"/>
      <c r="J727" s="253"/>
      <c r="K727" s="253"/>
      <c r="L727" s="258"/>
      <c r="M727" s="259"/>
      <c r="N727" s="260"/>
      <c r="O727" s="260"/>
      <c r="P727" s="260"/>
      <c r="Q727" s="260"/>
      <c r="R727" s="260"/>
      <c r="S727" s="260"/>
      <c r="T727" s="261"/>
      <c r="U727" s="13"/>
      <c r="V727" s="13"/>
      <c r="W727" s="13"/>
      <c r="X727" s="13"/>
      <c r="Y727" s="13"/>
      <c r="Z727" s="13"/>
      <c r="AA727" s="13"/>
      <c r="AB727" s="13"/>
      <c r="AC727" s="13"/>
      <c r="AD727" s="13"/>
      <c r="AE727" s="13"/>
      <c r="AT727" s="262" t="s">
        <v>369</v>
      </c>
      <c r="AU727" s="262" t="s">
        <v>91</v>
      </c>
      <c r="AV727" s="13" t="s">
        <v>91</v>
      </c>
      <c r="AW727" s="13" t="s">
        <v>38</v>
      </c>
      <c r="AX727" s="13" t="s">
        <v>83</v>
      </c>
      <c r="AY727" s="262" t="s">
        <v>227</v>
      </c>
    </row>
    <row r="728" s="13" customFormat="1">
      <c r="A728" s="13"/>
      <c r="B728" s="252"/>
      <c r="C728" s="253"/>
      <c r="D728" s="242" t="s">
        <v>369</v>
      </c>
      <c r="E728" s="254" t="s">
        <v>1</v>
      </c>
      <c r="F728" s="255" t="s">
        <v>1101</v>
      </c>
      <c r="G728" s="253"/>
      <c r="H728" s="256">
        <v>1.5009999999999999</v>
      </c>
      <c r="I728" s="257"/>
      <c r="J728" s="253"/>
      <c r="K728" s="253"/>
      <c r="L728" s="258"/>
      <c r="M728" s="259"/>
      <c r="N728" s="260"/>
      <c r="O728" s="260"/>
      <c r="P728" s="260"/>
      <c r="Q728" s="260"/>
      <c r="R728" s="260"/>
      <c r="S728" s="260"/>
      <c r="T728" s="261"/>
      <c r="U728" s="13"/>
      <c r="V728" s="13"/>
      <c r="W728" s="13"/>
      <c r="X728" s="13"/>
      <c r="Y728" s="13"/>
      <c r="Z728" s="13"/>
      <c r="AA728" s="13"/>
      <c r="AB728" s="13"/>
      <c r="AC728" s="13"/>
      <c r="AD728" s="13"/>
      <c r="AE728" s="13"/>
      <c r="AT728" s="262" t="s">
        <v>369</v>
      </c>
      <c r="AU728" s="262" t="s">
        <v>91</v>
      </c>
      <c r="AV728" s="13" t="s">
        <v>91</v>
      </c>
      <c r="AW728" s="13" t="s">
        <v>38</v>
      </c>
      <c r="AX728" s="13" t="s">
        <v>83</v>
      </c>
      <c r="AY728" s="262" t="s">
        <v>227</v>
      </c>
    </row>
    <row r="729" s="14" customFormat="1">
      <c r="A729" s="14"/>
      <c r="B729" s="263"/>
      <c r="C729" s="264"/>
      <c r="D729" s="242" t="s">
        <v>369</v>
      </c>
      <c r="E729" s="265" t="s">
        <v>1</v>
      </c>
      <c r="F729" s="266" t="s">
        <v>371</v>
      </c>
      <c r="G729" s="264"/>
      <c r="H729" s="267">
        <v>2.6509999999999998</v>
      </c>
      <c r="I729" s="268"/>
      <c r="J729" s="264"/>
      <c r="K729" s="264"/>
      <c r="L729" s="269"/>
      <c r="M729" s="270"/>
      <c r="N729" s="271"/>
      <c r="O729" s="271"/>
      <c r="P729" s="271"/>
      <c r="Q729" s="271"/>
      <c r="R729" s="271"/>
      <c r="S729" s="271"/>
      <c r="T729" s="272"/>
      <c r="U729" s="14"/>
      <c r="V729" s="14"/>
      <c r="W729" s="14"/>
      <c r="X729" s="14"/>
      <c r="Y729" s="14"/>
      <c r="Z729" s="14"/>
      <c r="AA729" s="14"/>
      <c r="AB729" s="14"/>
      <c r="AC729" s="14"/>
      <c r="AD729" s="14"/>
      <c r="AE729" s="14"/>
      <c r="AT729" s="273" t="s">
        <v>369</v>
      </c>
      <c r="AU729" s="273" t="s">
        <v>91</v>
      </c>
      <c r="AV729" s="14" t="s">
        <v>115</v>
      </c>
      <c r="AW729" s="14" t="s">
        <v>38</v>
      </c>
      <c r="AX729" s="14" t="s">
        <v>87</v>
      </c>
      <c r="AY729" s="273" t="s">
        <v>227</v>
      </c>
    </row>
    <row r="730" s="2" customFormat="1" ht="16.5" customHeight="1">
      <c r="A730" s="40"/>
      <c r="B730" s="41"/>
      <c r="C730" s="229" t="s">
        <v>1102</v>
      </c>
      <c r="D730" s="229" t="s">
        <v>230</v>
      </c>
      <c r="E730" s="230" t="s">
        <v>1103</v>
      </c>
      <c r="F730" s="231" t="s">
        <v>1104</v>
      </c>
      <c r="G730" s="232" t="s">
        <v>374</v>
      </c>
      <c r="H730" s="233">
        <v>2.6509999999999998</v>
      </c>
      <c r="I730" s="234"/>
      <c r="J730" s="235">
        <f>ROUND(I730*H730,2)</f>
        <v>0</v>
      </c>
      <c r="K730" s="231" t="s">
        <v>234</v>
      </c>
      <c r="L730" s="46"/>
      <c r="M730" s="236" t="s">
        <v>1</v>
      </c>
      <c r="N730" s="237" t="s">
        <v>48</v>
      </c>
      <c r="O730" s="93"/>
      <c r="P730" s="238">
        <f>O730*H730</f>
        <v>0</v>
      </c>
      <c r="Q730" s="238">
        <v>0</v>
      </c>
      <c r="R730" s="238">
        <f>Q730*H730</f>
        <v>0</v>
      </c>
      <c r="S730" s="238">
        <v>0.043999999999999997</v>
      </c>
      <c r="T730" s="239">
        <f>S730*H730</f>
        <v>0.11664399999999998</v>
      </c>
      <c r="U730" s="40"/>
      <c r="V730" s="40"/>
      <c r="W730" s="40"/>
      <c r="X730" s="40"/>
      <c r="Y730" s="40"/>
      <c r="Z730" s="40"/>
      <c r="AA730" s="40"/>
      <c r="AB730" s="40"/>
      <c r="AC730" s="40"/>
      <c r="AD730" s="40"/>
      <c r="AE730" s="40"/>
      <c r="AR730" s="240" t="s">
        <v>115</v>
      </c>
      <c r="AT730" s="240" t="s">
        <v>230</v>
      </c>
      <c r="AU730" s="240" t="s">
        <v>91</v>
      </c>
      <c r="AY730" s="18" t="s">
        <v>227</v>
      </c>
      <c r="BE730" s="241">
        <f>IF(N730="základní",J730,0)</f>
        <v>0</v>
      </c>
      <c r="BF730" s="241">
        <f>IF(N730="snížená",J730,0)</f>
        <v>0</v>
      </c>
      <c r="BG730" s="241">
        <f>IF(N730="zákl. přenesená",J730,0)</f>
        <v>0</v>
      </c>
      <c r="BH730" s="241">
        <f>IF(N730="sníž. přenesená",J730,0)</f>
        <v>0</v>
      </c>
      <c r="BI730" s="241">
        <f>IF(N730="nulová",J730,0)</f>
        <v>0</v>
      </c>
      <c r="BJ730" s="18" t="s">
        <v>87</v>
      </c>
      <c r="BK730" s="241">
        <f>ROUND(I730*H730,2)</f>
        <v>0</v>
      </c>
      <c r="BL730" s="18" t="s">
        <v>115</v>
      </c>
      <c r="BM730" s="240" t="s">
        <v>1105</v>
      </c>
    </row>
    <row r="731" s="2" customFormat="1" ht="16.5" customHeight="1">
      <c r="A731" s="40"/>
      <c r="B731" s="41"/>
      <c r="C731" s="229" t="s">
        <v>1106</v>
      </c>
      <c r="D731" s="229" t="s">
        <v>230</v>
      </c>
      <c r="E731" s="230" t="s">
        <v>1107</v>
      </c>
      <c r="F731" s="231" t="s">
        <v>1108</v>
      </c>
      <c r="G731" s="232" t="s">
        <v>374</v>
      </c>
      <c r="H731" s="233">
        <v>97.667000000000002</v>
      </c>
      <c r="I731" s="234"/>
      <c r="J731" s="235">
        <f>ROUND(I731*H731,2)</f>
        <v>0</v>
      </c>
      <c r="K731" s="231" t="s">
        <v>234</v>
      </c>
      <c r="L731" s="46"/>
      <c r="M731" s="236" t="s">
        <v>1</v>
      </c>
      <c r="N731" s="237" t="s">
        <v>48</v>
      </c>
      <c r="O731" s="93"/>
      <c r="P731" s="238">
        <f>O731*H731</f>
        <v>0</v>
      </c>
      <c r="Q731" s="238">
        <v>0</v>
      </c>
      <c r="R731" s="238">
        <f>Q731*H731</f>
        <v>0</v>
      </c>
      <c r="S731" s="238">
        <v>2.2000000000000002</v>
      </c>
      <c r="T731" s="239">
        <f>S731*H731</f>
        <v>214.86740000000003</v>
      </c>
      <c r="U731" s="40"/>
      <c r="V731" s="40"/>
      <c r="W731" s="40"/>
      <c r="X731" s="40"/>
      <c r="Y731" s="40"/>
      <c r="Z731" s="40"/>
      <c r="AA731" s="40"/>
      <c r="AB731" s="40"/>
      <c r="AC731" s="40"/>
      <c r="AD731" s="40"/>
      <c r="AE731" s="40"/>
      <c r="AR731" s="240" t="s">
        <v>115</v>
      </c>
      <c r="AT731" s="240" t="s">
        <v>230</v>
      </c>
      <c r="AU731" s="240" t="s">
        <v>91</v>
      </c>
      <c r="AY731" s="18" t="s">
        <v>227</v>
      </c>
      <c r="BE731" s="241">
        <f>IF(N731="základní",J731,0)</f>
        <v>0</v>
      </c>
      <c r="BF731" s="241">
        <f>IF(N731="snížená",J731,0)</f>
        <v>0</v>
      </c>
      <c r="BG731" s="241">
        <f>IF(N731="zákl. přenesená",J731,0)</f>
        <v>0</v>
      </c>
      <c r="BH731" s="241">
        <f>IF(N731="sníž. přenesená",J731,0)</f>
        <v>0</v>
      </c>
      <c r="BI731" s="241">
        <f>IF(N731="nulová",J731,0)</f>
        <v>0</v>
      </c>
      <c r="BJ731" s="18" t="s">
        <v>87</v>
      </c>
      <c r="BK731" s="241">
        <f>ROUND(I731*H731,2)</f>
        <v>0</v>
      </c>
      <c r="BL731" s="18" t="s">
        <v>115</v>
      </c>
      <c r="BM731" s="240" t="s">
        <v>1109</v>
      </c>
    </row>
    <row r="732" s="15" customFormat="1">
      <c r="A732" s="15"/>
      <c r="B732" s="274"/>
      <c r="C732" s="275"/>
      <c r="D732" s="242" t="s">
        <v>369</v>
      </c>
      <c r="E732" s="276" t="s">
        <v>1</v>
      </c>
      <c r="F732" s="277" t="s">
        <v>1083</v>
      </c>
      <c r="G732" s="275"/>
      <c r="H732" s="276" t="s">
        <v>1</v>
      </c>
      <c r="I732" s="278"/>
      <c r="J732" s="275"/>
      <c r="K732" s="275"/>
      <c r="L732" s="279"/>
      <c r="M732" s="280"/>
      <c r="N732" s="281"/>
      <c r="O732" s="281"/>
      <c r="P732" s="281"/>
      <c r="Q732" s="281"/>
      <c r="R732" s="281"/>
      <c r="S732" s="281"/>
      <c r="T732" s="282"/>
      <c r="U732" s="15"/>
      <c r="V732" s="15"/>
      <c r="W732" s="15"/>
      <c r="X732" s="15"/>
      <c r="Y732" s="15"/>
      <c r="Z732" s="15"/>
      <c r="AA732" s="15"/>
      <c r="AB732" s="15"/>
      <c r="AC732" s="15"/>
      <c r="AD732" s="15"/>
      <c r="AE732" s="15"/>
      <c r="AT732" s="283" t="s">
        <v>369</v>
      </c>
      <c r="AU732" s="283" t="s">
        <v>91</v>
      </c>
      <c r="AV732" s="15" t="s">
        <v>87</v>
      </c>
      <c r="AW732" s="15" t="s">
        <v>38</v>
      </c>
      <c r="AX732" s="15" t="s">
        <v>83</v>
      </c>
      <c r="AY732" s="283" t="s">
        <v>227</v>
      </c>
    </row>
    <row r="733" s="13" customFormat="1">
      <c r="A733" s="13"/>
      <c r="B733" s="252"/>
      <c r="C733" s="253"/>
      <c r="D733" s="242" t="s">
        <v>369</v>
      </c>
      <c r="E733" s="254" t="s">
        <v>1</v>
      </c>
      <c r="F733" s="255" t="s">
        <v>1110</v>
      </c>
      <c r="G733" s="253"/>
      <c r="H733" s="256">
        <v>3.8250000000000002</v>
      </c>
      <c r="I733" s="257"/>
      <c r="J733" s="253"/>
      <c r="K733" s="253"/>
      <c r="L733" s="258"/>
      <c r="M733" s="259"/>
      <c r="N733" s="260"/>
      <c r="O733" s="260"/>
      <c r="P733" s="260"/>
      <c r="Q733" s="260"/>
      <c r="R733" s="260"/>
      <c r="S733" s="260"/>
      <c r="T733" s="261"/>
      <c r="U733" s="13"/>
      <c r="V733" s="13"/>
      <c r="W733" s="13"/>
      <c r="X733" s="13"/>
      <c r="Y733" s="13"/>
      <c r="Z733" s="13"/>
      <c r="AA733" s="13"/>
      <c r="AB733" s="13"/>
      <c r="AC733" s="13"/>
      <c r="AD733" s="13"/>
      <c r="AE733" s="13"/>
      <c r="AT733" s="262" t="s">
        <v>369</v>
      </c>
      <c r="AU733" s="262" t="s">
        <v>91</v>
      </c>
      <c r="AV733" s="13" t="s">
        <v>91</v>
      </c>
      <c r="AW733" s="13" t="s">
        <v>38</v>
      </c>
      <c r="AX733" s="13" t="s">
        <v>83</v>
      </c>
      <c r="AY733" s="262" t="s">
        <v>227</v>
      </c>
    </row>
    <row r="734" s="13" customFormat="1">
      <c r="A734" s="13"/>
      <c r="B734" s="252"/>
      <c r="C734" s="253"/>
      <c r="D734" s="242" t="s">
        <v>369</v>
      </c>
      <c r="E734" s="254" t="s">
        <v>1</v>
      </c>
      <c r="F734" s="255" t="s">
        <v>1111</v>
      </c>
      <c r="G734" s="253"/>
      <c r="H734" s="256">
        <v>6.04</v>
      </c>
      <c r="I734" s="257"/>
      <c r="J734" s="253"/>
      <c r="K734" s="253"/>
      <c r="L734" s="258"/>
      <c r="M734" s="259"/>
      <c r="N734" s="260"/>
      <c r="O734" s="260"/>
      <c r="P734" s="260"/>
      <c r="Q734" s="260"/>
      <c r="R734" s="260"/>
      <c r="S734" s="260"/>
      <c r="T734" s="261"/>
      <c r="U734" s="13"/>
      <c r="V734" s="13"/>
      <c r="W734" s="13"/>
      <c r="X734" s="13"/>
      <c r="Y734" s="13"/>
      <c r="Z734" s="13"/>
      <c r="AA734" s="13"/>
      <c r="AB734" s="13"/>
      <c r="AC734" s="13"/>
      <c r="AD734" s="13"/>
      <c r="AE734" s="13"/>
      <c r="AT734" s="262" t="s">
        <v>369</v>
      </c>
      <c r="AU734" s="262" t="s">
        <v>91</v>
      </c>
      <c r="AV734" s="13" t="s">
        <v>91</v>
      </c>
      <c r="AW734" s="13" t="s">
        <v>38</v>
      </c>
      <c r="AX734" s="13" t="s">
        <v>83</v>
      </c>
      <c r="AY734" s="262" t="s">
        <v>227</v>
      </c>
    </row>
    <row r="735" s="13" customFormat="1">
      <c r="A735" s="13"/>
      <c r="B735" s="252"/>
      <c r="C735" s="253"/>
      <c r="D735" s="242" t="s">
        <v>369</v>
      </c>
      <c r="E735" s="254" t="s">
        <v>1</v>
      </c>
      <c r="F735" s="255" t="s">
        <v>1112</v>
      </c>
      <c r="G735" s="253"/>
      <c r="H735" s="256">
        <v>65.058000000000007</v>
      </c>
      <c r="I735" s="257"/>
      <c r="J735" s="253"/>
      <c r="K735" s="253"/>
      <c r="L735" s="258"/>
      <c r="M735" s="259"/>
      <c r="N735" s="260"/>
      <c r="O735" s="260"/>
      <c r="P735" s="260"/>
      <c r="Q735" s="260"/>
      <c r="R735" s="260"/>
      <c r="S735" s="260"/>
      <c r="T735" s="261"/>
      <c r="U735" s="13"/>
      <c r="V735" s="13"/>
      <c r="W735" s="13"/>
      <c r="X735" s="13"/>
      <c r="Y735" s="13"/>
      <c r="Z735" s="13"/>
      <c r="AA735" s="13"/>
      <c r="AB735" s="13"/>
      <c r="AC735" s="13"/>
      <c r="AD735" s="13"/>
      <c r="AE735" s="13"/>
      <c r="AT735" s="262" t="s">
        <v>369</v>
      </c>
      <c r="AU735" s="262" t="s">
        <v>91</v>
      </c>
      <c r="AV735" s="13" t="s">
        <v>91</v>
      </c>
      <c r="AW735" s="13" t="s">
        <v>38</v>
      </c>
      <c r="AX735" s="13" t="s">
        <v>83</v>
      </c>
      <c r="AY735" s="262" t="s">
        <v>227</v>
      </c>
    </row>
    <row r="736" s="13" customFormat="1">
      <c r="A736" s="13"/>
      <c r="B736" s="252"/>
      <c r="C736" s="253"/>
      <c r="D736" s="242" t="s">
        <v>369</v>
      </c>
      <c r="E736" s="254" t="s">
        <v>1</v>
      </c>
      <c r="F736" s="255" t="s">
        <v>1113</v>
      </c>
      <c r="G736" s="253"/>
      <c r="H736" s="256">
        <v>1.488</v>
      </c>
      <c r="I736" s="257"/>
      <c r="J736" s="253"/>
      <c r="K736" s="253"/>
      <c r="L736" s="258"/>
      <c r="M736" s="259"/>
      <c r="N736" s="260"/>
      <c r="O736" s="260"/>
      <c r="P736" s="260"/>
      <c r="Q736" s="260"/>
      <c r="R736" s="260"/>
      <c r="S736" s="260"/>
      <c r="T736" s="261"/>
      <c r="U736" s="13"/>
      <c r="V736" s="13"/>
      <c r="W736" s="13"/>
      <c r="X736" s="13"/>
      <c r="Y736" s="13"/>
      <c r="Z736" s="13"/>
      <c r="AA736" s="13"/>
      <c r="AB736" s="13"/>
      <c r="AC736" s="13"/>
      <c r="AD736" s="13"/>
      <c r="AE736" s="13"/>
      <c r="AT736" s="262" t="s">
        <v>369</v>
      </c>
      <c r="AU736" s="262" t="s">
        <v>91</v>
      </c>
      <c r="AV736" s="13" t="s">
        <v>91</v>
      </c>
      <c r="AW736" s="13" t="s">
        <v>38</v>
      </c>
      <c r="AX736" s="13" t="s">
        <v>83</v>
      </c>
      <c r="AY736" s="262" t="s">
        <v>227</v>
      </c>
    </row>
    <row r="737" s="13" customFormat="1">
      <c r="A737" s="13"/>
      <c r="B737" s="252"/>
      <c r="C737" s="253"/>
      <c r="D737" s="242" t="s">
        <v>369</v>
      </c>
      <c r="E737" s="254" t="s">
        <v>1</v>
      </c>
      <c r="F737" s="255" t="s">
        <v>1114</v>
      </c>
      <c r="G737" s="253"/>
      <c r="H737" s="256">
        <v>1.1759999999999999</v>
      </c>
      <c r="I737" s="257"/>
      <c r="J737" s="253"/>
      <c r="K737" s="253"/>
      <c r="L737" s="258"/>
      <c r="M737" s="259"/>
      <c r="N737" s="260"/>
      <c r="O737" s="260"/>
      <c r="P737" s="260"/>
      <c r="Q737" s="260"/>
      <c r="R737" s="260"/>
      <c r="S737" s="260"/>
      <c r="T737" s="261"/>
      <c r="U737" s="13"/>
      <c r="V737" s="13"/>
      <c r="W737" s="13"/>
      <c r="X737" s="13"/>
      <c r="Y737" s="13"/>
      <c r="Z737" s="13"/>
      <c r="AA737" s="13"/>
      <c r="AB737" s="13"/>
      <c r="AC737" s="13"/>
      <c r="AD737" s="13"/>
      <c r="AE737" s="13"/>
      <c r="AT737" s="262" t="s">
        <v>369</v>
      </c>
      <c r="AU737" s="262" t="s">
        <v>91</v>
      </c>
      <c r="AV737" s="13" t="s">
        <v>91</v>
      </c>
      <c r="AW737" s="13" t="s">
        <v>38</v>
      </c>
      <c r="AX737" s="13" t="s">
        <v>83</v>
      </c>
      <c r="AY737" s="262" t="s">
        <v>227</v>
      </c>
    </row>
    <row r="738" s="13" customFormat="1">
      <c r="A738" s="13"/>
      <c r="B738" s="252"/>
      <c r="C738" s="253"/>
      <c r="D738" s="242" t="s">
        <v>369</v>
      </c>
      <c r="E738" s="254" t="s">
        <v>1</v>
      </c>
      <c r="F738" s="255" t="s">
        <v>1115</v>
      </c>
      <c r="G738" s="253"/>
      <c r="H738" s="256">
        <v>9.5999999999999996</v>
      </c>
      <c r="I738" s="257"/>
      <c r="J738" s="253"/>
      <c r="K738" s="253"/>
      <c r="L738" s="258"/>
      <c r="M738" s="259"/>
      <c r="N738" s="260"/>
      <c r="O738" s="260"/>
      <c r="P738" s="260"/>
      <c r="Q738" s="260"/>
      <c r="R738" s="260"/>
      <c r="S738" s="260"/>
      <c r="T738" s="261"/>
      <c r="U738" s="13"/>
      <c r="V738" s="13"/>
      <c r="W738" s="13"/>
      <c r="X738" s="13"/>
      <c r="Y738" s="13"/>
      <c r="Z738" s="13"/>
      <c r="AA738" s="13"/>
      <c r="AB738" s="13"/>
      <c r="AC738" s="13"/>
      <c r="AD738" s="13"/>
      <c r="AE738" s="13"/>
      <c r="AT738" s="262" t="s">
        <v>369</v>
      </c>
      <c r="AU738" s="262" t="s">
        <v>91</v>
      </c>
      <c r="AV738" s="13" t="s">
        <v>91</v>
      </c>
      <c r="AW738" s="13" t="s">
        <v>38</v>
      </c>
      <c r="AX738" s="13" t="s">
        <v>83</v>
      </c>
      <c r="AY738" s="262" t="s">
        <v>227</v>
      </c>
    </row>
    <row r="739" s="13" customFormat="1">
      <c r="A739" s="13"/>
      <c r="B739" s="252"/>
      <c r="C739" s="253"/>
      <c r="D739" s="242" t="s">
        <v>369</v>
      </c>
      <c r="E739" s="254" t="s">
        <v>1</v>
      </c>
      <c r="F739" s="255" t="s">
        <v>1116</v>
      </c>
      <c r="G739" s="253"/>
      <c r="H739" s="256">
        <v>10.48</v>
      </c>
      <c r="I739" s="257"/>
      <c r="J739" s="253"/>
      <c r="K739" s="253"/>
      <c r="L739" s="258"/>
      <c r="M739" s="259"/>
      <c r="N739" s="260"/>
      <c r="O739" s="260"/>
      <c r="P739" s="260"/>
      <c r="Q739" s="260"/>
      <c r="R739" s="260"/>
      <c r="S739" s="260"/>
      <c r="T739" s="261"/>
      <c r="U739" s="13"/>
      <c r="V739" s="13"/>
      <c r="W739" s="13"/>
      <c r="X739" s="13"/>
      <c r="Y739" s="13"/>
      <c r="Z739" s="13"/>
      <c r="AA739" s="13"/>
      <c r="AB739" s="13"/>
      <c r="AC739" s="13"/>
      <c r="AD739" s="13"/>
      <c r="AE739" s="13"/>
      <c r="AT739" s="262" t="s">
        <v>369</v>
      </c>
      <c r="AU739" s="262" t="s">
        <v>91</v>
      </c>
      <c r="AV739" s="13" t="s">
        <v>91</v>
      </c>
      <c r="AW739" s="13" t="s">
        <v>38</v>
      </c>
      <c r="AX739" s="13" t="s">
        <v>83</v>
      </c>
      <c r="AY739" s="262" t="s">
        <v>227</v>
      </c>
    </row>
    <row r="740" s="14" customFormat="1">
      <c r="A740" s="14"/>
      <c r="B740" s="263"/>
      <c r="C740" s="264"/>
      <c r="D740" s="242" t="s">
        <v>369</v>
      </c>
      <c r="E740" s="265" t="s">
        <v>1</v>
      </c>
      <c r="F740" s="266" t="s">
        <v>371</v>
      </c>
      <c r="G740" s="264"/>
      <c r="H740" s="267">
        <v>97.667000000000002</v>
      </c>
      <c r="I740" s="268"/>
      <c r="J740" s="264"/>
      <c r="K740" s="264"/>
      <c r="L740" s="269"/>
      <c r="M740" s="270"/>
      <c r="N740" s="271"/>
      <c r="O740" s="271"/>
      <c r="P740" s="271"/>
      <c r="Q740" s="271"/>
      <c r="R740" s="271"/>
      <c r="S740" s="271"/>
      <c r="T740" s="272"/>
      <c r="U740" s="14"/>
      <c r="V740" s="14"/>
      <c r="W740" s="14"/>
      <c r="X740" s="14"/>
      <c r="Y740" s="14"/>
      <c r="Z740" s="14"/>
      <c r="AA740" s="14"/>
      <c r="AB740" s="14"/>
      <c r="AC740" s="14"/>
      <c r="AD740" s="14"/>
      <c r="AE740" s="14"/>
      <c r="AT740" s="273" t="s">
        <v>369</v>
      </c>
      <c r="AU740" s="273" t="s">
        <v>91</v>
      </c>
      <c r="AV740" s="14" t="s">
        <v>115</v>
      </c>
      <c r="AW740" s="14" t="s">
        <v>38</v>
      </c>
      <c r="AX740" s="14" t="s">
        <v>87</v>
      </c>
      <c r="AY740" s="273" t="s">
        <v>227</v>
      </c>
    </row>
    <row r="741" s="2" customFormat="1" ht="16.5" customHeight="1">
      <c r="A741" s="40"/>
      <c r="B741" s="41"/>
      <c r="C741" s="229" t="s">
        <v>1117</v>
      </c>
      <c r="D741" s="229" t="s">
        <v>230</v>
      </c>
      <c r="E741" s="230" t="s">
        <v>1118</v>
      </c>
      <c r="F741" s="231" t="s">
        <v>1119</v>
      </c>
      <c r="G741" s="232" t="s">
        <v>415</v>
      </c>
      <c r="H741" s="233">
        <v>155.90000000000001</v>
      </c>
      <c r="I741" s="234"/>
      <c r="J741" s="235">
        <f>ROUND(I741*H741,2)</f>
        <v>0</v>
      </c>
      <c r="K741" s="231" t="s">
        <v>234</v>
      </c>
      <c r="L741" s="46"/>
      <c r="M741" s="236" t="s">
        <v>1</v>
      </c>
      <c r="N741" s="237" t="s">
        <v>48</v>
      </c>
      <c r="O741" s="93"/>
      <c r="P741" s="238">
        <f>O741*H741</f>
        <v>0</v>
      </c>
      <c r="Q741" s="238">
        <v>0</v>
      </c>
      <c r="R741" s="238">
        <f>Q741*H741</f>
        <v>0</v>
      </c>
      <c r="S741" s="238">
        <v>0.089999999999999997</v>
      </c>
      <c r="T741" s="239">
        <f>S741*H741</f>
        <v>14.031000000000001</v>
      </c>
      <c r="U741" s="40"/>
      <c r="V741" s="40"/>
      <c r="W741" s="40"/>
      <c r="X741" s="40"/>
      <c r="Y741" s="40"/>
      <c r="Z741" s="40"/>
      <c r="AA741" s="40"/>
      <c r="AB741" s="40"/>
      <c r="AC741" s="40"/>
      <c r="AD741" s="40"/>
      <c r="AE741" s="40"/>
      <c r="AR741" s="240" t="s">
        <v>115</v>
      </c>
      <c r="AT741" s="240" t="s">
        <v>230</v>
      </c>
      <c r="AU741" s="240" t="s">
        <v>91</v>
      </c>
      <c r="AY741" s="18" t="s">
        <v>227</v>
      </c>
      <c r="BE741" s="241">
        <f>IF(N741="základní",J741,0)</f>
        <v>0</v>
      </c>
      <c r="BF741" s="241">
        <f>IF(N741="snížená",J741,0)</f>
        <v>0</v>
      </c>
      <c r="BG741" s="241">
        <f>IF(N741="zákl. přenesená",J741,0)</f>
        <v>0</v>
      </c>
      <c r="BH741" s="241">
        <f>IF(N741="sníž. přenesená",J741,0)</f>
        <v>0</v>
      </c>
      <c r="BI741" s="241">
        <f>IF(N741="nulová",J741,0)</f>
        <v>0</v>
      </c>
      <c r="BJ741" s="18" t="s">
        <v>87</v>
      </c>
      <c r="BK741" s="241">
        <f>ROUND(I741*H741,2)</f>
        <v>0</v>
      </c>
      <c r="BL741" s="18" t="s">
        <v>115</v>
      </c>
      <c r="BM741" s="240" t="s">
        <v>1120</v>
      </c>
    </row>
    <row r="742" s="15" customFormat="1">
      <c r="A742" s="15"/>
      <c r="B742" s="274"/>
      <c r="C742" s="275"/>
      <c r="D742" s="242" t="s">
        <v>369</v>
      </c>
      <c r="E742" s="276" t="s">
        <v>1</v>
      </c>
      <c r="F742" s="277" t="s">
        <v>1083</v>
      </c>
      <c r="G742" s="275"/>
      <c r="H742" s="276" t="s">
        <v>1</v>
      </c>
      <c r="I742" s="278"/>
      <c r="J742" s="275"/>
      <c r="K742" s="275"/>
      <c r="L742" s="279"/>
      <c r="M742" s="280"/>
      <c r="N742" s="281"/>
      <c r="O742" s="281"/>
      <c r="P742" s="281"/>
      <c r="Q742" s="281"/>
      <c r="R742" s="281"/>
      <c r="S742" s="281"/>
      <c r="T742" s="282"/>
      <c r="U742" s="15"/>
      <c r="V742" s="15"/>
      <c r="W742" s="15"/>
      <c r="X742" s="15"/>
      <c r="Y742" s="15"/>
      <c r="Z742" s="15"/>
      <c r="AA742" s="15"/>
      <c r="AB742" s="15"/>
      <c r="AC742" s="15"/>
      <c r="AD742" s="15"/>
      <c r="AE742" s="15"/>
      <c r="AT742" s="283" t="s">
        <v>369</v>
      </c>
      <c r="AU742" s="283" t="s">
        <v>91</v>
      </c>
      <c r="AV742" s="15" t="s">
        <v>87</v>
      </c>
      <c r="AW742" s="15" t="s">
        <v>38</v>
      </c>
      <c r="AX742" s="15" t="s">
        <v>83</v>
      </c>
      <c r="AY742" s="283" t="s">
        <v>227</v>
      </c>
    </row>
    <row r="743" s="13" customFormat="1">
      <c r="A743" s="13"/>
      <c r="B743" s="252"/>
      <c r="C743" s="253"/>
      <c r="D743" s="242" t="s">
        <v>369</v>
      </c>
      <c r="E743" s="254" t="s">
        <v>1</v>
      </c>
      <c r="F743" s="255" t="s">
        <v>1121</v>
      </c>
      <c r="G743" s="253"/>
      <c r="H743" s="256">
        <v>24</v>
      </c>
      <c r="I743" s="257"/>
      <c r="J743" s="253"/>
      <c r="K743" s="253"/>
      <c r="L743" s="258"/>
      <c r="M743" s="259"/>
      <c r="N743" s="260"/>
      <c r="O743" s="260"/>
      <c r="P743" s="260"/>
      <c r="Q743" s="260"/>
      <c r="R743" s="260"/>
      <c r="S743" s="260"/>
      <c r="T743" s="261"/>
      <c r="U743" s="13"/>
      <c r="V743" s="13"/>
      <c r="W743" s="13"/>
      <c r="X743" s="13"/>
      <c r="Y743" s="13"/>
      <c r="Z743" s="13"/>
      <c r="AA743" s="13"/>
      <c r="AB743" s="13"/>
      <c r="AC743" s="13"/>
      <c r="AD743" s="13"/>
      <c r="AE743" s="13"/>
      <c r="AT743" s="262" t="s">
        <v>369</v>
      </c>
      <c r="AU743" s="262" t="s">
        <v>91</v>
      </c>
      <c r="AV743" s="13" t="s">
        <v>91</v>
      </c>
      <c r="AW743" s="13" t="s">
        <v>38</v>
      </c>
      <c r="AX743" s="13" t="s">
        <v>83</v>
      </c>
      <c r="AY743" s="262" t="s">
        <v>227</v>
      </c>
    </row>
    <row r="744" s="13" customFormat="1">
      <c r="A744" s="13"/>
      <c r="B744" s="252"/>
      <c r="C744" s="253"/>
      <c r="D744" s="242" t="s">
        <v>369</v>
      </c>
      <c r="E744" s="254" t="s">
        <v>1</v>
      </c>
      <c r="F744" s="255" t="s">
        <v>1122</v>
      </c>
      <c r="G744" s="253"/>
      <c r="H744" s="256">
        <v>105.7</v>
      </c>
      <c r="I744" s="257"/>
      <c r="J744" s="253"/>
      <c r="K744" s="253"/>
      <c r="L744" s="258"/>
      <c r="M744" s="259"/>
      <c r="N744" s="260"/>
      <c r="O744" s="260"/>
      <c r="P744" s="260"/>
      <c r="Q744" s="260"/>
      <c r="R744" s="260"/>
      <c r="S744" s="260"/>
      <c r="T744" s="261"/>
      <c r="U744" s="13"/>
      <c r="V744" s="13"/>
      <c r="W744" s="13"/>
      <c r="X744" s="13"/>
      <c r="Y744" s="13"/>
      <c r="Z744" s="13"/>
      <c r="AA744" s="13"/>
      <c r="AB744" s="13"/>
      <c r="AC744" s="13"/>
      <c r="AD744" s="13"/>
      <c r="AE744" s="13"/>
      <c r="AT744" s="262" t="s">
        <v>369</v>
      </c>
      <c r="AU744" s="262" t="s">
        <v>91</v>
      </c>
      <c r="AV744" s="13" t="s">
        <v>91</v>
      </c>
      <c r="AW744" s="13" t="s">
        <v>38</v>
      </c>
      <c r="AX744" s="13" t="s">
        <v>83</v>
      </c>
      <c r="AY744" s="262" t="s">
        <v>227</v>
      </c>
    </row>
    <row r="745" s="13" customFormat="1">
      <c r="A745" s="13"/>
      <c r="B745" s="252"/>
      <c r="C745" s="253"/>
      <c r="D745" s="242" t="s">
        <v>369</v>
      </c>
      <c r="E745" s="254" t="s">
        <v>1</v>
      </c>
      <c r="F745" s="255" t="s">
        <v>1123</v>
      </c>
      <c r="G745" s="253"/>
      <c r="H745" s="256">
        <v>26.199999999999999</v>
      </c>
      <c r="I745" s="257"/>
      <c r="J745" s="253"/>
      <c r="K745" s="253"/>
      <c r="L745" s="258"/>
      <c r="M745" s="259"/>
      <c r="N745" s="260"/>
      <c r="O745" s="260"/>
      <c r="P745" s="260"/>
      <c r="Q745" s="260"/>
      <c r="R745" s="260"/>
      <c r="S745" s="260"/>
      <c r="T745" s="261"/>
      <c r="U745" s="13"/>
      <c r="V745" s="13"/>
      <c r="W745" s="13"/>
      <c r="X745" s="13"/>
      <c r="Y745" s="13"/>
      <c r="Z745" s="13"/>
      <c r="AA745" s="13"/>
      <c r="AB745" s="13"/>
      <c r="AC745" s="13"/>
      <c r="AD745" s="13"/>
      <c r="AE745" s="13"/>
      <c r="AT745" s="262" t="s">
        <v>369</v>
      </c>
      <c r="AU745" s="262" t="s">
        <v>91</v>
      </c>
      <c r="AV745" s="13" t="s">
        <v>91</v>
      </c>
      <c r="AW745" s="13" t="s">
        <v>38</v>
      </c>
      <c r="AX745" s="13" t="s">
        <v>83</v>
      </c>
      <c r="AY745" s="262" t="s">
        <v>227</v>
      </c>
    </row>
    <row r="746" s="14" customFormat="1">
      <c r="A746" s="14"/>
      <c r="B746" s="263"/>
      <c r="C746" s="264"/>
      <c r="D746" s="242" t="s">
        <v>369</v>
      </c>
      <c r="E746" s="265" t="s">
        <v>1</v>
      </c>
      <c r="F746" s="266" t="s">
        <v>371</v>
      </c>
      <c r="G746" s="264"/>
      <c r="H746" s="267">
        <v>155.90000000000001</v>
      </c>
      <c r="I746" s="268"/>
      <c r="J746" s="264"/>
      <c r="K746" s="264"/>
      <c r="L746" s="269"/>
      <c r="M746" s="270"/>
      <c r="N746" s="271"/>
      <c r="O746" s="271"/>
      <c r="P746" s="271"/>
      <c r="Q746" s="271"/>
      <c r="R746" s="271"/>
      <c r="S746" s="271"/>
      <c r="T746" s="272"/>
      <c r="U746" s="14"/>
      <c r="V746" s="14"/>
      <c r="W746" s="14"/>
      <c r="X746" s="14"/>
      <c r="Y746" s="14"/>
      <c r="Z746" s="14"/>
      <c r="AA746" s="14"/>
      <c r="AB746" s="14"/>
      <c r="AC746" s="14"/>
      <c r="AD746" s="14"/>
      <c r="AE746" s="14"/>
      <c r="AT746" s="273" t="s">
        <v>369</v>
      </c>
      <c r="AU746" s="273" t="s">
        <v>91</v>
      </c>
      <c r="AV746" s="14" t="s">
        <v>115</v>
      </c>
      <c r="AW746" s="14" t="s">
        <v>38</v>
      </c>
      <c r="AX746" s="14" t="s">
        <v>87</v>
      </c>
      <c r="AY746" s="273" t="s">
        <v>227</v>
      </c>
    </row>
    <row r="747" s="2" customFormat="1" ht="16.5" customHeight="1">
      <c r="A747" s="40"/>
      <c r="B747" s="41"/>
      <c r="C747" s="229" t="s">
        <v>1124</v>
      </c>
      <c r="D747" s="229" t="s">
        <v>230</v>
      </c>
      <c r="E747" s="230" t="s">
        <v>1103</v>
      </c>
      <c r="F747" s="231" t="s">
        <v>1104</v>
      </c>
      <c r="G747" s="232" t="s">
        <v>374</v>
      </c>
      <c r="H747" s="233">
        <v>70.581999999999994</v>
      </c>
      <c r="I747" s="234"/>
      <c r="J747" s="235">
        <f>ROUND(I747*H747,2)</f>
        <v>0</v>
      </c>
      <c r="K747" s="231" t="s">
        <v>234</v>
      </c>
      <c r="L747" s="46"/>
      <c r="M747" s="236" t="s">
        <v>1</v>
      </c>
      <c r="N747" s="237" t="s">
        <v>48</v>
      </c>
      <c r="O747" s="93"/>
      <c r="P747" s="238">
        <f>O747*H747</f>
        <v>0</v>
      </c>
      <c r="Q747" s="238">
        <v>0</v>
      </c>
      <c r="R747" s="238">
        <f>Q747*H747</f>
        <v>0</v>
      </c>
      <c r="S747" s="238">
        <v>0.043999999999999997</v>
      </c>
      <c r="T747" s="239">
        <f>S747*H747</f>
        <v>3.1056079999999997</v>
      </c>
      <c r="U747" s="40"/>
      <c r="V747" s="40"/>
      <c r="W747" s="40"/>
      <c r="X747" s="40"/>
      <c r="Y747" s="40"/>
      <c r="Z747" s="40"/>
      <c r="AA747" s="40"/>
      <c r="AB747" s="40"/>
      <c r="AC747" s="40"/>
      <c r="AD747" s="40"/>
      <c r="AE747" s="40"/>
      <c r="AR747" s="240" t="s">
        <v>115</v>
      </c>
      <c r="AT747" s="240" t="s">
        <v>230</v>
      </c>
      <c r="AU747" s="240" t="s">
        <v>91</v>
      </c>
      <c r="AY747" s="18" t="s">
        <v>227</v>
      </c>
      <c r="BE747" s="241">
        <f>IF(N747="základní",J747,0)</f>
        <v>0</v>
      </c>
      <c r="BF747" s="241">
        <f>IF(N747="snížená",J747,0)</f>
        <v>0</v>
      </c>
      <c r="BG747" s="241">
        <f>IF(N747="zákl. přenesená",J747,0)</f>
        <v>0</v>
      </c>
      <c r="BH747" s="241">
        <f>IF(N747="sníž. přenesená",J747,0)</f>
        <v>0</v>
      </c>
      <c r="BI747" s="241">
        <f>IF(N747="nulová",J747,0)</f>
        <v>0</v>
      </c>
      <c r="BJ747" s="18" t="s">
        <v>87</v>
      </c>
      <c r="BK747" s="241">
        <f>ROUND(I747*H747,2)</f>
        <v>0</v>
      </c>
      <c r="BL747" s="18" t="s">
        <v>115</v>
      </c>
      <c r="BM747" s="240" t="s">
        <v>1125</v>
      </c>
    </row>
    <row r="748" s="2" customFormat="1" ht="16.5" customHeight="1">
      <c r="A748" s="40"/>
      <c r="B748" s="41"/>
      <c r="C748" s="229" t="s">
        <v>1126</v>
      </c>
      <c r="D748" s="229" t="s">
        <v>230</v>
      </c>
      <c r="E748" s="230" t="s">
        <v>1127</v>
      </c>
      <c r="F748" s="231" t="s">
        <v>1128</v>
      </c>
      <c r="G748" s="232" t="s">
        <v>374</v>
      </c>
      <c r="H748" s="233">
        <v>97.667000000000002</v>
      </c>
      <c r="I748" s="234"/>
      <c r="J748" s="235">
        <f>ROUND(I748*H748,2)</f>
        <v>0</v>
      </c>
      <c r="K748" s="231" t="s">
        <v>234</v>
      </c>
      <c r="L748" s="46"/>
      <c r="M748" s="236" t="s">
        <v>1</v>
      </c>
      <c r="N748" s="237" t="s">
        <v>48</v>
      </c>
      <c r="O748" s="93"/>
      <c r="P748" s="238">
        <f>O748*H748</f>
        <v>0</v>
      </c>
      <c r="Q748" s="238">
        <v>0</v>
      </c>
      <c r="R748" s="238">
        <f>Q748*H748</f>
        <v>0</v>
      </c>
      <c r="S748" s="238">
        <v>0.029000000000000001</v>
      </c>
      <c r="T748" s="239">
        <f>S748*H748</f>
        <v>2.8323430000000003</v>
      </c>
      <c r="U748" s="40"/>
      <c r="V748" s="40"/>
      <c r="W748" s="40"/>
      <c r="X748" s="40"/>
      <c r="Y748" s="40"/>
      <c r="Z748" s="40"/>
      <c r="AA748" s="40"/>
      <c r="AB748" s="40"/>
      <c r="AC748" s="40"/>
      <c r="AD748" s="40"/>
      <c r="AE748" s="40"/>
      <c r="AR748" s="240" t="s">
        <v>115</v>
      </c>
      <c r="AT748" s="240" t="s">
        <v>230</v>
      </c>
      <c r="AU748" s="240" t="s">
        <v>91</v>
      </c>
      <c r="AY748" s="18" t="s">
        <v>227</v>
      </c>
      <c r="BE748" s="241">
        <f>IF(N748="základní",J748,0)</f>
        <v>0</v>
      </c>
      <c r="BF748" s="241">
        <f>IF(N748="snížená",J748,0)</f>
        <v>0</v>
      </c>
      <c r="BG748" s="241">
        <f>IF(N748="zákl. přenesená",J748,0)</f>
        <v>0</v>
      </c>
      <c r="BH748" s="241">
        <f>IF(N748="sníž. přenesená",J748,0)</f>
        <v>0</v>
      </c>
      <c r="BI748" s="241">
        <f>IF(N748="nulová",J748,0)</f>
        <v>0</v>
      </c>
      <c r="BJ748" s="18" t="s">
        <v>87</v>
      </c>
      <c r="BK748" s="241">
        <f>ROUND(I748*H748,2)</f>
        <v>0</v>
      </c>
      <c r="BL748" s="18" t="s">
        <v>115</v>
      </c>
      <c r="BM748" s="240" t="s">
        <v>1129</v>
      </c>
    </row>
    <row r="749" s="2" customFormat="1" ht="16.5" customHeight="1">
      <c r="A749" s="40"/>
      <c r="B749" s="41"/>
      <c r="C749" s="229" t="s">
        <v>1130</v>
      </c>
      <c r="D749" s="229" t="s">
        <v>230</v>
      </c>
      <c r="E749" s="230" t="s">
        <v>1131</v>
      </c>
      <c r="F749" s="231" t="s">
        <v>1132</v>
      </c>
      <c r="G749" s="232" t="s">
        <v>415</v>
      </c>
      <c r="H749" s="233">
        <v>97.900000000000006</v>
      </c>
      <c r="I749" s="234"/>
      <c r="J749" s="235">
        <f>ROUND(I749*H749,2)</f>
        <v>0</v>
      </c>
      <c r="K749" s="231" t="s">
        <v>234</v>
      </c>
      <c r="L749" s="46"/>
      <c r="M749" s="236" t="s">
        <v>1</v>
      </c>
      <c r="N749" s="237" t="s">
        <v>48</v>
      </c>
      <c r="O749" s="93"/>
      <c r="P749" s="238">
        <f>O749*H749</f>
        <v>0</v>
      </c>
      <c r="Q749" s="238">
        <v>0</v>
      </c>
      <c r="R749" s="238">
        <f>Q749*H749</f>
        <v>0</v>
      </c>
      <c r="S749" s="238">
        <v>0.035000000000000003</v>
      </c>
      <c r="T749" s="239">
        <f>S749*H749</f>
        <v>3.4265000000000003</v>
      </c>
      <c r="U749" s="40"/>
      <c r="V749" s="40"/>
      <c r="W749" s="40"/>
      <c r="X749" s="40"/>
      <c r="Y749" s="40"/>
      <c r="Z749" s="40"/>
      <c r="AA749" s="40"/>
      <c r="AB749" s="40"/>
      <c r="AC749" s="40"/>
      <c r="AD749" s="40"/>
      <c r="AE749" s="40"/>
      <c r="AR749" s="240" t="s">
        <v>115</v>
      </c>
      <c r="AT749" s="240" t="s">
        <v>230</v>
      </c>
      <c r="AU749" s="240" t="s">
        <v>91</v>
      </c>
      <c r="AY749" s="18" t="s">
        <v>227</v>
      </c>
      <c r="BE749" s="241">
        <f>IF(N749="základní",J749,0)</f>
        <v>0</v>
      </c>
      <c r="BF749" s="241">
        <f>IF(N749="snížená",J749,0)</f>
        <v>0</v>
      </c>
      <c r="BG749" s="241">
        <f>IF(N749="zákl. přenesená",J749,0)</f>
        <v>0</v>
      </c>
      <c r="BH749" s="241">
        <f>IF(N749="sníž. přenesená",J749,0)</f>
        <v>0</v>
      </c>
      <c r="BI749" s="241">
        <f>IF(N749="nulová",J749,0)</f>
        <v>0</v>
      </c>
      <c r="BJ749" s="18" t="s">
        <v>87</v>
      </c>
      <c r="BK749" s="241">
        <f>ROUND(I749*H749,2)</f>
        <v>0</v>
      </c>
      <c r="BL749" s="18" t="s">
        <v>115</v>
      </c>
      <c r="BM749" s="240" t="s">
        <v>1133</v>
      </c>
    </row>
    <row r="750" s="2" customFormat="1">
      <c r="A750" s="40"/>
      <c r="B750" s="41"/>
      <c r="C750" s="42"/>
      <c r="D750" s="242" t="s">
        <v>237</v>
      </c>
      <c r="E750" s="42"/>
      <c r="F750" s="243" t="s">
        <v>1134</v>
      </c>
      <c r="G750" s="42"/>
      <c r="H750" s="42"/>
      <c r="I750" s="244"/>
      <c r="J750" s="42"/>
      <c r="K750" s="42"/>
      <c r="L750" s="46"/>
      <c r="M750" s="245"/>
      <c r="N750" s="246"/>
      <c r="O750" s="93"/>
      <c r="P750" s="93"/>
      <c r="Q750" s="93"/>
      <c r="R750" s="93"/>
      <c r="S750" s="93"/>
      <c r="T750" s="94"/>
      <c r="U750" s="40"/>
      <c r="V750" s="40"/>
      <c r="W750" s="40"/>
      <c r="X750" s="40"/>
      <c r="Y750" s="40"/>
      <c r="Z750" s="40"/>
      <c r="AA750" s="40"/>
      <c r="AB750" s="40"/>
      <c r="AC750" s="40"/>
      <c r="AD750" s="40"/>
      <c r="AE750" s="40"/>
      <c r="AT750" s="18" t="s">
        <v>237</v>
      </c>
      <c r="AU750" s="18" t="s">
        <v>91</v>
      </c>
    </row>
    <row r="751" s="15" customFormat="1">
      <c r="A751" s="15"/>
      <c r="B751" s="274"/>
      <c r="C751" s="275"/>
      <c r="D751" s="242" t="s">
        <v>369</v>
      </c>
      <c r="E751" s="276" t="s">
        <v>1</v>
      </c>
      <c r="F751" s="277" t="s">
        <v>1083</v>
      </c>
      <c r="G751" s="275"/>
      <c r="H751" s="276" t="s">
        <v>1</v>
      </c>
      <c r="I751" s="278"/>
      <c r="J751" s="275"/>
      <c r="K751" s="275"/>
      <c r="L751" s="279"/>
      <c r="M751" s="280"/>
      <c r="N751" s="281"/>
      <c r="O751" s="281"/>
      <c r="P751" s="281"/>
      <c r="Q751" s="281"/>
      <c r="R751" s="281"/>
      <c r="S751" s="281"/>
      <c r="T751" s="282"/>
      <c r="U751" s="15"/>
      <c r="V751" s="15"/>
      <c r="W751" s="15"/>
      <c r="X751" s="15"/>
      <c r="Y751" s="15"/>
      <c r="Z751" s="15"/>
      <c r="AA751" s="15"/>
      <c r="AB751" s="15"/>
      <c r="AC751" s="15"/>
      <c r="AD751" s="15"/>
      <c r="AE751" s="15"/>
      <c r="AT751" s="283" t="s">
        <v>369</v>
      </c>
      <c r="AU751" s="283" t="s">
        <v>91</v>
      </c>
      <c r="AV751" s="15" t="s">
        <v>87</v>
      </c>
      <c r="AW751" s="15" t="s">
        <v>38</v>
      </c>
      <c r="AX751" s="15" t="s">
        <v>83</v>
      </c>
      <c r="AY751" s="283" t="s">
        <v>227</v>
      </c>
    </row>
    <row r="752" s="13" customFormat="1">
      <c r="A752" s="13"/>
      <c r="B752" s="252"/>
      <c r="C752" s="253"/>
      <c r="D752" s="242" t="s">
        <v>369</v>
      </c>
      <c r="E752" s="254" t="s">
        <v>1</v>
      </c>
      <c r="F752" s="255" t="s">
        <v>1135</v>
      </c>
      <c r="G752" s="253"/>
      <c r="H752" s="256">
        <v>25.5</v>
      </c>
      <c r="I752" s="257"/>
      <c r="J752" s="253"/>
      <c r="K752" s="253"/>
      <c r="L752" s="258"/>
      <c r="M752" s="259"/>
      <c r="N752" s="260"/>
      <c r="O752" s="260"/>
      <c r="P752" s="260"/>
      <c r="Q752" s="260"/>
      <c r="R752" s="260"/>
      <c r="S752" s="260"/>
      <c r="T752" s="261"/>
      <c r="U752" s="13"/>
      <c r="V752" s="13"/>
      <c r="W752" s="13"/>
      <c r="X752" s="13"/>
      <c r="Y752" s="13"/>
      <c r="Z752" s="13"/>
      <c r="AA752" s="13"/>
      <c r="AB752" s="13"/>
      <c r="AC752" s="13"/>
      <c r="AD752" s="13"/>
      <c r="AE752" s="13"/>
      <c r="AT752" s="262" t="s">
        <v>369</v>
      </c>
      <c r="AU752" s="262" t="s">
        <v>91</v>
      </c>
      <c r="AV752" s="13" t="s">
        <v>91</v>
      </c>
      <c r="AW752" s="13" t="s">
        <v>38</v>
      </c>
      <c r="AX752" s="13" t="s">
        <v>83</v>
      </c>
      <c r="AY752" s="262" t="s">
        <v>227</v>
      </c>
    </row>
    <row r="753" s="13" customFormat="1">
      <c r="A753" s="13"/>
      <c r="B753" s="252"/>
      <c r="C753" s="253"/>
      <c r="D753" s="242" t="s">
        <v>369</v>
      </c>
      <c r="E753" s="254" t="s">
        <v>1</v>
      </c>
      <c r="F753" s="255" t="s">
        <v>1136</v>
      </c>
      <c r="G753" s="253"/>
      <c r="H753" s="256">
        <v>15.1</v>
      </c>
      <c r="I753" s="257"/>
      <c r="J753" s="253"/>
      <c r="K753" s="253"/>
      <c r="L753" s="258"/>
      <c r="M753" s="259"/>
      <c r="N753" s="260"/>
      <c r="O753" s="260"/>
      <c r="P753" s="260"/>
      <c r="Q753" s="260"/>
      <c r="R753" s="260"/>
      <c r="S753" s="260"/>
      <c r="T753" s="261"/>
      <c r="U753" s="13"/>
      <c r="V753" s="13"/>
      <c r="W753" s="13"/>
      <c r="X753" s="13"/>
      <c r="Y753" s="13"/>
      <c r="Z753" s="13"/>
      <c r="AA753" s="13"/>
      <c r="AB753" s="13"/>
      <c r="AC753" s="13"/>
      <c r="AD753" s="13"/>
      <c r="AE753" s="13"/>
      <c r="AT753" s="262" t="s">
        <v>369</v>
      </c>
      <c r="AU753" s="262" t="s">
        <v>91</v>
      </c>
      <c r="AV753" s="13" t="s">
        <v>91</v>
      </c>
      <c r="AW753" s="13" t="s">
        <v>38</v>
      </c>
      <c r="AX753" s="13" t="s">
        <v>83</v>
      </c>
      <c r="AY753" s="262" t="s">
        <v>227</v>
      </c>
    </row>
    <row r="754" s="13" customFormat="1">
      <c r="A754" s="13"/>
      <c r="B754" s="252"/>
      <c r="C754" s="253"/>
      <c r="D754" s="242" t="s">
        <v>369</v>
      </c>
      <c r="E754" s="254" t="s">
        <v>1</v>
      </c>
      <c r="F754" s="255" t="s">
        <v>1137</v>
      </c>
      <c r="G754" s="253"/>
      <c r="H754" s="256">
        <v>26.899999999999999</v>
      </c>
      <c r="I754" s="257"/>
      <c r="J754" s="253"/>
      <c r="K754" s="253"/>
      <c r="L754" s="258"/>
      <c r="M754" s="259"/>
      <c r="N754" s="260"/>
      <c r="O754" s="260"/>
      <c r="P754" s="260"/>
      <c r="Q754" s="260"/>
      <c r="R754" s="260"/>
      <c r="S754" s="260"/>
      <c r="T754" s="261"/>
      <c r="U754" s="13"/>
      <c r="V754" s="13"/>
      <c r="W754" s="13"/>
      <c r="X754" s="13"/>
      <c r="Y754" s="13"/>
      <c r="Z754" s="13"/>
      <c r="AA754" s="13"/>
      <c r="AB754" s="13"/>
      <c r="AC754" s="13"/>
      <c r="AD754" s="13"/>
      <c r="AE754" s="13"/>
      <c r="AT754" s="262" t="s">
        <v>369</v>
      </c>
      <c r="AU754" s="262" t="s">
        <v>91</v>
      </c>
      <c r="AV754" s="13" t="s">
        <v>91</v>
      </c>
      <c r="AW754" s="13" t="s">
        <v>38</v>
      </c>
      <c r="AX754" s="13" t="s">
        <v>83</v>
      </c>
      <c r="AY754" s="262" t="s">
        <v>227</v>
      </c>
    </row>
    <row r="755" s="13" customFormat="1">
      <c r="A755" s="13"/>
      <c r="B755" s="252"/>
      <c r="C755" s="253"/>
      <c r="D755" s="242" t="s">
        <v>369</v>
      </c>
      <c r="E755" s="254" t="s">
        <v>1</v>
      </c>
      <c r="F755" s="255" t="s">
        <v>1138</v>
      </c>
      <c r="G755" s="253"/>
      <c r="H755" s="256">
        <v>57.299999999999997</v>
      </c>
      <c r="I755" s="257"/>
      <c r="J755" s="253"/>
      <c r="K755" s="253"/>
      <c r="L755" s="258"/>
      <c r="M755" s="259"/>
      <c r="N755" s="260"/>
      <c r="O755" s="260"/>
      <c r="P755" s="260"/>
      <c r="Q755" s="260"/>
      <c r="R755" s="260"/>
      <c r="S755" s="260"/>
      <c r="T755" s="261"/>
      <c r="U755" s="13"/>
      <c r="V755" s="13"/>
      <c r="W755" s="13"/>
      <c r="X755" s="13"/>
      <c r="Y755" s="13"/>
      <c r="Z755" s="13"/>
      <c r="AA755" s="13"/>
      <c r="AB755" s="13"/>
      <c r="AC755" s="13"/>
      <c r="AD755" s="13"/>
      <c r="AE755" s="13"/>
      <c r="AT755" s="262" t="s">
        <v>369</v>
      </c>
      <c r="AU755" s="262" t="s">
        <v>91</v>
      </c>
      <c r="AV755" s="13" t="s">
        <v>91</v>
      </c>
      <c r="AW755" s="13" t="s">
        <v>38</v>
      </c>
      <c r="AX755" s="13" t="s">
        <v>83</v>
      </c>
      <c r="AY755" s="262" t="s">
        <v>227</v>
      </c>
    </row>
    <row r="756" s="13" customFormat="1">
      <c r="A756" s="13"/>
      <c r="B756" s="252"/>
      <c r="C756" s="253"/>
      <c r="D756" s="242" t="s">
        <v>369</v>
      </c>
      <c r="E756" s="254" t="s">
        <v>1</v>
      </c>
      <c r="F756" s="255" t="s">
        <v>1139</v>
      </c>
      <c r="G756" s="253"/>
      <c r="H756" s="256">
        <v>-26.899999999999999</v>
      </c>
      <c r="I756" s="257"/>
      <c r="J756" s="253"/>
      <c r="K756" s="253"/>
      <c r="L756" s="258"/>
      <c r="M756" s="259"/>
      <c r="N756" s="260"/>
      <c r="O756" s="260"/>
      <c r="P756" s="260"/>
      <c r="Q756" s="260"/>
      <c r="R756" s="260"/>
      <c r="S756" s="260"/>
      <c r="T756" s="261"/>
      <c r="U756" s="13"/>
      <c r="V756" s="13"/>
      <c r="W756" s="13"/>
      <c r="X756" s="13"/>
      <c r="Y756" s="13"/>
      <c r="Z756" s="13"/>
      <c r="AA756" s="13"/>
      <c r="AB756" s="13"/>
      <c r="AC756" s="13"/>
      <c r="AD756" s="13"/>
      <c r="AE756" s="13"/>
      <c r="AT756" s="262" t="s">
        <v>369</v>
      </c>
      <c r="AU756" s="262" t="s">
        <v>91</v>
      </c>
      <c r="AV756" s="13" t="s">
        <v>91</v>
      </c>
      <c r="AW756" s="13" t="s">
        <v>38</v>
      </c>
      <c r="AX756" s="13" t="s">
        <v>83</v>
      </c>
      <c r="AY756" s="262" t="s">
        <v>227</v>
      </c>
    </row>
    <row r="757" s="14" customFormat="1">
      <c r="A757" s="14"/>
      <c r="B757" s="263"/>
      <c r="C757" s="264"/>
      <c r="D757" s="242" t="s">
        <v>369</v>
      </c>
      <c r="E757" s="265" t="s">
        <v>1</v>
      </c>
      <c r="F757" s="266" t="s">
        <v>371</v>
      </c>
      <c r="G757" s="264"/>
      <c r="H757" s="267">
        <v>97.900000000000006</v>
      </c>
      <c r="I757" s="268"/>
      <c r="J757" s="264"/>
      <c r="K757" s="264"/>
      <c r="L757" s="269"/>
      <c r="M757" s="270"/>
      <c r="N757" s="271"/>
      <c r="O757" s="271"/>
      <c r="P757" s="271"/>
      <c r="Q757" s="271"/>
      <c r="R757" s="271"/>
      <c r="S757" s="271"/>
      <c r="T757" s="272"/>
      <c r="U757" s="14"/>
      <c r="V757" s="14"/>
      <c r="W757" s="14"/>
      <c r="X757" s="14"/>
      <c r="Y757" s="14"/>
      <c r="Z757" s="14"/>
      <c r="AA757" s="14"/>
      <c r="AB757" s="14"/>
      <c r="AC757" s="14"/>
      <c r="AD757" s="14"/>
      <c r="AE757" s="14"/>
      <c r="AT757" s="273" t="s">
        <v>369</v>
      </c>
      <c r="AU757" s="273" t="s">
        <v>91</v>
      </c>
      <c r="AV757" s="14" t="s">
        <v>115</v>
      </c>
      <c r="AW757" s="14" t="s">
        <v>38</v>
      </c>
      <c r="AX757" s="14" t="s">
        <v>87</v>
      </c>
      <c r="AY757" s="273" t="s">
        <v>227</v>
      </c>
    </row>
    <row r="758" s="2" customFormat="1" ht="16.5" customHeight="1">
      <c r="A758" s="40"/>
      <c r="B758" s="41"/>
      <c r="C758" s="229" t="s">
        <v>1140</v>
      </c>
      <c r="D758" s="229" t="s">
        <v>230</v>
      </c>
      <c r="E758" s="230" t="s">
        <v>1141</v>
      </c>
      <c r="F758" s="231" t="s">
        <v>1142</v>
      </c>
      <c r="G758" s="232" t="s">
        <v>415</v>
      </c>
      <c r="H758" s="233">
        <v>177.59999999999999</v>
      </c>
      <c r="I758" s="234"/>
      <c r="J758" s="235">
        <f>ROUND(I758*H758,2)</f>
        <v>0</v>
      </c>
      <c r="K758" s="231" t="s">
        <v>234</v>
      </c>
      <c r="L758" s="46"/>
      <c r="M758" s="236" t="s">
        <v>1</v>
      </c>
      <c r="N758" s="237" t="s">
        <v>48</v>
      </c>
      <c r="O758" s="93"/>
      <c r="P758" s="238">
        <f>O758*H758</f>
        <v>0</v>
      </c>
      <c r="Q758" s="238">
        <v>0</v>
      </c>
      <c r="R758" s="238">
        <f>Q758*H758</f>
        <v>0</v>
      </c>
      <c r="S758" s="238">
        <v>0.058999999999999997</v>
      </c>
      <c r="T758" s="239">
        <f>S758*H758</f>
        <v>10.478399999999999</v>
      </c>
      <c r="U758" s="40"/>
      <c r="V758" s="40"/>
      <c r="W758" s="40"/>
      <c r="X758" s="40"/>
      <c r="Y758" s="40"/>
      <c r="Z758" s="40"/>
      <c r="AA758" s="40"/>
      <c r="AB758" s="40"/>
      <c r="AC758" s="40"/>
      <c r="AD758" s="40"/>
      <c r="AE758" s="40"/>
      <c r="AR758" s="240" t="s">
        <v>115</v>
      </c>
      <c r="AT758" s="240" t="s">
        <v>230</v>
      </c>
      <c r="AU758" s="240" t="s">
        <v>91</v>
      </c>
      <c r="AY758" s="18" t="s">
        <v>227</v>
      </c>
      <c r="BE758" s="241">
        <f>IF(N758="základní",J758,0)</f>
        <v>0</v>
      </c>
      <c r="BF758" s="241">
        <f>IF(N758="snížená",J758,0)</f>
        <v>0</v>
      </c>
      <c r="BG758" s="241">
        <f>IF(N758="zákl. přenesená",J758,0)</f>
        <v>0</v>
      </c>
      <c r="BH758" s="241">
        <f>IF(N758="sníž. přenesená",J758,0)</f>
        <v>0</v>
      </c>
      <c r="BI758" s="241">
        <f>IF(N758="nulová",J758,0)</f>
        <v>0</v>
      </c>
      <c r="BJ758" s="18" t="s">
        <v>87</v>
      </c>
      <c r="BK758" s="241">
        <f>ROUND(I758*H758,2)</f>
        <v>0</v>
      </c>
      <c r="BL758" s="18" t="s">
        <v>115</v>
      </c>
      <c r="BM758" s="240" t="s">
        <v>1143</v>
      </c>
    </row>
    <row r="759" s="2" customFormat="1">
      <c r="A759" s="40"/>
      <c r="B759" s="41"/>
      <c r="C759" s="42"/>
      <c r="D759" s="242" t="s">
        <v>237</v>
      </c>
      <c r="E759" s="42"/>
      <c r="F759" s="243" t="s">
        <v>1134</v>
      </c>
      <c r="G759" s="42"/>
      <c r="H759" s="42"/>
      <c r="I759" s="244"/>
      <c r="J759" s="42"/>
      <c r="K759" s="42"/>
      <c r="L759" s="46"/>
      <c r="M759" s="245"/>
      <c r="N759" s="246"/>
      <c r="O759" s="93"/>
      <c r="P759" s="93"/>
      <c r="Q759" s="93"/>
      <c r="R759" s="93"/>
      <c r="S759" s="93"/>
      <c r="T759" s="94"/>
      <c r="U759" s="40"/>
      <c r="V759" s="40"/>
      <c r="W759" s="40"/>
      <c r="X759" s="40"/>
      <c r="Y759" s="40"/>
      <c r="Z759" s="40"/>
      <c r="AA759" s="40"/>
      <c r="AB759" s="40"/>
      <c r="AC759" s="40"/>
      <c r="AD759" s="40"/>
      <c r="AE759" s="40"/>
      <c r="AT759" s="18" t="s">
        <v>237</v>
      </c>
      <c r="AU759" s="18" t="s">
        <v>91</v>
      </c>
    </row>
    <row r="760" s="15" customFormat="1">
      <c r="A760" s="15"/>
      <c r="B760" s="274"/>
      <c r="C760" s="275"/>
      <c r="D760" s="242" t="s">
        <v>369</v>
      </c>
      <c r="E760" s="276" t="s">
        <v>1</v>
      </c>
      <c r="F760" s="277" t="s">
        <v>1083</v>
      </c>
      <c r="G760" s="275"/>
      <c r="H760" s="276" t="s">
        <v>1</v>
      </c>
      <c r="I760" s="278"/>
      <c r="J760" s="275"/>
      <c r="K760" s="275"/>
      <c r="L760" s="279"/>
      <c r="M760" s="280"/>
      <c r="N760" s="281"/>
      <c r="O760" s="281"/>
      <c r="P760" s="281"/>
      <c r="Q760" s="281"/>
      <c r="R760" s="281"/>
      <c r="S760" s="281"/>
      <c r="T760" s="282"/>
      <c r="U760" s="15"/>
      <c r="V760" s="15"/>
      <c r="W760" s="15"/>
      <c r="X760" s="15"/>
      <c r="Y760" s="15"/>
      <c r="Z760" s="15"/>
      <c r="AA760" s="15"/>
      <c r="AB760" s="15"/>
      <c r="AC760" s="15"/>
      <c r="AD760" s="15"/>
      <c r="AE760" s="15"/>
      <c r="AT760" s="283" t="s">
        <v>369</v>
      </c>
      <c r="AU760" s="283" t="s">
        <v>91</v>
      </c>
      <c r="AV760" s="15" t="s">
        <v>87</v>
      </c>
      <c r="AW760" s="15" t="s">
        <v>38</v>
      </c>
      <c r="AX760" s="15" t="s">
        <v>83</v>
      </c>
      <c r="AY760" s="283" t="s">
        <v>227</v>
      </c>
    </row>
    <row r="761" s="13" customFormat="1">
      <c r="A761" s="13"/>
      <c r="B761" s="252"/>
      <c r="C761" s="253"/>
      <c r="D761" s="242" t="s">
        <v>369</v>
      </c>
      <c r="E761" s="254" t="s">
        <v>1</v>
      </c>
      <c r="F761" s="255" t="s">
        <v>1144</v>
      </c>
      <c r="G761" s="253"/>
      <c r="H761" s="256">
        <v>177.59999999999999</v>
      </c>
      <c r="I761" s="257"/>
      <c r="J761" s="253"/>
      <c r="K761" s="253"/>
      <c r="L761" s="258"/>
      <c r="M761" s="259"/>
      <c r="N761" s="260"/>
      <c r="O761" s="260"/>
      <c r="P761" s="260"/>
      <c r="Q761" s="260"/>
      <c r="R761" s="260"/>
      <c r="S761" s="260"/>
      <c r="T761" s="261"/>
      <c r="U761" s="13"/>
      <c r="V761" s="13"/>
      <c r="W761" s="13"/>
      <c r="X761" s="13"/>
      <c r="Y761" s="13"/>
      <c r="Z761" s="13"/>
      <c r="AA761" s="13"/>
      <c r="AB761" s="13"/>
      <c r="AC761" s="13"/>
      <c r="AD761" s="13"/>
      <c r="AE761" s="13"/>
      <c r="AT761" s="262" t="s">
        <v>369</v>
      </c>
      <c r="AU761" s="262" t="s">
        <v>91</v>
      </c>
      <c r="AV761" s="13" t="s">
        <v>91</v>
      </c>
      <c r="AW761" s="13" t="s">
        <v>38</v>
      </c>
      <c r="AX761" s="13" t="s">
        <v>83</v>
      </c>
      <c r="AY761" s="262" t="s">
        <v>227</v>
      </c>
    </row>
    <row r="762" s="14" customFormat="1">
      <c r="A762" s="14"/>
      <c r="B762" s="263"/>
      <c r="C762" s="264"/>
      <c r="D762" s="242" t="s">
        <v>369</v>
      </c>
      <c r="E762" s="265" t="s">
        <v>1</v>
      </c>
      <c r="F762" s="266" t="s">
        <v>371</v>
      </c>
      <c r="G762" s="264"/>
      <c r="H762" s="267">
        <v>177.59999999999999</v>
      </c>
      <c r="I762" s="268"/>
      <c r="J762" s="264"/>
      <c r="K762" s="264"/>
      <c r="L762" s="269"/>
      <c r="M762" s="270"/>
      <c r="N762" s="271"/>
      <c r="O762" s="271"/>
      <c r="P762" s="271"/>
      <c r="Q762" s="271"/>
      <c r="R762" s="271"/>
      <c r="S762" s="271"/>
      <c r="T762" s="272"/>
      <c r="U762" s="14"/>
      <c r="V762" s="14"/>
      <c r="W762" s="14"/>
      <c r="X762" s="14"/>
      <c r="Y762" s="14"/>
      <c r="Z762" s="14"/>
      <c r="AA762" s="14"/>
      <c r="AB762" s="14"/>
      <c r="AC762" s="14"/>
      <c r="AD762" s="14"/>
      <c r="AE762" s="14"/>
      <c r="AT762" s="273" t="s">
        <v>369</v>
      </c>
      <c r="AU762" s="273" t="s">
        <v>91</v>
      </c>
      <c r="AV762" s="14" t="s">
        <v>115</v>
      </c>
      <c r="AW762" s="14" t="s">
        <v>38</v>
      </c>
      <c r="AX762" s="14" t="s">
        <v>87</v>
      </c>
      <c r="AY762" s="273" t="s">
        <v>227</v>
      </c>
    </row>
    <row r="763" s="2" customFormat="1" ht="16.5" customHeight="1">
      <c r="A763" s="40"/>
      <c r="B763" s="41"/>
      <c r="C763" s="229" t="s">
        <v>1145</v>
      </c>
      <c r="D763" s="229" t="s">
        <v>230</v>
      </c>
      <c r="E763" s="230" t="s">
        <v>1146</v>
      </c>
      <c r="F763" s="231" t="s">
        <v>1147</v>
      </c>
      <c r="G763" s="232" t="s">
        <v>415</v>
      </c>
      <c r="H763" s="233">
        <v>30.027000000000001</v>
      </c>
      <c r="I763" s="234"/>
      <c r="J763" s="235">
        <f>ROUND(I763*H763,2)</f>
        <v>0</v>
      </c>
      <c r="K763" s="231" t="s">
        <v>234</v>
      </c>
      <c r="L763" s="46"/>
      <c r="M763" s="236" t="s">
        <v>1</v>
      </c>
      <c r="N763" s="237" t="s">
        <v>48</v>
      </c>
      <c r="O763" s="93"/>
      <c r="P763" s="238">
        <f>O763*H763</f>
        <v>0</v>
      </c>
      <c r="Q763" s="238">
        <v>0</v>
      </c>
      <c r="R763" s="238">
        <f>Q763*H763</f>
        <v>0</v>
      </c>
      <c r="S763" s="238">
        <v>0.089999999999999997</v>
      </c>
      <c r="T763" s="239">
        <f>S763*H763</f>
        <v>2.7024300000000001</v>
      </c>
      <c r="U763" s="40"/>
      <c r="V763" s="40"/>
      <c r="W763" s="40"/>
      <c r="X763" s="40"/>
      <c r="Y763" s="40"/>
      <c r="Z763" s="40"/>
      <c r="AA763" s="40"/>
      <c r="AB763" s="40"/>
      <c r="AC763" s="40"/>
      <c r="AD763" s="40"/>
      <c r="AE763" s="40"/>
      <c r="AR763" s="240" t="s">
        <v>115</v>
      </c>
      <c r="AT763" s="240" t="s">
        <v>230</v>
      </c>
      <c r="AU763" s="240" t="s">
        <v>91</v>
      </c>
      <c r="AY763" s="18" t="s">
        <v>227</v>
      </c>
      <c r="BE763" s="241">
        <f>IF(N763="základní",J763,0)</f>
        <v>0</v>
      </c>
      <c r="BF763" s="241">
        <f>IF(N763="snížená",J763,0)</f>
        <v>0</v>
      </c>
      <c r="BG763" s="241">
        <f>IF(N763="zákl. přenesená",J763,0)</f>
        <v>0</v>
      </c>
      <c r="BH763" s="241">
        <f>IF(N763="sníž. přenesená",J763,0)</f>
        <v>0</v>
      </c>
      <c r="BI763" s="241">
        <f>IF(N763="nulová",J763,0)</f>
        <v>0</v>
      </c>
      <c r="BJ763" s="18" t="s">
        <v>87</v>
      </c>
      <c r="BK763" s="241">
        <f>ROUND(I763*H763,2)</f>
        <v>0</v>
      </c>
      <c r="BL763" s="18" t="s">
        <v>115</v>
      </c>
      <c r="BM763" s="240" t="s">
        <v>1148</v>
      </c>
    </row>
    <row r="764" s="15" customFormat="1">
      <c r="A764" s="15"/>
      <c r="B764" s="274"/>
      <c r="C764" s="275"/>
      <c r="D764" s="242" t="s">
        <v>369</v>
      </c>
      <c r="E764" s="276" t="s">
        <v>1</v>
      </c>
      <c r="F764" s="277" t="s">
        <v>1099</v>
      </c>
      <c r="G764" s="275"/>
      <c r="H764" s="276" t="s">
        <v>1</v>
      </c>
      <c r="I764" s="278"/>
      <c r="J764" s="275"/>
      <c r="K764" s="275"/>
      <c r="L764" s="279"/>
      <c r="M764" s="280"/>
      <c r="N764" s="281"/>
      <c r="O764" s="281"/>
      <c r="P764" s="281"/>
      <c r="Q764" s="281"/>
      <c r="R764" s="281"/>
      <c r="S764" s="281"/>
      <c r="T764" s="282"/>
      <c r="U764" s="15"/>
      <c r="V764" s="15"/>
      <c r="W764" s="15"/>
      <c r="X764" s="15"/>
      <c r="Y764" s="15"/>
      <c r="Z764" s="15"/>
      <c r="AA764" s="15"/>
      <c r="AB764" s="15"/>
      <c r="AC764" s="15"/>
      <c r="AD764" s="15"/>
      <c r="AE764" s="15"/>
      <c r="AT764" s="283" t="s">
        <v>369</v>
      </c>
      <c r="AU764" s="283" t="s">
        <v>91</v>
      </c>
      <c r="AV764" s="15" t="s">
        <v>87</v>
      </c>
      <c r="AW764" s="15" t="s">
        <v>38</v>
      </c>
      <c r="AX764" s="15" t="s">
        <v>83</v>
      </c>
      <c r="AY764" s="283" t="s">
        <v>227</v>
      </c>
    </row>
    <row r="765" s="13" customFormat="1">
      <c r="A765" s="13"/>
      <c r="B765" s="252"/>
      <c r="C765" s="253"/>
      <c r="D765" s="242" t="s">
        <v>369</v>
      </c>
      <c r="E765" s="254" t="s">
        <v>1</v>
      </c>
      <c r="F765" s="255" t="s">
        <v>1149</v>
      </c>
      <c r="G765" s="253"/>
      <c r="H765" s="256">
        <v>30.027000000000001</v>
      </c>
      <c r="I765" s="257"/>
      <c r="J765" s="253"/>
      <c r="K765" s="253"/>
      <c r="L765" s="258"/>
      <c r="M765" s="259"/>
      <c r="N765" s="260"/>
      <c r="O765" s="260"/>
      <c r="P765" s="260"/>
      <c r="Q765" s="260"/>
      <c r="R765" s="260"/>
      <c r="S765" s="260"/>
      <c r="T765" s="261"/>
      <c r="U765" s="13"/>
      <c r="V765" s="13"/>
      <c r="W765" s="13"/>
      <c r="X765" s="13"/>
      <c r="Y765" s="13"/>
      <c r="Z765" s="13"/>
      <c r="AA765" s="13"/>
      <c r="AB765" s="13"/>
      <c r="AC765" s="13"/>
      <c r="AD765" s="13"/>
      <c r="AE765" s="13"/>
      <c r="AT765" s="262" t="s">
        <v>369</v>
      </c>
      <c r="AU765" s="262" t="s">
        <v>91</v>
      </c>
      <c r="AV765" s="13" t="s">
        <v>91</v>
      </c>
      <c r="AW765" s="13" t="s">
        <v>38</v>
      </c>
      <c r="AX765" s="13" t="s">
        <v>83</v>
      </c>
      <c r="AY765" s="262" t="s">
        <v>227</v>
      </c>
    </row>
    <row r="766" s="14" customFormat="1">
      <c r="A766" s="14"/>
      <c r="B766" s="263"/>
      <c r="C766" s="264"/>
      <c r="D766" s="242" t="s">
        <v>369</v>
      </c>
      <c r="E766" s="265" t="s">
        <v>1</v>
      </c>
      <c r="F766" s="266" t="s">
        <v>371</v>
      </c>
      <c r="G766" s="264"/>
      <c r="H766" s="267">
        <v>30.027000000000001</v>
      </c>
      <c r="I766" s="268"/>
      <c r="J766" s="264"/>
      <c r="K766" s="264"/>
      <c r="L766" s="269"/>
      <c r="M766" s="270"/>
      <c r="N766" s="271"/>
      <c r="O766" s="271"/>
      <c r="P766" s="271"/>
      <c r="Q766" s="271"/>
      <c r="R766" s="271"/>
      <c r="S766" s="271"/>
      <c r="T766" s="272"/>
      <c r="U766" s="14"/>
      <c r="V766" s="14"/>
      <c r="W766" s="14"/>
      <c r="X766" s="14"/>
      <c r="Y766" s="14"/>
      <c r="Z766" s="14"/>
      <c r="AA766" s="14"/>
      <c r="AB766" s="14"/>
      <c r="AC766" s="14"/>
      <c r="AD766" s="14"/>
      <c r="AE766" s="14"/>
      <c r="AT766" s="273" t="s">
        <v>369</v>
      </c>
      <c r="AU766" s="273" t="s">
        <v>91</v>
      </c>
      <c r="AV766" s="14" t="s">
        <v>115</v>
      </c>
      <c r="AW766" s="14" t="s">
        <v>38</v>
      </c>
      <c r="AX766" s="14" t="s">
        <v>87</v>
      </c>
      <c r="AY766" s="273" t="s">
        <v>227</v>
      </c>
    </row>
    <row r="767" s="2" customFormat="1" ht="16.5" customHeight="1">
      <c r="A767" s="40"/>
      <c r="B767" s="41"/>
      <c r="C767" s="229" t="s">
        <v>1150</v>
      </c>
      <c r="D767" s="229" t="s">
        <v>230</v>
      </c>
      <c r="E767" s="230" t="s">
        <v>1151</v>
      </c>
      <c r="F767" s="231" t="s">
        <v>1152</v>
      </c>
      <c r="G767" s="232" t="s">
        <v>374</v>
      </c>
      <c r="H767" s="233">
        <v>9.1300000000000008</v>
      </c>
      <c r="I767" s="234"/>
      <c r="J767" s="235">
        <f>ROUND(I767*H767,2)</f>
        <v>0</v>
      </c>
      <c r="K767" s="231" t="s">
        <v>234</v>
      </c>
      <c r="L767" s="46"/>
      <c r="M767" s="236" t="s">
        <v>1</v>
      </c>
      <c r="N767" s="237" t="s">
        <v>48</v>
      </c>
      <c r="O767" s="93"/>
      <c r="P767" s="238">
        <f>O767*H767</f>
        <v>0</v>
      </c>
      <c r="Q767" s="238">
        <v>0</v>
      </c>
      <c r="R767" s="238">
        <f>Q767*H767</f>
        <v>0</v>
      </c>
      <c r="S767" s="238">
        <v>1.3999999999999999</v>
      </c>
      <c r="T767" s="239">
        <f>S767*H767</f>
        <v>12.782</v>
      </c>
      <c r="U767" s="40"/>
      <c r="V767" s="40"/>
      <c r="W767" s="40"/>
      <c r="X767" s="40"/>
      <c r="Y767" s="40"/>
      <c r="Z767" s="40"/>
      <c r="AA767" s="40"/>
      <c r="AB767" s="40"/>
      <c r="AC767" s="40"/>
      <c r="AD767" s="40"/>
      <c r="AE767" s="40"/>
      <c r="AR767" s="240" t="s">
        <v>115</v>
      </c>
      <c r="AT767" s="240" t="s">
        <v>230</v>
      </c>
      <c r="AU767" s="240" t="s">
        <v>91</v>
      </c>
      <c r="AY767" s="18" t="s">
        <v>227</v>
      </c>
      <c r="BE767" s="241">
        <f>IF(N767="základní",J767,0)</f>
        <v>0</v>
      </c>
      <c r="BF767" s="241">
        <f>IF(N767="snížená",J767,0)</f>
        <v>0</v>
      </c>
      <c r="BG767" s="241">
        <f>IF(N767="zákl. přenesená",J767,0)</f>
        <v>0</v>
      </c>
      <c r="BH767" s="241">
        <f>IF(N767="sníž. přenesená",J767,0)</f>
        <v>0</v>
      </c>
      <c r="BI767" s="241">
        <f>IF(N767="nulová",J767,0)</f>
        <v>0</v>
      </c>
      <c r="BJ767" s="18" t="s">
        <v>87</v>
      </c>
      <c r="BK767" s="241">
        <f>ROUND(I767*H767,2)</f>
        <v>0</v>
      </c>
      <c r="BL767" s="18" t="s">
        <v>115</v>
      </c>
      <c r="BM767" s="240" t="s">
        <v>1153</v>
      </c>
    </row>
    <row r="768" s="15" customFormat="1">
      <c r="A768" s="15"/>
      <c r="B768" s="274"/>
      <c r="C768" s="275"/>
      <c r="D768" s="242" t="s">
        <v>369</v>
      </c>
      <c r="E768" s="276" t="s">
        <v>1</v>
      </c>
      <c r="F768" s="277" t="s">
        <v>1083</v>
      </c>
      <c r="G768" s="275"/>
      <c r="H768" s="276" t="s">
        <v>1</v>
      </c>
      <c r="I768" s="278"/>
      <c r="J768" s="275"/>
      <c r="K768" s="275"/>
      <c r="L768" s="279"/>
      <c r="M768" s="280"/>
      <c r="N768" s="281"/>
      <c r="O768" s="281"/>
      <c r="P768" s="281"/>
      <c r="Q768" s="281"/>
      <c r="R768" s="281"/>
      <c r="S768" s="281"/>
      <c r="T768" s="282"/>
      <c r="U768" s="15"/>
      <c r="V768" s="15"/>
      <c r="W768" s="15"/>
      <c r="X768" s="15"/>
      <c r="Y768" s="15"/>
      <c r="Z768" s="15"/>
      <c r="AA768" s="15"/>
      <c r="AB768" s="15"/>
      <c r="AC768" s="15"/>
      <c r="AD768" s="15"/>
      <c r="AE768" s="15"/>
      <c r="AT768" s="283" t="s">
        <v>369</v>
      </c>
      <c r="AU768" s="283" t="s">
        <v>91</v>
      </c>
      <c r="AV768" s="15" t="s">
        <v>87</v>
      </c>
      <c r="AW768" s="15" t="s">
        <v>38</v>
      </c>
      <c r="AX768" s="15" t="s">
        <v>83</v>
      </c>
      <c r="AY768" s="283" t="s">
        <v>227</v>
      </c>
    </row>
    <row r="769" s="13" customFormat="1">
      <c r="A769" s="13"/>
      <c r="B769" s="252"/>
      <c r="C769" s="253"/>
      <c r="D769" s="242" t="s">
        <v>369</v>
      </c>
      <c r="E769" s="254" t="s">
        <v>1</v>
      </c>
      <c r="F769" s="255" t="s">
        <v>1154</v>
      </c>
      <c r="G769" s="253"/>
      <c r="H769" s="256">
        <v>2.9750000000000001</v>
      </c>
      <c r="I769" s="257"/>
      <c r="J769" s="253"/>
      <c r="K769" s="253"/>
      <c r="L769" s="258"/>
      <c r="M769" s="259"/>
      <c r="N769" s="260"/>
      <c r="O769" s="260"/>
      <c r="P769" s="260"/>
      <c r="Q769" s="260"/>
      <c r="R769" s="260"/>
      <c r="S769" s="260"/>
      <c r="T769" s="261"/>
      <c r="U769" s="13"/>
      <c r="V769" s="13"/>
      <c r="W769" s="13"/>
      <c r="X769" s="13"/>
      <c r="Y769" s="13"/>
      <c r="Z769" s="13"/>
      <c r="AA769" s="13"/>
      <c r="AB769" s="13"/>
      <c r="AC769" s="13"/>
      <c r="AD769" s="13"/>
      <c r="AE769" s="13"/>
      <c r="AT769" s="262" t="s">
        <v>369</v>
      </c>
      <c r="AU769" s="262" t="s">
        <v>91</v>
      </c>
      <c r="AV769" s="13" t="s">
        <v>91</v>
      </c>
      <c r="AW769" s="13" t="s">
        <v>38</v>
      </c>
      <c r="AX769" s="13" t="s">
        <v>83</v>
      </c>
      <c r="AY769" s="262" t="s">
        <v>227</v>
      </c>
    </row>
    <row r="770" s="13" customFormat="1">
      <c r="A770" s="13"/>
      <c r="B770" s="252"/>
      <c r="C770" s="253"/>
      <c r="D770" s="242" t="s">
        <v>369</v>
      </c>
      <c r="E770" s="254" t="s">
        <v>1</v>
      </c>
      <c r="F770" s="255" t="s">
        <v>1155</v>
      </c>
      <c r="G770" s="253"/>
      <c r="H770" s="256">
        <v>6.1550000000000002</v>
      </c>
      <c r="I770" s="257"/>
      <c r="J770" s="253"/>
      <c r="K770" s="253"/>
      <c r="L770" s="258"/>
      <c r="M770" s="259"/>
      <c r="N770" s="260"/>
      <c r="O770" s="260"/>
      <c r="P770" s="260"/>
      <c r="Q770" s="260"/>
      <c r="R770" s="260"/>
      <c r="S770" s="260"/>
      <c r="T770" s="261"/>
      <c r="U770" s="13"/>
      <c r="V770" s="13"/>
      <c r="W770" s="13"/>
      <c r="X770" s="13"/>
      <c r="Y770" s="13"/>
      <c r="Z770" s="13"/>
      <c r="AA770" s="13"/>
      <c r="AB770" s="13"/>
      <c r="AC770" s="13"/>
      <c r="AD770" s="13"/>
      <c r="AE770" s="13"/>
      <c r="AT770" s="262" t="s">
        <v>369</v>
      </c>
      <c r="AU770" s="262" t="s">
        <v>91</v>
      </c>
      <c r="AV770" s="13" t="s">
        <v>91</v>
      </c>
      <c r="AW770" s="13" t="s">
        <v>38</v>
      </c>
      <c r="AX770" s="13" t="s">
        <v>83</v>
      </c>
      <c r="AY770" s="262" t="s">
        <v>227</v>
      </c>
    </row>
    <row r="771" s="14" customFormat="1">
      <c r="A771" s="14"/>
      <c r="B771" s="263"/>
      <c r="C771" s="264"/>
      <c r="D771" s="242" t="s">
        <v>369</v>
      </c>
      <c r="E771" s="265" t="s">
        <v>1</v>
      </c>
      <c r="F771" s="266" t="s">
        <v>371</v>
      </c>
      <c r="G771" s="264"/>
      <c r="H771" s="267">
        <v>9.1300000000000008</v>
      </c>
      <c r="I771" s="268"/>
      <c r="J771" s="264"/>
      <c r="K771" s="264"/>
      <c r="L771" s="269"/>
      <c r="M771" s="270"/>
      <c r="N771" s="271"/>
      <c r="O771" s="271"/>
      <c r="P771" s="271"/>
      <c r="Q771" s="271"/>
      <c r="R771" s="271"/>
      <c r="S771" s="271"/>
      <c r="T771" s="272"/>
      <c r="U771" s="14"/>
      <c r="V771" s="14"/>
      <c r="W771" s="14"/>
      <c r="X771" s="14"/>
      <c r="Y771" s="14"/>
      <c r="Z771" s="14"/>
      <c r="AA771" s="14"/>
      <c r="AB771" s="14"/>
      <c r="AC771" s="14"/>
      <c r="AD771" s="14"/>
      <c r="AE771" s="14"/>
      <c r="AT771" s="273" t="s">
        <v>369</v>
      </c>
      <c r="AU771" s="273" t="s">
        <v>91</v>
      </c>
      <c r="AV771" s="14" t="s">
        <v>115</v>
      </c>
      <c r="AW771" s="14" t="s">
        <v>38</v>
      </c>
      <c r="AX771" s="14" t="s">
        <v>87</v>
      </c>
      <c r="AY771" s="273" t="s">
        <v>227</v>
      </c>
    </row>
    <row r="772" s="2" customFormat="1" ht="16.5" customHeight="1">
      <c r="A772" s="40"/>
      <c r="B772" s="41"/>
      <c r="C772" s="229" t="s">
        <v>1156</v>
      </c>
      <c r="D772" s="229" t="s">
        <v>230</v>
      </c>
      <c r="E772" s="230" t="s">
        <v>1157</v>
      </c>
      <c r="F772" s="231" t="s">
        <v>1158</v>
      </c>
      <c r="G772" s="232" t="s">
        <v>374</v>
      </c>
      <c r="H772" s="233">
        <v>123.98</v>
      </c>
      <c r="I772" s="234"/>
      <c r="J772" s="235">
        <f>ROUND(I772*H772,2)</f>
        <v>0</v>
      </c>
      <c r="K772" s="231" t="s">
        <v>234</v>
      </c>
      <c r="L772" s="46"/>
      <c r="M772" s="236" t="s">
        <v>1</v>
      </c>
      <c r="N772" s="237" t="s">
        <v>48</v>
      </c>
      <c r="O772" s="93"/>
      <c r="P772" s="238">
        <f>O772*H772</f>
        <v>0</v>
      </c>
      <c r="Q772" s="238">
        <v>0</v>
      </c>
      <c r="R772" s="238">
        <f>Q772*H772</f>
        <v>0</v>
      </c>
      <c r="S772" s="238">
        <v>1.3999999999999999</v>
      </c>
      <c r="T772" s="239">
        <f>S772*H772</f>
        <v>173.572</v>
      </c>
      <c r="U772" s="40"/>
      <c r="V772" s="40"/>
      <c r="W772" s="40"/>
      <c r="X772" s="40"/>
      <c r="Y772" s="40"/>
      <c r="Z772" s="40"/>
      <c r="AA772" s="40"/>
      <c r="AB772" s="40"/>
      <c r="AC772" s="40"/>
      <c r="AD772" s="40"/>
      <c r="AE772" s="40"/>
      <c r="AR772" s="240" t="s">
        <v>115</v>
      </c>
      <c r="AT772" s="240" t="s">
        <v>230</v>
      </c>
      <c r="AU772" s="240" t="s">
        <v>91</v>
      </c>
      <c r="AY772" s="18" t="s">
        <v>227</v>
      </c>
      <c r="BE772" s="241">
        <f>IF(N772="základní",J772,0)</f>
        <v>0</v>
      </c>
      <c r="BF772" s="241">
        <f>IF(N772="snížená",J772,0)</f>
        <v>0</v>
      </c>
      <c r="BG772" s="241">
        <f>IF(N772="zákl. přenesená",J772,0)</f>
        <v>0</v>
      </c>
      <c r="BH772" s="241">
        <f>IF(N772="sníž. přenesená",J772,0)</f>
        <v>0</v>
      </c>
      <c r="BI772" s="241">
        <f>IF(N772="nulová",J772,0)</f>
        <v>0</v>
      </c>
      <c r="BJ772" s="18" t="s">
        <v>87</v>
      </c>
      <c r="BK772" s="241">
        <f>ROUND(I772*H772,2)</f>
        <v>0</v>
      </c>
      <c r="BL772" s="18" t="s">
        <v>115</v>
      </c>
      <c r="BM772" s="240" t="s">
        <v>1159</v>
      </c>
    </row>
    <row r="773" s="15" customFormat="1">
      <c r="A773" s="15"/>
      <c r="B773" s="274"/>
      <c r="C773" s="275"/>
      <c r="D773" s="242" t="s">
        <v>369</v>
      </c>
      <c r="E773" s="276" t="s">
        <v>1</v>
      </c>
      <c r="F773" s="277" t="s">
        <v>1083</v>
      </c>
      <c r="G773" s="275"/>
      <c r="H773" s="276" t="s">
        <v>1</v>
      </c>
      <c r="I773" s="278"/>
      <c r="J773" s="275"/>
      <c r="K773" s="275"/>
      <c r="L773" s="279"/>
      <c r="M773" s="280"/>
      <c r="N773" s="281"/>
      <c r="O773" s="281"/>
      <c r="P773" s="281"/>
      <c r="Q773" s="281"/>
      <c r="R773" s="281"/>
      <c r="S773" s="281"/>
      <c r="T773" s="282"/>
      <c r="U773" s="15"/>
      <c r="V773" s="15"/>
      <c r="W773" s="15"/>
      <c r="X773" s="15"/>
      <c r="Y773" s="15"/>
      <c r="Z773" s="15"/>
      <c r="AA773" s="15"/>
      <c r="AB773" s="15"/>
      <c r="AC773" s="15"/>
      <c r="AD773" s="15"/>
      <c r="AE773" s="15"/>
      <c r="AT773" s="283" t="s">
        <v>369</v>
      </c>
      <c r="AU773" s="283" t="s">
        <v>91</v>
      </c>
      <c r="AV773" s="15" t="s">
        <v>87</v>
      </c>
      <c r="AW773" s="15" t="s">
        <v>38</v>
      </c>
      <c r="AX773" s="15" t="s">
        <v>83</v>
      </c>
      <c r="AY773" s="283" t="s">
        <v>227</v>
      </c>
    </row>
    <row r="774" s="13" customFormat="1">
      <c r="A774" s="13"/>
      <c r="B774" s="252"/>
      <c r="C774" s="253"/>
      <c r="D774" s="242" t="s">
        <v>369</v>
      </c>
      <c r="E774" s="254" t="s">
        <v>1</v>
      </c>
      <c r="F774" s="255" t="s">
        <v>1160</v>
      </c>
      <c r="G774" s="253"/>
      <c r="H774" s="256">
        <v>108.43000000000001</v>
      </c>
      <c r="I774" s="257"/>
      <c r="J774" s="253"/>
      <c r="K774" s="253"/>
      <c r="L774" s="258"/>
      <c r="M774" s="259"/>
      <c r="N774" s="260"/>
      <c r="O774" s="260"/>
      <c r="P774" s="260"/>
      <c r="Q774" s="260"/>
      <c r="R774" s="260"/>
      <c r="S774" s="260"/>
      <c r="T774" s="261"/>
      <c r="U774" s="13"/>
      <c r="V774" s="13"/>
      <c r="W774" s="13"/>
      <c r="X774" s="13"/>
      <c r="Y774" s="13"/>
      <c r="Z774" s="13"/>
      <c r="AA774" s="13"/>
      <c r="AB774" s="13"/>
      <c r="AC774" s="13"/>
      <c r="AD774" s="13"/>
      <c r="AE774" s="13"/>
      <c r="AT774" s="262" t="s">
        <v>369</v>
      </c>
      <c r="AU774" s="262" t="s">
        <v>91</v>
      </c>
      <c r="AV774" s="13" t="s">
        <v>91</v>
      </c>
      <c r="AW774" s="13" t="s">
        <v>38</v>
      </c>
      <c r="AX774" s="13" t="s">
        <v>83</v>
      </c>
      <c r="AY774" s="262" t="s">
        <v>227</v>
      </c>
    </row>
    <row r="775" s="13" customFormat="1">
      <c r="A775" s="13"/>
      <c r="B775" s="252"/>
      <c r="C775" s="253"/>
      <c r="D775" s="242" t="s">
        <v>369</v>
      </c>
      <c r="E775" s="254" t="s">
        <v>1</v>
      </c>
      <c r="F775" s="255" t="s">
        <v>1161</v>
      </c>
      <c r="G775" s="253"/>
      <c r="H775" s="256">
        <v>2.4500000000000002</v>
      </c>
      <c r="I775" s="257"/>
      <c r="J775" s="253"/>
      <c r="K775" s="253"/>
      <c r="L775" s="258"/>
      <c r="M775" s="259"/>
      <c r="N775" s="260"/>
      <c r="O775" s="260"/>
      <c r="P775" s="260"/>
      <c r="Q775" s="260"/>
      <c r="R775" s="260"/>
      <c r="S775" s="260"/>
      <c r="T775" s="261"/>
      <c r="U775" s="13"/>
      <c r="V775" s="13"/>
      <c r="W775" s="13"/>
      <c r="X775" s="13"/>
      <c r="Y775" s="13"/>
      <c r="Z775" s="13"/>
      <c r="AA775" s="13"/>
      <c r="AB775" s="13"/>
      <c r="AC775" s="13"/>
      <c r="AD775" s="13"/>
      <c r="AE775" s="13"/>
      <c r="AT775" s="262" t="s">
        <v>369</v>
      </c>
      <c r="AU775" s="262" t="s">
        <v>91</v>
      </c>
      <c r="AV775" s="13" t="s">
        <v>91</v>
      </c>
      <c r="AW775" s="13" t="s">
        <v>38</v>
      </c>
      <c r="AX775" s="13" t="s">
        <v>83</v>
      </c>
      <c r="AY775" s="262" t="s">
        <v>227</v>
      </c>
    </row>
    <row r="776" s="13" customFormat="1">
      <c r="A776" s="13"/>
      <c r="B776" s="252"/>
      <c r="C776" s="253"/>
      <c r="D776" s="242" t="s">
        <v>369</v>
      </c>
      <c r="E776" s="254" t="s">
        <v>1</v>
      </c>
      <c r="F776" s="255" t="s">
        <v>1162</v>
      </c>
      <c r="G776" s="253"/>
      <c r="H776" s="256">
        <v>13.1</v>
      </c>
      <c r="I776" s="257"/>
      <c r="J776" s="253"/>
      <c r="K776" s="253"/>
      <c r="L776" s="258"/>
      <c r="M776" s="259"/>
      <c r="N776" s="260"/>
      <c r="O776" s="260"/>
      <c r="P776" s="260"/>
      <c r="Q776" s="260"/>
      <c r="R776" s="260"/>
      <c r="S776" s="260"/>
      <c r="T776" s="261"/>
      <c r="U776" s="13"/>
      <c r="V776" s="13"/>
      <c r="W776" s="13"/>
      <c r="X776" s="13"/>
      <c r="Y776" s="13"/>
      <c r="Z776" s="13"/>
      <c r="AA776" s="13"/>
      <c r="AB776" s="13"/>
      <c r="AC776" s="13"/>
      <c r="AD776" s="13"/>
      <c r="AE776" s="13"/>
      <c r="AT776" s="262" t="s">
        <v>369</v>
      </c>
      <c r="AU776" s="262" t="s">
        <v>91</v>
      </c>
      <c r="AV776" s="13" t="s">
        <v>91</v>
      </c>
      <c r="AW776" s="13" t="s">
        <v>38</v>
      </c>
      <c r="AX776" s="13" t="s">
        <v>83</v>
      </c>
      <c r="AY776" s="262" t="s">
        <v>227</v>
      </c>
    </row>
    <row r="777" s="14" customFormat="1">
      <c r="A777" s="14"/>
      <c r="B777" s="263"/>
      <c r="C777" s="264"/>
      <c r="D777" s="242" t="s">
        <v>369</v>
      </c>
      <c r="E777" s="265" t="s">
        <v>1</v>
      </c>
      <c r="F777" s="266" t="s">
        <v>371</v>
      </c>
      <c r="G777" s="264"/>
      <c r="H777" s="267">
        <v>123.98</v>
      </c>
      <c r="I777" s="268"/>
      <c r="J777" s="264"/>
      <c r="K777" s="264"/>
      <c r="L777" s="269"/>
      <c r="M777" s="270"/>
      <c r="N777" s="271"/>
      <c r="O777" s="271"/>
      <c r="P777" s="271"/>
      <c r="Q777" s="271"/>
      <c r="R777" s="271"/>
      <c r="S777" s="271"/>
      <c r="T777" s="272"/>
      <c r="U777" s="14"/>
      <c r="V777" s="14"/>
      <c r="W777" s="14"/>
      <c r="X777" s="14"/>
      <c r="Y777" s="14"/>
      <c r="Z777" s="14"/>
      <c r="AA777" s="14"/>
      <c r="AB777" s="14"/>
      <c r="AC777" s="14"/>
      <c r="AD777" s="14"/>
      <c r="AE777" s="14"/>
      <c r="AT777" s="273" t="s">
        <v>369</v>
      </c>
      <c r="AU777" s="273" t="s">
        <v>91</v>
      </c>
      <c r="AV777" s="14" t="s">
        <v>115</v>
      </c>
      <c r="AW777" s="14" t="s">
        <v>38</v>
      </c>
      <c r="AX777" s="14" t="s">
        <v>87</v>
      </c>
      <c r="AY777" s="273" t="s">
        <v>227</v>
      </c>
    </row>
    <row r="778" s="2" customFormat="1" ht="16.5" customHeight="1">
      <c r="A778" s="40"/>
      <c r="B778" s="41"/>
      <c r="C778" s="229" t="s">
        <v>1163</v>
      </c>
      <c r="D778" s="229" t="s">
        <v>230</v>
      </c>
      <c r="E778" s="230" t="s">
        <v>1157</v>
      </c>
      <c r="F778" s="231" t="s">
        <v>1158</v>
      </c>
      <c r="G778" s="232" t="s">
        <v>374</v>
      </c>
      <c r="H778" s="233">
        <v>135.422</v>
      </c>
      <c r="I778" s="234"/>
      <c r="J778" s="235">
        <f>ROUND(I778*H778,2)</f>
        <v>0</v>
      </c>
      <c r="K778" s="231" t="s">
        <v>234</v>
      </c>
      <c r="L778" s="46"/>
      <c r="M778" s="236" t="s">
        <v>1</v>
      </c>
      <c r="N778" s="237" t="s">
        <v>48</v>
      </c>
      <c r="O778" s="93"/>
      <c r="P778" s="238">
        <f>O778*H778</f>
        <v>0</v>
      </c>
      <c r="Q778" s="238">
        <v>0</v>
      </c>
      <c r="R778" s="238">
        <f>Q778*H778</f>
        <v>0</v>
      </c>
      <c r="S778" s="238">
        <v>1.3999999999999999</v>
      </c>
      <c r="T778" s="239">
        <f>S778*H778</f>
        <v>189.59079999999997</v>
      </c>
      <c r="U778" s="40"/>
      <c r="V778" s="40"/>
      <c r="W778" s="40"/>
      <c r="X778" s="40"/>
      <c r="Y778" s="40"/>
      <c r="Z778" s="40"/>
      <c r="AA778" s="40"/>
      <c r="AB778" s="40"/>
      <c r="AC778" s="40"/>
      <c r="AD778" s="40"/>
      <c r="AE778" s="40"/>
      <c r="AR778" s="240" t="s">
        <v>115</v>
      </c>
      <c r="AT778" s="240" t="s">
        <v>230</v>
      </c>
      <c r="AU778" s="240" t="s">
        <v>91</v>
      </c>
      <c r="AY778" s="18" t="s">
        <v>227</v>
      </c>
      <c r="BE778" s="241">
        <f>IF(N778="základní",J778,0)</f>
        <v>0</v>
      </c>
      <c r="BF778" s="241">
        <f>IF(N778="snížená",J778,0)</f>
        <v>0</v>
      </c>
      <c r="BG778" s="241">
        <f>IF(N778="zákl. přenesená",J778,0)</f>
        <v>0</v>
      </c>
      <c r="BH778" s="241">
        <f>IF(N778="sníž. přenesená",J778,0)</f>
        <v>0</v>
      </c>
      <c r="BI778" s="241">
        <f>IF(N778="nulová",J778,0)</f>
        <v>0</v>
      </c>
      <c r="BJ778" s="18" t="s">
        <v>87</v>
      </c>
      <c r="BK778" s="241">
        <f>ROUND(I778*H778,2)</f>
        <v>0</v>
      </c>
      <c r="BL778" s="18" t="s">
        <v>115</v>
      </c>
      <c r="BM778" s="240" t="s">
        <v>1164</v>
      </c>
    </row>
    <row r="779" s="15" customFormat="1">
      <c r="A779" s="15"/>
      <c r="B779" s="274"/>
      <c r="C779" s="275"/>
      <c r="D779" s="242" t="s">
        <v>369</v>
      </c>
      <c r="E779" s="276" t="s">
        <v>1</v>
      </c>
      <c r="F779" s="277" t="s">
        <v>1099</v>
      </c>
      <c r="G779" s="275"/>
      <c r="H779" s="276" t="s">
        <v>1</v>
      </c>
      <c r="I779" s="278"/>
      <c r="J779" s="275"/>
      <c r="K779" s="275"/>
      <c r="L779" s="279"/>
      <c r="M779" s="280"/>
      <c r="N779" s="281"/>
      <c r="O779" s="281"/>
      <c r="P779" s="281"/>
      <c r="Q779" s="281"/>
      <c r="R779" s="281"/>
      <c r="S779" s="281"/>
      <c r="T779" s="282"/>
      <c r="U779" s="15"/>
      <c r="V779" s="15"/>
      <c r="W779" s="15"/>
      <c r="X779" s="15"/>
      <c r="Y779" s="15"/>
      <c r="Z779" s="15"/>
      <c r="AA779" s="15"/>
      <c r="AB779" s="15"/>
      <c r="AC779" s="15"/>
      <c r="AD779" s="15"/>
      <c r="AE779" s="15"/>
      <c r="AT779" s="283" t="s">
        <v>369</v>
      </c>
      <c r="AU779" s="283" t="s">
        <v>91</v>
      </c>
      <c r="AV779" s="15" t="s">
        <v>87</v>
      </c>
      <c r="AW779" s="15" t="s">
        <v>38</v>
      </c>
      <c r="AX779" s="15" t="s">
        <v>83</v>
      </c>
      <c r="AY779" s="283" t="s">
        <v>227</v>
      </c>
    </row>
    <row r="780" s="13" customFormat="1">
      <c r="A780" s="13"/>
      <c r="B780" s="252"/>
      <c r="C780" s="253"/>
      <c r="D780" s="242" t="s">
        <v>369</v>
      </c>
      <c r="E780" s="254" t="s">
        <v>1</v>
      </c>
      <c r="F780" s="255" t="s">
        <v>1165</v>
      </c>
      <c r="G780" s="253"/>
      <c r="H780" s="256">
        <v>85.058000000000007</v>
      </c>
      <c r="I780" s="257"/>
      <c r="J780" s="253"/>
      <c r="K780" s="253"/>
      <c r="L780" s="258"/>
      <c r="M780" s="259"/>
      <c r="N780" s="260"/>
      <c r="O780" s="260"/>
      <c r="P780" s="260"/>
      <c r="Q780" s="260"/>
      <c r="R780" s="260"/>
      <c r="S780" s="260"/>
      <c r="T780" s="261"/>
      <c r="U780" s="13"/>
      <c r="V780" s="13"/>
      <c r="W780" s="13"/>
      <c r="X780" s="13"/>
      <c r="Y780" s="13"/>
      <c r="Z780" s="13"/>
      <c r="AA780" s="13"/>
      <c r="AB780" s="13"/>
      <c r="AC780" s="13"/>
      <c r="AD780" s="13"/>
      <c r="AE780" s="13"/>
      <c r="AT780" s="262" t="s">
        <v>369</v>
      </c>
      <c r="AU780" s="262" t="s">
        <v>91</v>
      </c>
      <c r="AV780" s="13" t="s">
        <v>91</v>
      </c>
      <c r="AW780" s="13" t="s">
        <v>38</v>
      </c>
      <c r="AX780" s="13" t="s">
        <v>83</v>
      </c>
      <c r="AY780" s="262" t="s">
        <v>227</v>
      </c>
    </row>
    <row r="781" s="13" customFormat="1">
      <c r="A781" s="13"/>
      <c r="B781" s="252"/>
      <c r="C781" s="253"/>
      <c r="D781" s="242" t="s">
        <v>369</v>
      </c>
      <c r="E781" s="254" t="s">
        <v>1</v>
      </c>
      <c r="F781" s="255" t="s">
        <v>1166</v>
      </c>
      <c r="G781" s="253"/>
      <c r="H781" s="256">
        <v>7.6790000000000003</v>
      </c>
      <c r="I781" s="257"/>
      <c r="J781" s="253"/>
      <c r="K781" s="253"/>
      <c r="L781" s="258"/>
      <c r="M781" s="259"/>
      <c r="N781" s="260"/>
      <c r="O781" s="260"/>
      <c r="P781" s="260"/>
      <c r="Q781" s="260"/>
      <c r="R781" s="260"/>
      <c r="S781" s="260"/>
      <c r="T781" s="261"/>
      <c r="U781" s="13"/>
      <c r="V781" s="13"/>
      <c r="W781" s="13"/>
      <c r="X781" s="13"/>
      <c r="Y781" s="13"/>
      <c r="Z781" s="13"/>
      <c r="AA781" s="13"/>
      <c r="AB781" s="13"/>
      <c r="AC781" s="13"/>
      <c r="AD781" s="13"/>
      <c r="AE781" s="13"/>
      <c r="AT781" s="262" t="s">
        <v>369</v>
      </c>
      <c r="AU781" s="262" t="s">
        <v>91</v>
      </c>
      <c r="AV781" s="13" t="s">
        <v>91</v>
      </c>
      <c r="AW781" s="13" t="s">
        <v>38</v>
      </c>
      <c r="AX781" s="13" t="s">
        <v>83</v>
      </c>
      <c r="AY781" s="262" t="s">
        <v>227</v>
      </c>
    </row>
    <row r="782" s="13" customFormat="1">
      <c r="A782" s="13"/>
      <c r="B782" s="252"/>
      <c r="C782" s="253"/>
      <c r="D782" s="242" t="s">
        <v>369</v>
      </c>
      <c r="E782" s="254" t="s">
        <v>1</v>
      </c>
      <c r="F782" s="255" t="s">
        <v>1167</v>
      </c>
      <c r="G782" s="253"/>
      <c r="H782" s="256">
        <v>34.354999999999997</v>
      </c>
      <c r="I782" s="257"/>
      <c r="J782" s="253"/>
      <c r="K782" s="253"/>
      <c r="L782" s="258"/>
      <c r="M782" s="259"/>
      <c r="N782" s="260"/>
      <c r="O782" s="260"/>
      <c r="P782" s="260"/>
      <c r="Q782" s="260"/>
      <c r="R782" s="260"/>
      <c r="S782" s="260"/>
      <c r="T782" s="261"/>
      <c r="U782" s="13"/>
      <c r="V782" s="13"/>
      <c r="W782" s="13"/>
      <c r="X782" s="13"/>
      <c r="Y782" s="13"/>
      <c r="Z782" s="13"/>
      <c r="AA782" s="13"/>
      <c r="AB782" s="13"/>
      <c r="AC782" s="13"/>
      <c r="AD782" s="13"/>
      <c r="AE782" s="13"/>
      <c r="AT782" s="262" t="s">
        <v>369</v>
      </c>
      <c r="AU782" s="262" t="s">
        <v>91</v>
      </c>
      <c r="AV782" s="13" t="s">
        <v>91</v>
      </c>
      <c r="AW782" s="13" t="s">
        <v>38</v>
      </c>
      <c r="AX782" s="13" t="s">
        <v>83</v>
      </c>
      <c r="AY782" s="262" t="s">
        <v>227</v>
      </c>
    </row>
    <row r="783" s="13" customFormat="1">
      <c r="A783" s="13"/>
      <c r="B783" s="252"/>
      <c r="C783" s="253"/>
      <c r="D783" s="242" t="s">
        <v>369</v>
      </c>
      <c r="E783" s="254" t="s">
        <v>1</v>
      </c>
      <c r="F783" s="255" t="s">
        <v>1168</v>
      </c>
      <c r="G783" s="253"/>
      <c r="H783" s="256">
        <v>8.3300000000000001</v>
      </c>
      <c r="I783" s="257"/>
      <c r="J783" s="253"/>
      <c r="K783" s="253"/>
      <c r="L783" s="258"/>
      <c r="M783" s="259"/>
      <c r="N783" s="260"/>
      <c r="O783" s="260"/>
      <c r="P783" s="260"/>
      <c r="Q783" s="260"/>
      <c r="R783" s="260"/>
      <c r="S783" s="260"/>
      <c r="T783" s="261"/>
      <c r="U783" s="13"/>
      <c r="V783" s="13"/>
      <c r="W783" s="13"/>
      <c r="X783" s="13"/>
      <c r="Y783" s="13"/>
      <c r="Z783" s="13"/>
      <c r="AA783" s="13"/>
      <c r="AB783" s="13"/>
      <c r="AC783" s="13"/>
      <c r="AD783" s="13"/>
      <c r="AE783" s="13"/>
      <c r="AT783" s="262" t="s">
        <v>369</v>
      </c>
      <c r="AU783" s="262" t="s">
        <v>91</v>
      </c>
      <c r="AV783" s="13" t="s">
        <v>91</v>
      </c>
      <c r="AW783" s="13" t="s">
        <v>38</v>
      </c>
      <c r="AX783" s="13" t="s">
        <v>83</v>
      </c>
      <c r="AY783" s="262" t="s">
        <v>227</v>
      </c>
    </row>
    <row r="784" s="14" customFormat="1">
      <c r="A784" s="14"/>
      <c r="B784" s="263"/>
      <c r="C784" s="264"/>
      <c r="D784" s="242" t="s">
        <v>369</v>
      </c>
      <c r="E784" s="265" t="s">
        <v>1</v>
      </c>
      <c r="F784" s="266" t="s">
        <v>371</v>
      </c>
      <c r="G784" s="264"/>
      <c r="H784" s="267">
        <v>135.422</v>
      </c>
      <c r="I784" s="268"/>
      <c r="J784" s="264"/>
      <c r="K784" s="264"/>
      <c r="L784" s="269"/>
      <c r="M784" s="270"/>
      <c r="N784" s="271"/>
      <c r="O784" s="271"/>
      <c r="P784" s="271"/>
      <c r="Q784" s="271"/>
      <c r="R784" s="271"/>
      <c r="S784" s="271"/>
      <c r="T784" s="272"/>
      <c r="U784" s="14"/>
      <c r="V784" s="14"/>
      <c r="W784" s="14"/>
      <c r="X784" s="14"/>
      <c r="Y784" s="14"/>
      <c r="Z784" s="14"/>
      <c r="AA784" s="14"/>
      <c r="AB784" s="14"/>
      <c r="AC784" s="14"/>
      <c r="AD784" s="14"/>
      <c r="AE784" s="14"/>
      <c r="AT784" s="273" t="s">
        <v>369</v>
      </c>
      <c r="AU784" s="273" t="s">
        <v>91</v>
      </c>
      <c r="AV784" s="14" t="s">
        <v>115</v>
      </c>
      <c r="AW784" s="14" t="s">
        <v>38</v>
      </c>
      <c r="AX784" s="14" t="s">
        <v>87</v>
      </c>
      <c r="AY784" s="273" t="s">
        <v>227</v>
      </c>
    </row>
    <row r="785" s="2" customFormat="1" ht="16.5" customHeight="1">
      <c r="A785" s="40"/>
      <c r="B785" s="41"/>
      <c r="C785" s="229" t="s">
        <v>1169</v>
      </c>
      <c r="D785" s="229" t="s">
        <v>230</v>
      </c>
      <c r="E785" s="230" t="s">
        <v>1170</v>
      </c>
      <c r="F785" s="231" t="s">
        <v>1171</v>
      </c>
      <c r="G785" s="232" t="s">
        <v>415</v>
      </c>
      <c r="H785" s="233">
        <v>284.61599999999999</v>
      </c>
      <c r="I785" s="234"/>
      <c r="J785" s="235">
        <f>ROUND(I785*H785,2)</f>
        <v>0</v>
      </c>
      <c r="K785" s="231" t="s">
        <v>234</v>
      </c>
      <c r="L785" s="46"/>
      <c r="M785" s="236" t="s">
        <v>1</v>
      </c>
      <c r="N785" s="237" t="s">
        <v>48</v>
      </c>
      <c r="O785" s="93"/>
      <c r="P785" s="238">
        <f>O785*H785</f>
        <v>0</v>
      </c>
      <c r="Q785" s="238">
        <v>0</v>
      </c>
      <c r="R785" s="238">
        <f>Q785*H785</f>
        <v>0</v>
      </c>
      <c r="S785" s="238">
        <v>0.055</v>
      </c>
      <c r="T785" s="239">
        <f>S785*H785</f>
        <v>15.653879999999999</v>
      </c>
      <c r="U785" s="40"/>
      <c r="V785" s="40"/>
      <c r="W785" s="40"/>
      <c r="X785" s="40"/>
      <c r="Y785" s="40"/>
      <c r="Z785" s="40"/>
      <c r="AA785" s="40"/>
      <c r="AB785" s="40"/>
      <c r="AC785" s="40"/>
      <c r="AD785" s="40"/>
      <c r="AE785" s="40"/>
      <c r="AR785" s="240" t="s">
        <v>115</v>
      </c>
      <c r="AT785" s="240" t="s">
        <v>230</v>
      </c>
      <c r="AU785" s="240" t="s">
        <v>91</v>
      </c>
      <c r="AY785" s="18" t="s">
        <v>227</v>
      </c>
      <c r="BE785" s="241">
        <f>IF(N785="základní",J785,0)</f>
        <v>0</v>
      </c>
      <c r="BF785" s="241">
        <f>IF(N785="snížená",J785,0)</f>
        <v>0</v>
      </c>
      <c r="BG785" s="241">
        <f>IF(N785="zákl. přenesená",J785,0)</f>
        <v>0</v>
      </c>
      <c r="BH785" s="241">
        <f>IF(N785="sníž. přenesená",J785,0)</f>
        <v>0</v>
      </c>
      <c r="BI785" s="241">
        <f>IF(N785="nulová",J785,0)</f>
        <v>0</v>
      </c>
      <c r="BJ785" s="18" t="s">
        <v>87</v>
      </c>
      <c r="BK785" s="241">
        <f>ROUND(I785*H785,2)</f>
        <v>0</v>
      </c>
      <c r="BL785" s="18" t="s">
        <v>115</v>
      </c>
      <c r="BM785" s="240" t="s">
        <v>1172</v>
      </c>
    </row>
    <row r="786" s="13" customFormat="1">
      <c r="A786" s="13"/>
      <c r="B786" s="252"/>
      <c r="C786" s="253"/>
      <c r="D786" s="242" t="s">
        <v>369</v>
      </c>
      <c r="E786" s="254" t="s">
        <v>1</v>
      </c>
      <c r="F786" s="255" t="s">
        <v>551</v>
      </c>
      <c r="G786" s="253"/>
      <c r="H786" s="256">
        <v>284.61599999999999</v>
      </c>
      <c r="I786" s="257"/>
      <c r="J786" s="253"/>
      <c r="K786" s="253"/>
      <c r="L786" s="258"/>
      <c r="M786" s="259"/>
      <c r="N786" s="260"/>
      <c r="O786" s="260"/>
      <c r="P786" s="260"/>
      <c r="Q786" s="260"/>
      <c r="R786" s="260"/>
      <c r="S786" s="260"/>
      <c r="T786" s="261"/>
      <c r="U786" s="13"/>
      <c r="V786" s="13"/>
      <c r="W786" s="13"/>
      <c r="X786" s="13"/>
      <c r="Y786" s="13"/>
      <c r="Z786" s="13"/>
      <c r="AA786" s="13"/>
      <c r="AB786" s="13"/>
      <c r="AC786" s="13"/>
      <c r="AD786" s="13"/>
      <c r="AE786" s="13"/>
      <c r="AT786" s="262" t="s">
        <v>369</v>
      </c>
      <c r="AU786" s="262" t="s">
        <v>91</v>
      </c>
      <c r="AV786" s="13" t="s">
        <v>91</v>
      </c>
      <c r="AW786" s="13" t="s">
        <v>38</v>
      </c>
      <c r="AX786" s="13" t="s">
        <v>83</v>
      </c>
      <c r="AY786" s="262" t="s">
        <v>227</v>
      </c>
    </row>
    <row r="787" s="14" customFormat="1">
      <c r="A787" s="14"/>
      <c r="B787" s="263"/>
      <c r="C787" s="264"/>
      <c r="D787" s="242" t="s">
        <v>369</v>
      </c>
      <c r="E787" s="265" t="s">
        <v>1</v>
      </c>
      <c r="F787" s="266" t="s">
        <v>371</v>
      </c>
      <c r="G787" s="264"/>
      <c r="H787" s="267">
        <v>284.61599999999999</v>
      </c>
      <c r="I787" s="268"/>
      <c r="J787" s="264"/>
      <c r="K787" s="264"/>
      <c r="L787" s="269"/>
      <c r="M787" s="270"/>
      <c r="N787" s="271"/>
      <c r="O787" s="271"/>
      <c r="P787" s="271"/>
      <c r="Q787" s="271"/>
      <c r="R787" s="271"/>
      <c r="S787" s="271"/>
      <c r="T787" s="272"/>
      <c r="U787" s="14"/>
      <c r="V787" s="14"/>
      <c r="W787" s="14"/>
      <c r="X787" s="14"/>
      <c r="Y787" s="14"/>
      <c r="Z787" s="14"/>
      <c r="AA787" s="14"/>
      <c r="AB787" s="14"/>
      <c r="AC787" s="14"/>
      <c r="AD787" s="14"/>
      <c r="AE787" s="14"/>
      <c r="AT787" s="273" t="s">
        <v>369</v>
      </c>
      <c r="AU787" s="273" t="s">
        <v>91</v>
      </c>
      <c r="AV787" s="14" t="s">
        <v>115</v>
      </c>
      <c r="AW787" s="14" t="s">
        <v>38</v>
      </c>
      <c r="AX787" s="14" t="s">
        <v>87</v>
      </c>
      <c r="AY787" s="273" t="s">
        <v>227</v>
      </c>
    </row>
    <row r="788" s="2" customFormat="1" ht="16.5" customHeight="1">
      <c r="A788" s="40"/>
      <c r="B788" s="41"/>
      <c r="C788" s="229" t="s">
        <v>1173</v>
      </c>
      <c r="D788" s="229" t="s">
        <v>230</v>
      </c>
      <c r="E788" s="230" t="s">
        <v>1174</v>
      </c>
      <c r="F788" s="231" t="s">
        <v>1175</v>
      </c>
      <c r="G788" s="232" t="s">
        <v>415</v>
      </c>
      <c r="H788" s="233">
        <v>178.209</v>
      </c>
      <c r="I788" s="234"/>
      <c r="J788" s="235">
        <f>ROUND(I788*H788,2)</f>
        <v>0</v>
      </c>
      <c r="K788" s="231" t="s">
        <v>251</v>
      </c>
      <c r="L788" s="46"/>
      <c r="M788" s="236" t="s">
        <v>1</v>
      </c>
      <c r="N788" s="237" t="s">
        <v>48</v>
      </c>
      <c r="O788" s="93"/>
      <c r="P788" s="238">
        <f>O788*H788</f>
        <v>0</v>
      </c>
      <c r="Q788" s="238">
        <v>0</v>
      </c>
      <c r="R788" s="238">
        <f>Q788*H788</f>
        <v>0</v>
      </c>
      <c r="S788" s="238">
        <v>0.062</v>
      </c>
      <c r="T788" s="239">
        <f>S788*H788</f>
        <v>11.048958000000001</v>
      </c>
      <c r="U788" s="40"/>
      <c r="V788" s="40"/>
      <c r="W788" s="40"/>
      <c r="X788" s="40"/>
      <c r="Y788" s="40"/>
      <c r="Z788" s="40"/>
      <c r="AA788" s="40"/>
      <c r="AB788" s="40"/>
      <c r="AC788" s="40"/>
      <c r="AD788" s="40"/>
      <c r="AE788" s="40"/>
      <c r="AR788" s="240" t="s">
        <v>115</v>
      </c>
      <c r="AT788" s="240" t="s">
        <v>230</v>
      </c>
      <c r="AU788" s="240" t="s">
        <v>91</v>
      </c>
      <c r="AY788" s="18" t="s">
        <v>227</v>
      </c>
      <c r="BE788" s="241">
        <f>IF(N788="základní",J788,0)</f>
        <v>0</v>
      </c>
      <c r="BF788" s="241">
        <f>IF(N788="snížená",J788,0)</f>
        <v>0</v>
      </c>
      <c r="BG788" s="241">
        <f>IF(N788="zákl. přenesená",J788,0)</f>
        <v>0</v>
      </c>
      <c r="BH788" s="241">
        <f>IF(N788="sníž. přenesená",J788,0)</f>
        <v>0</v>
      </c>
      <c r="BI788" s="241">
        <f>IF(N788="nulová",J788,0)</f>
        <v>0</v>
      </c>
      <c r="BJ788" s="18" t="s">
        <v>87</v>
      </c>
      <c r="BK788" s="241">
        <f>ROUND(I788*H788,2)</f>
        <v>0</v>
      </c>
      <c r="BL788" s="18" t="s">
        <v>115</v>
      </c>
      <c r="BM788" s="240" t="s">
        <v>1176</v>
      </c>
    </row>
    <row r="789" s="2" customFormat="1">
      <c r="A789" s="40"/>
      <c r="B789" s="41"/>
      <c r="C789" s="42"/>
      <c r="D789" s="242" t="s">
        <v>237</v>
      </c>
      <c r="E789" s="42"/>
      <c r="F789" s="243" t="s">
        <v>1177</v>
      </c>
      <c r="G789" s="42"/>
      <c r="H789" s="42"/>
      <c r="I789" s="244"/>
      <c r="J789" s="42"/>
      <c r="K789" s="42"/>
      <c r="L789" s="46"/>
      <c r="M789" s="245"/>
      <c r="N789" s="246"/>
      <c r="O789" s="93"/>
      <c r="P789" s="93"/>
      <c r="Q789" s="93"/>
      <c r="R789" s="93"/>
      <c r="S789" s="93"/>
      <c r="T789" s="94"/>
      <c r="U789" s="40"/>
      <c r="V789" s="40"/>
      <c r="W789" s="40"/>
      <c r="X789" s="40"/>
      <c r="Y789" s="40"/>
      <c r="Z789" s="40"/>
      <c r="AA789" s="40"/>
      <c r="AB789" s="40"/>
      <c r="AC789" s="40"/>
      <c r="AD789" s="40"/>
      <c r="AE789" s="40"/>
      <c r="AT789" s="18" t="s">
        <v>237</v>
      </c>
      <c r="AU789" s="18" t="s">
        <v>91</v>
      </c>
    </row>
    <row r="790" s="15" customFormat="1">
      <c r="A790" s="15"/>
      <c r="B790" s="274"/>
      <c r="C790" s="275"/>
      <c r="D790" s="242" t="s">
        <v>369</v>
      </c>
      <c r="E790" s="276" t="s">
        <v>1</v>
      </c>
      <c r="F790" s="277" t="s">
        <v>864</v>
      </c>
      <c r="G790" s="275"/>
      <c r="H790" s="276" t="s">
        <v>1</v>
      </c>
      <c r="I790" s="278"/>
      <c r="J790" s="275"/>
      <c r="K790" s="275"/>
      <c r="L790" s="279"/>
      <c r="M790" s="280"/>
      <c r="N790" s="281"/>
      <c r="O790" s="281"/>
      <c r="P790" s="281"/>
      <c r="Q790" s="281"/>
      <c r="R790" s="281"/>
      <c r="S790" s="281"/>
      <c r="T790" s="282"/>
      <c r="U790" s="15"/>
      <c r="V790" s="15"/>
      <c r="W790" s="15"/>
      <c r="X790" s="15"/>
      <c r="Y790" s="15"/>
      <c r="Z790" s="15"/>
      <c r="AA790" s="15"/>
      <c r="AB790" s="15"/>
      <c r="AC790" s="15"/>
      <c r="AD790" s="15"/>
      <c r="AE790" s="15"/>
      <c r="AT790" s="283" t="s">
        <v>369</v>
      </c>
      <c r="AU790" s="283" t="s">
        <v>91</v>
      </c>
      <c r="AV790" s="15" t="s">
        <v>87</v>
      </c>
      <c r="AW790" s="15" t="s">
        <v>38</v>
      </c>
      <c r="AX790" s="15" t="s">
        <v>83</v>
      </c>
      <c r="AY790" s="283" t="s">
        <v>227</v>
      </c>
    </row>
    <row r="791" s="15" customFormat="1">
      <c r="A791" s="15"/>
      <c r="B791" s="274"/>
      <c r="C791" s="275"/>
      <c r="D791" s="242" t="s">
        <v>369</v>
      </c>
      <c r="E791" s="276" t="s">
        <v>1</v>
      </c>
      <c r="F791" s="277" t="s">
        <v>1178</v>
      </c>
      <c r="G791" s="275"/>
      <c r="H791" s="276" t="s">
        <v>1</v>
      </c>
      <c r="I791" s="278"/>
      <c r="J791" s="275"/>
      <c r="K791" s="275"/>
      <c r="L791" s="279"/>
      <c r="M791" s="280"/>
      <c r="N791" s="281"/>
      <c r="O791" s="281"/>
      <c r="P791" s="281"/>
      <c r="Q791" s="281"/>
      <c r="R791" s="281"/>
      <c r="S791" s="281"/>
      <c r="T791" s="282"/>
      <c r="U791" s="15"/>
      <c r="V791" s="15"/>
      <c r="W791" s="15"/>
      <c r="X791" s="15"/>
      <c r="Y791" s="15"/>
      <c r="Z791" s="15"/>
      <c r="AA791" s="15"/>
      <c r="AB791" s="15"/>
      <c r="AC791" s="15"/>
      <c r="AD791" s="15"/>
      <c r="AE791" s="15"/>
      <c r="AT791" s="283" t="s">
        <v>369</v>
      </c>
      <c r="AU791" s="283" t="s">
        <v>91</v>
      </c>
      <c r="AV791" s="15" t="s">
        <v>87</v>
      </c>
      <c r="AW791" s="15" t="s">
        <v>38</v>
      </c>
      <c r="AX791" s="15" t="s">
        <v>83</v>
      </c>
      <c r="AY791" s="283" t="s">
        <v>227</v>
      </c>
    </row>
    <row r="792" s="13" customFormat="1">
      <c r="A792" s="13"/>
      <c r="B792" s="252"/>
      <c r="C792" s="253"/>
      <c r="D792" s="242" t="s">
        <v>369</v>
      </c>
      <c r="E792" s="254" t="s">
        <v>1</v>
      </c>
      <c r="F792" s="255" t="s">
        <v>1179</v>
      </c>
      <c r="G792" s="253"/>
      <c r="H792" s="256">
        <v>93.998999999999995</v>
      </c>
      <c r="I792" s="257"/>
      <c r="J792" s="253"/>
      <c r="K792" s="253"/>
      <c r="L792" s="258"/>
      <c r="M792" s="259"/>
      <c r="N792" s="260"/>
      <c r="O792" s="260"/>
      <c r="P792" s="260"/>
      <c r="Q792" s="260"/>
      <c r="R792" s="260"/>
      <c r="S792" s="260"/>
      <c r="T792" s="261"/>
      <c r="U792" s="13"/>
      <c r="V792" s="13"/>
      <c r="W792" s="13"/>
      <c r="X792" s="13"/>
      <c r="Y792" s="13"/>
      <c r="Z792" s="13"/>
      <c r="AA792" s="13"/>
      <c r="AB792" s="13"/>
      <c r="AC792" s="13"/>
      <c r="AD792" s="13"/>
      <c r="AE792" s="13"/>
      <c r="AT792" s="262" t="s">
        <v>369</v>
      </c>
      <c r="AU792" s="262" t="s">
        <v>91</v>
      </c>
      <c r="AV792" s="13" t="s">
        <v>91</v>
      </c>
      <c r="AW792" s="13" t="s">
        <v>38</v>
      </c>
      <c r="AX792" s="13" t="s">
        <v>83</v>
      </c>
      <c r="AY792" s="262" t="s">
        <v>227</v>
      </c>
    </row>
    <row r="793" s="13" customFormat="1">
      <c r="A793" s="13"/>
      <c r="B793" s="252"/>
      <c r="C793" s="253"/>
      <c r="D793" s="242" t="s">
        <v>369</v>
      </c>
      <c r="E793" s="254" t="s">
        <v>1</v>
      </c>
      <c r="F793" s="255" t="s">
        <v>1180</v>
      </c>
      <c r="G793" s="253"/>
      <c r="H793" s="256">
        <v>84.209999999999994</v>
      </c>
      <c r="I793" s="257"/>
      <c r="J793" s="253"/>
      <c r="K793" s="253"/>
      <c r="L793" s="258"/>
      <c r="M793" s="259"/>
      <c r="N793" s="260"/>
      <c r="O793" s="260"/>
      <c r="P793" s="260"/>
      <c r="Q793" s="260"/>
      <c r="R793" s="260"/>
      <c r="S793" s="260"/>
      <c r="T793" s="261"/>
      <c r="U793" s="13"/>
      <c r="V793" s="13"/>
      <c r="W793" s="13"/>
      <c r="X793" s="13"/>
      <c r="Y793" s="13"/>
      <c r="Z793" s="13"/>
      <c r="AA793" s="13"/>
      <c r="AB793" s="13"/>
      <c r="AC793" s="13"/>
      <c r="AD793" s="13"/>
      <c r="AE793" s="13"/>
      <c r="AT793" s="262" t="s">
        <v>369</v>
      </c>
      <c r="AU793" s="262" t="s">
        <v>91</v>
      </c>
      <c r="AV793" s="13" t="s">
        <v>91</v>
      </c>
      <c r="AW793" s="13" t="s">
        <v>38</v>
      </c>
      <c r="AX793" s="13" t="s">
        <v>83</v>
      </c>
      <c r="AY793" s="262" t="s">
        <v>227</v>
      </c>
    </row>
    <row r="794" s="14" customFormat="1">
      <c r="A794" s="14"/>
      <c r="B794" s="263"/>
      <c r="C794" s="264"/>
      <c r="D794" s="242" t="s">
        <v>369</v>
      </c>
      <c r="E794" s="265" t="s">
        <v>1</v>
      </c>
      <c r="F794" s="266" t="s">
        <v>371</v>
      </c>
      <c r="G794" s="264"/>
      <c r="H794" s="267">
        <v>178.209</v>
      </c>
      <c r="I794" s="268"/>
      <c r="J794" s="264"/>
      <c r="K794" s="264"/>
      <c r="L794" s="269"/>
      <c r="M794" s="270"/>
      <c r="N794" s="271"/>
      <c r="O794" s="271"/>
      <c r="P794" s="271"/>
      <c r="Q794" s="271"/>
      <c r="R794" s="271"/>
      <c r="S794" s="271"/>
      <c r="T794" s="272"/>
      <c r="U794" s="14"/>
      <c r="V794" s="14"/>
      <c r="W794" s="14"/>
      <c r="X794" s="14"/>
      <c r="Y794" s="14"/>
      <c r="Z794" s="14"/>
      <c r="AA794" s="14"/>
      <c r="AB794" s="14"/>
      <c r="AC794" s="14"/>
      <c r="AD794" s="14"/>
      <c r="AE794" s="14"/>
      <c r="AT794" s="273" t="s">
        <v>369</v>
      </c>
      <c r="AU794" s="273" t="s">
        <v>91</v>
      </c>
      <c r="AV794" s="14" t="s">
        <v>115</v>
      </c>
      <c r="AW794" s="14" t="s">
        <v>38</v>
      </c>
      <c r="AX794" s="14" t="s">
        <v>87</v>
      </c>
      <c r="AY794" s="273" t="s">
        <v>227</v>
      </c>
    </row>
    <row r="795" s="2" customFormat="1" ht="16.5" customHeight="1">
      <c r="A795" s="40"/>
      <c r="B795" s="41"/>
      <c r="C795" s="229" t="s">
        <v>1181</v>
      </c>
      <c r="D795" s="229" t="s">
        <v>230</v>
      </c>
      <c r="E795" s="230" t="s">
        <v>1182</v>
      </c>
      <c r="F795" s="231" t="s">
        <v>1183</v>
      </c>
      <c r="G795" s="232" t="s">
        <v>415</v>
      </c>
      <c r="H795" s="233">
        <v>34</v>
      </c>
      <c r="I795" s="234"/>
      <c r="J795" s="235">
        <f>ROUND(I795*H795,2)</f>
        <v>0</v>
      </c>
      <c r="K795" s="231" t="s">
        <v>234</v>
      </c>
      <c r="L795" s="46"/>
      <c r="M795" s="236" t="s">
        <v>1</v>
      </c>
      <c r="N795" s="237" t="s">
        <v>48</v>
      </c>
      <c r="O795" s="93"/>
      <c r="P795" s="238">
        <f>O795*H795</f>
        <v>0</v>
      </c>
      <c r="Q795" s="238">
        <v>0</v>
      </c>
      <c r="R795" s="238">
        <f>Q795*H795</f>
        <v>0</v>
      </c>
      <c r="S795" s="238">
        <v>0.075999999999999998</v>
      </c>
      <c r="T795" s="239">
        <f>S795*H795</f>
        <v>2.5840000000000001</v>
      </c>
      <c r="U795" s="40"/>
      <c r="V795" s="40"/>
      <c r="W795" s="40"/>
      <c r="X795" s="40"/>
      <c r="Y795" s="40"/>
      <c r="Z795" s="40"/>
      <c r="AA795" s="40"/>
      <c r="AB795" s="40"/>
      <c r="AC795" s="40"/>
      <c r="AD795" s="40"/>
      <c r="AE795" s="40"/>
      <c r="AR795" s="240" t="s">
        <v>115</v>
      </c>
      <c r="AT795" s="240" t="s">
        <v>230</v>
      </c>
      <c r="AU795" s="240" t="s">
        <v>91</v>
      </c>
      <c r="AY795" s="18" t="s">
        <v>227</v>
      </c>
      <c r="BE795" s="241">
        <f>IF(N795="základní",J795,0)</f>
        <v>0</v>
      </c>
      <c r="BF795" s="241">
        <f>IF(N795="snížená",J795,0)</f>
        <v>0</v>
      </c>
      <c r="BG795" s="241">
        <f>IF(N795="zákl. přenesená",J795,0)</f>
        <v>0</v>
      </c>
      <c r="BH795" s="241">
        <f>IF(N795="sníž. přenesená",J795,0)</f>
        <v>0</v>
      </c>
      <c r="BI795" s="241">
        <f>IF(N795="nulová",J795,0)</f>
        <v>0</v>
      </c>
      <c r="BJ795" s="18" t="s">
        <v>87</v>
      </c>
      <c r="BK795" s="241">
        <f>ROUND(I795*H795,2)</f>
        <v>0</v>
      </c>
      <c r="BL795" s="18" t="s">
        <v>115</v>
      </c>
      <c r="BM795" s="240" t="s">
        <v>1184</v>
      </c>
    </row>
    <row r="796" s="15" customFormat="1">
      <c r="A796" s="15"/>
      <c r="B796" s="274"/>
      <c r="C796" s="275"/>
      <c r="D796" s="242" t="s">
        <v>369</v>
      </c>
      <c r="E796" s="276" t="s">
        <v>1</v>
      </c>
      <c r="F796" s="277" t="s">
        <v>1043</v>
      </c>
      <c r="G796" s="275"/>
      <c r="H796" s="276" t="s">
        <v>1</v>
      </c>
      <c r="I796" s="278"/>
      <c r="J796" s="275"/>
      <c r="K796" s="275"/>
      <c r="L796" s="279"/>
      <c r="M796" s="280"/>
      <c r="N796" s="281"/>
      <c r="O796" s="281"/>
      <c r="P796" s="281"/>
      <c r="Q796" s="281"/>
      <c r="R796" s="281"/>
      <c r="S796" s="281"/>
      <c r="T796" s="282"/>
      <c r="U796" s="15"/>
      <c r="V796" s="15"/>
      <c r="W796" s="15"/>
      <c r="X796" s="15"/>
      <c r="Y796" s="15"/>
      <c r="Z796" s="15"/>
      <c r="AA796" s="15"/>
      <c r="AB796" s="15"/>
      <c r="AC796" s="15"/>
      <c r="AD796" s="15"/>
      <c r="AE796" s="15"/>
      <c r="AT796" s="283" t="s">
        <v>369</v>
      </c>
      <c r="AU796" s="283" t="s">
        <v>91</v>
      </c>
      <c r="AV796" s="15" t="s">
        <v>87</v>
      </c>
      <c r="AW796" s="15" t="s">
        <v>38</v>
      </c>
      <c r="AX796" s="15" t="s">
        <v>83</v>
      </c>
      <c r="AY796" s="283" t="s">
        <v>227</v>
      </c>
    </row>
    <row r="797" s="13" customFormat="1">
      <c r="A797" s="13"/>
      <c r="B797" s="252"/>
      <c r="C797" s="253"/>
      <c r="D797" s="242" t="s">
        <v>369</v>
      </c>
      <c r="E797" s="254" t="s">
        <v>1</v>
      </c>
      <c r="F797" s="255" t="s">
        <v>1185</v>
      </c>
      <c r="G797" s="253"/>
      <c r="H797" s="256">
        <v>12</v>
      </c>
      <c r="I797" s="257"/>
      <c r="J797" s="253"/>
      <c r="K797" s="253"/>
      <c r="L797" s="258"/>
      <c r="M797" s="259"/>
      <c r="N797" s="260"/>
      <c r="O797" s="260"/>
      <c r="P797" s="260"/>
      <c r="Q797" s="260"/>
      <c r="R797" s="260"/>
      <c r="S797" s="260"/>
      <c r="T797" s="261"/>
      <c r="U797" s="13"/>
      <c r="V797" s="13"/>
      <c r="W797" s="13"/>
      <c r="X797" s="13"/>
      <c r="Y797" s="13"/>
      <c r="Z797" s="13"/>
      <c r="AA797" s="13"/>
      <c r="AB797" s="13"/>
      <c r="AC797" s="13"/>
      <c r="AD797" s="13"/>
      <c r="AE797" s="13"/>
      <c r="AT797" s="262" t="s">
        <v>369</v>
      </c>
      <c r="AU797" s="262" t="s">
        <v>91</v>
      </c>
      <c r="AV797" s="13" t="s">
        <v>91</v>
      </c>
      <c r="AW797" s="13" t="s">
        <v>38</v>
      </c>
      <c r="AX797" s="13" t="s">
        <v>83</v>
      </c>
      <c r="AY797" s="262" t="s">
        <v>227</v>
      </c>
    </row>
    <row r="798" s="13" customFormat="1">
      <c r="A798" s="13"/>
      <c r="B798" s="252"/>
      <c r="C798" s="253"/>
      <c r="D798" s="242" t="s">
        <v>369</v>
      </c>
      <c r="E798" s="254" t="s">
        <v>1</v>
      </c>
      <c r="F798" s="255" t="s">
        <v>1186</v>
      </c>
      <c r="G798" s="253"/>
      <c r="H798" s="256">
        <v>25</v>
      </c>
      <c r="I798" s="257"/>
      <c r="J798" s="253"/>
      <c r="K798" s="253"/>
      <c r="L798" s="258"/>
      <c r="M798" s="259"/>
      <c r="N798" s="260"/>
      <c r="O798" s="260"/>
      <c r="P798" s="260"/>
      <c r="Q798" s="260"/>
      <c r="R798" s="260"/>
      <c r="S798" s="260"/>
      <c r="T798" s="261"/>
      <c r="U798" s="13"/>
      <c r="V798" s="13"/>
      <c r="W798" s="13"/>
      <c r="X798" s="13"/>
      <c r="Y798" s="13"/>
      <c r="Z798" s="13"/>
      <c r="AA798" s="13"/>
      <c r="AB798" s="13"/>
      <c r="AC798" s="13"/>
      <c r="AD798" s="13"/>
      <c r="AE798" s="13"/>
      <c r="AT798" s="262" t="s">
        <v>369</v>
      </c>
      <c r="AU798" s="262" t="s">
        <v>91</v>
      </c>
      <c r="AV798" s="13" t="s">
        <v>91</v>
      </c>
      <c r="AW798" s="13" t="s">
        <v>38</v>
      </c>
      <c r="AX798" s="13" t="s">
        <v>83</v>
      </c>
      <c r="AY798" s="262" t="s">
        <v>227</v>
      </c>
    </row>
    <row r="799" s="13" customFormat="1">
      <c r="A799" s="13"/>
      <c r="B799" s="252"/>
      <c r="C799" s="253"/>
      <c r="D799" s="242" t="s">
        <v>369</v>
      </c>
      <c r="E799" s="254" t="s">
        <v>1</v>
      </c>
      <c r="F799" s="255" t="s">
        <v>1187</v>
      </c>
      <c r="G799" s="253"/>
      <c r="H799" s="256">
        <v>1</v>
      </c>
      <c r="I799" s="257"/>
      <c r="J799" s="253"/>
      <c r="K799" s="253"/>
      <c r="L799" s="258"/>
      <c r="M799" s="259"/>
      <c r="N799" s="260"/>
      <c r="O799" s="260"/>
      <c r="P799" s="260"/>
      <c r="Q799" s="260"/>
      <c r="R799" s="260"/>
      <c r="S799" s="260"/>
      <c r="T799" s="261"/>
      <c r="U799" s="13"/>
      <c r="V799" s="13"/>
      <c r="W799" s="13"/>
      <c r="X799" s="13"/>
      <c r="Y799" s="13"/>
      <c r="Z799" s="13"/>
      <c r="AA799" s="13"/>
      <c r="AB799" s="13"/>
      <c r="AC799" s="13"/>
      <c r="AD799" s="13"/>
      <c r="AE799" s="13"/>
      <c r="AT799" s="262" t="s">
        <v>369</v>
      </c>
      <c r="AU799" s="262" t="s">
        <v>91</v>
      </c>
      <c r="AV799" s="13" t="s">
        <v>91</v>
      </c>
      <c r="AW799" s="13" t="s">
        <v>38</v>
      </c>
      <c r="AX799" s="13" t="s">
        <v>83</v>
      </c>
      <c r="AY799" s="262" t="s">
        <v>227</v>
      </c>
    </row>
    <row r="800" s="13" customFormat="1">
      <c r="A800" s="13"/>
      <c r="B800" s="252"/>
      <c r="C800" s="253"/>
      <c r="D800" s="242" t="s">
        <v>369</v>
      </c>
      <c r="E800" s="254" t="s">
        <v>1</v>
      </c>
      <c r="F800" s="255" t="s">
        <v>1188</v>
      </c>
      <c r="G800" s="253"/>
      <c r="H800" s="256">
        <v>-4</v>
      </c>
      <c r="I800" s="257"/>
      <c r="J800" s="253"/>
      <c r="K800" s="253"/>
      <c r="L800" s="258"/>
      <c r="M800" s="259"/>
      <c r="N800" s="260"/>
      <c r="O800" s="260"/>
      <c r="P800" s="260"/>
      <c r="Q800" s="260"/>
      <c r="R800" s="260"/>
      <c r="S800" s="260"/>
      <c r="T800" s="261"/>
      <c r="U800" s="13"/>
      <c r="V800" s="13"/>
      <c r="W800" s="13"/>
      <c r="X800" s="13"/>
      <c r="Y800" s="13"/>
      <c r="Z800" s="13"/>
      <c r="AA800" s="13"/>
      <c r="AB800" s="13"/>
      <c r="AC800" s="13"/>
      <c r="AD800" s="13"/>
      <c r="AE800" s="13"/>
      <c r="AT800" s="262" t="s">
        <v>369</v>
      </c>
      <c r="AU800" s="262" t="s">
        <v>91</v>
      </c>
      <c r="AV800" s="13" t="s">
        <v>91</v>
      </c>
      <c r="AW800" s="13" t="s">
        <v>38</v>
      </c>
      <c r="AX800" s="13" t="s">
        <v>83</v>
      </c>
      <c r="AY800" s="262" t="s">
        <v>227</v>
      </c>
    </row>
    <row r="801" s="14" customFormat="1">
      <c r="A801" s="14"/>
      <c r="B801" s="263"/>
      <c r="C801" s="264"/>
      <c r="D801" s="242" t="s">
        <v>369</v>
      </c>
      <c r="E801" s="265" t="s">
        <v>1</v>
      </c>
      <c r="F801" s="266" t="s">
        <v>371</v>
      </c>
      <c r="G801" s="264"/>
      <c r="H801" s="267">
        <v>34</v>
      </c>
      <c r="I801" s="268"/>
      <c r="J801" s="264"/>
      <c r="K801" s="264"/>
      <c r="L801" s="269"/>
      <c r="M801" s="270"/>
      <c r="N801" s="271"/>
      <c r="O801" s="271"/>
      <c r="P801" s="271"/>
      <c r="Q801" s="271"/>
      <c r="R801" s="271"/>
      <c r="S801" s="271"/>
      <c r="T801" s="272"/>
      <c r="U801" s="14"/>
      <c r="V801" s="14"/>
      <c r="W801" s="14"/>
      <c r="X801" s="14"/>
      <c r="Y801" s="14"/>
      <c r="Z801" s="14"/>
      <c r="AA801" s="14"/>
      <c r="AB801" s="14"/>
      <c r="AC801" s="14"/>
      <c r="AD801" s="14"/>
      <c r="AE801" s="14"/>
      <c r="AT801" s="273" t="s">
        <v>369</v>
      </c>
      <c r="AU801" s="273" t="s">
        <v>91</v>
      </c>
      <c r="AV801" s="14" t="s">
        <v>115</v>
      </c>
      <c r="AW801" s="14" t="s">
        <v>38</v>
      </c>
      <c r="AX801" s="14" t="s">
        <v>87</v>
      </c>
      <c r="AY801" s="273" t="s">
        <v>227</v>
      </c>
    </row>
    <row r="802" s="2" customFormat="1" ht="16.5" customHeight="1">
      <c r="A802" s="40"/>
      <c r="B802" s="41"/>
      <c r="C802" s="229" t="s">
        <v>1189</v>
      </c>
      <c r="D802" s="229" t="s">
        <v>230</v>
      </c>
      <c r="E802" s="230" t="s">
        <v>1190</v>
      </c>
      <c r="F802" s="231" t="s">
        <v>1191</v>
      </c>
      <c r="G802" s="232" t="s">
        <v>544</v>
      </c>
      <c r="H802" s="233">
        <v>9</v>
      </c>
      <c r="I802" s="234"/>
      <c r="J802" s="235">
        <f>ROUND(I802*H802,2)</f>
        <v>0</v>
      </c>
      <c r="K802" s="231" t="s">
        <v>234</v>
      </c>
      <c r="L802" s="46"/>
      <c r="M802" s="236" t="s">
        <v>1</v>
      </c>
      <c r="N802" s="237" t="s">
        <v>48</v>
      </c>
      <c r="O802" s="93"/>
      <c r="P802" s="238">
        <f>O802*H802</f>
        <v>0</v>
      </c>
      <c r="Q802" s="238">
        <v>0.00122</v>
      </c>
      <c r="R802" s="238">
        <f>Q802*H802</f>
        <v>0.01098</v>
      </c>
      <c r="S802" s="238">
        <v>0.070000000000000007</v>
      </c>
      <c r="T802" s="239">
        <f>S802*H802</f>
        <v>0.63000000000000012</v>
      </c>
      <c r="U802" s="40"/>
      <c r="V802" s="40"/>
      <c r="W802" s="40"/>
      <c r="X802" s="40"/>
      <c r="Y802" s="40"/>
      <c r="Z802" s="40"/>
      <c r="AA802" s="40"/>
      <c r="AB802" s="40"/>
      <c r="AC802" s="40"/>
      <c r="AD802" s="40"/>
      <c r="AE802" s="40"/>
      <c r="AR802" s="240" t="s">
        <v>115</v>
      </c>
      <c r="AT802" s="240" t="s">
        <v>230</v>
      </c>
      <c r="AU802" s="240" t="s">
        <v>91</v>
      </c>
      <c r="AY802" s="18" t="s">
        <v>227</v>
      </c>
      <c r="BE802" s="241">
        <f>IF(N802="základní",J802,0)</f>
        <v>0</v>
      </c>
      <c r="BF802" s="241">
        <f>IF(N802="snížená",J802,0)</f>
        <v>0</v>
      </c>
      <c r="BG802" s="241">
        <f>IF(N802="zákl. přenesená",J802,0)</f>
        <v>0</v>
      </c>
      <c r="BH802" s="241">
        <f>IF(N802="sníž. přenesená",J802,0)</f>
        <v>0</v>
      </c>
      <c r="BI802" s="241">
        <f>IF(N802="nulová",J802,0)</f>
        <v>0</v>
      </c>
      <c r="BJ802" s="18" t="s">
        <v>87</v>
      </c>
      <c r="BK802" s="241">
        <f>ROUND(I802*H802,2)</f>
        <v>0</v>
      </c>
      <c r="BL802" s="18" t="s">
        <v>115</v>
      </c>
      <c r="BM802" s="240" t="s">
        <v>1192</v>
      </c>
    </row>
    <row r="803" s="15" customFormat="1">
      <c r="A803" s="15"/>
      <c r="B803" s="274"/>
      <c r="C803" s="275"/>
      <c r="D803" s="242" t="s">
        <v>369</v>
      </c>
      <c r="E803" s="276" t="s">
        <v>1</v>
      </c>
      <c r="F803" s="277" t="s">
        <v>467</v>
      </c>
      <c r="G803" s="275"/>
      <c r="H803" s="276" t="s">
        <v>1</v>
      </c>
      <c r="I803" s="278"/>
      <c r="J803" s="275"/>
      <c r="K803" s="275"/>
      <c r="L803" s="279"/>
      <c r="M803" s="280"/>
      <c r="N803" s="281"/>
      <c r="O803" s="281"/>
      <c r="P803" s="281"/>
      <c r="Q803" s="281"/>
      <c r="R803" s="281"/>
      <c r="S803" s="281"/>
      <c r="T803" s="282"/>
      <c r="U803" s="15"/>
      <c r="V803" s="15"/>
      <c r="W803" s="15"/>
      <c r="X803" s="15"/>
      <c r="Y803" s="15"/>
      <c r="Z803" s="15"/>
      <c r="AA803" s="15"/>
      <c r="AB803" s="15"/>
      <c r="AC803" s="15"/>
      <c r="AD803" s="15"/>
      <c r="AE803" s="15"/>
      <c r="AT803" s="283" t="s">
        <v>369</v>
      </c>
      <c r="AU803" s="283" t="s">
        <v>91</v>
      </c>
      <c r="AV803" s="15" t="s">
        <v>87</v>
      </c>
      <c r="AW803" s="15" t="s">
        <v>38</v>
      </c>
      <c r="AX803" s="15" t="s">
        <v>83</v>
      </c>
      <c r="AY803" s="283" t="s">
        <v>227</v>
      </c>
    </row>
    <row r="804" s="13" customFormat="1">
      <c r="A804" s="13"/>
      <c r="B804" s="252"/>
      <c r="C804" s="253"/>
      <c r="D804" s="242" t="s">
        <v>369</v>
      </c>
      <c r="E804" s="254" t="s">
        <v>1</v>
      </c>
      <c r="F804" s="255" t="s">
        <v>1193</v>
      </c>
      <c r="G804" s="253"/>
      <c r="H804" s="256">
        <v>9</v>
      </c>
      <c r="I804" s="257"/>
      <c r="J804" s="253"/>
      <c r="K804" s="253"/>
      <c r="L804" s="258"/>
      <c r="M804" s="259"/>
      <c r="N804" s="260"/>
      <c r="O804" s="260"/>
      <c r="P804" s="260"/>
      <c r="Q804" s="260"/>
      <c r="R804" s="260"/>
      <c r="S804" s="260"/>
      <c r="T804" s="261"/>
      <c r="U804" s="13"/>
      <c r="V804" s="13"/>
      <c r="W804" s="13"/>
      <c r="X804" s="13"/>
      <c r="Y804" s="13"/>
      <c r="Z804" s="13"/>
      <c r="AA804" s="13"/>
      <c r="AB804" s="13"/>
      <c r="AC804" s="13"/>
      <c r="AD804" s="13"/>
      <c r="AE804" s="13"/>
      <c r="AT804" s="262" t="s">
        <v>369</v>
      </c>
      <c r="AU804" s="262" t="s">
        <v>91</v>
      </c>
      <c r="AV804" s="13" t="s">
        <v>91</v>
      </c>
      <c r="AW804" s="13" t="s">
        <v>38</v>
      </c>
      <c r="AX804" s="13" t="s">
        <v>83</v>
      </c>
      <c r="AY804" s="262" t="s">
        <v>227</v>
      </c>
    </row>
    <row r="805" s="14" customFormat="1">
      <c r="A805" s="14"/>
      <c r="B805" s="263"/>
      <c r="C805" s="264"/>
      <c r="D805" s="242" t="s">
        <v>369</v>
      </c>
      <c r="E805" s="265" t="s">
        <v>1</v>
      </c>
      <c r="F805" s="266" t="s">
        <v>371</v>
      </c>
      <c r="G805" s="264"/>
      <c r="H805" s="267">
        <v>9</v>
      </c>
      <c r="I805" s="268"/>
      <c r="J805" s="264"/>
      <c r="K805" s="264"/>
      <c r="L805" s="269"/>
      <c r="M805" s="270"/>
      <c r="N805" s="271"/>
      <c r="O805" s="271"/>
      <c r="P805" s="271"/>
      <c r="Q805" s="271"/>
      <c r="R805" s="271"/>
      <c r="S805" s="271"/>
      <c r="T805" s="272"/>
      <c r="U805" s="14"/>
      <c r="V805" s="14"/>
      <c r="W805" s="14"/>
      <c r="X805" s="14"/>
      <c r="Y805" s="14"/>
      <c r="Z805" s="14"/>
      <c r="AA805" s="14"/>
      <c r="AB805" s="14"/>
      <c r="AC805" s="14"/>
      <c r="AD805" s="14"/>
      <c r="AE805" s="14"/>
      <c r="AT805" s="273" t="s">
        <v>369</v>
      </c>
      <c r="AU805" s="273" t="s">
        <v>91</v>
      </c>
      <c r="AV805" s="14" t="s">
        <v>115</v>
      </c>
      <c r="AW805" s="14" t="s">
        <v>38</v>
      </c>
      <c r="AX805" s="14" t="s">
        <v>87</v>
      </c>
      <c r="AY805" s="273" t="s">
        <v>227</v>
      </c>
    </row>
    <row r="806" s="2" customFormat="1" ht="16.5" customHeight="1">
      <c r="A806" s="40"/>
      <c r="B806" s="41"/>
      <c r="C806" s="229" t="s">
        <v>1194</v>
      </c>
      <c r="D806" s="229" t="s">
        <v>230</v>
      </c>
      <c r="E806" s="230" t="s">
        <v>1195</v>
      </c>
      <c r="F806" s="231" t="s">
        <v>1196</v>
      </c>
      <c r="G806" s="232" t="s">
        <v>544</v>
      </c>
      <c r="H806" s="233">
        <v>3</v>
      </c>
      <c r="I806" s="234"/>
      <c r="J806" s="235">
        <f>ROUND(I806*H806,2)</f>
        <v>0</v>
      </c>
      <c r="K806" s="231" t="s">
        <v>234</v>
      </c>
      <c r="L806" s="46"/>
      <c r="M806" s="236" t="s">
        <v>1</v>
      </c>
      <c r="N806" s="237" t="s">
        <v>48</v>
      </c>
      <c r="O806" s="93"/>
      <c r="P806" s="238">
        <f>O806*H806</f>
        <v>0</v>
      </c>
      <c r="Q806" s="238">
        <v>0.0030899999999999999</v>
      </c>
      <c r="R806" s="238">
        <f>Q806*H806</f>
        <v>0.0092700000000000005</v>
      </c>
      <c r="S806" s="238">
        <v>0.126</v>
      </c>
      <c r="T806" s="239">
        <f>S806*H806</f>
        <v>0.378</v>
      </c>
      <c r="U806" s="40"/>
      <c r="V806" s="40"/>
      <c r="W806" s="40"/>
      <c r="X806" s="40"/>
      <c r="Y806" s="40"/>
      <c r="Z806" s="40"/>
      <c r="AA806" s="40"/>
      <c r="AB806" s="40"/>
      <c r="AC806" s="40"/>
      <c r="AD806" s="40"/>
      <c r="AE806" s="40"/>
      <c r="AR806" s="240" t="s">
        <v>115</v>
      </c>
      <c r="AT806" s="240" t="s">
        <v>230</v>
      </c>
      <c r="AU806" s="240" t="s">
        <v>91</v>
      </c>
      <c r="AY806" s="18" t="s">
        <v>227</v>
      </c>
      <c r="BE806" s="241">
        <f>IF(N806="základní",J806,0)</f>
        <v>0</v>
      </c>
      <c r="BF806" s="241">
        <f>IF(N806="snížená",J806,0)</f>
        <v>0</v>
      </c>
      <c r="BG806" s="241">
        <f>IF(N806="zákl. přenesená",J806,0)</f>
        <v>0</v>
      </c>
      <c r="BH806" s="241">
        <f>IF(N806="sníž. přenesená",J806,0)</f>
        <v>0</v>
      </c>
      <c r="BI806" s="241">
        <f>IF(N806="nulová",J806,0)</f>
        <v>0</v>
      </c>
      <c r="BJ806" s="18" t="s">
        <v>87</v>
      </c>
      <c r="BK806" s="241">
        <f>ROUND(I806*H806,2)</f>
        <v>0</v>
      </c>
      <c r="BL806" s="18" t="s">
        <v>115</v>
      </c>
      <c r="BM806" s="240" t="s">
        <v>1197</v>
      </c>
    </row>
    <row r="807" s="15" customFormat="1">
      <c r="A807" s="15"/>
      <c r="B807" s="274"/>
      <c r="C807" s="275"/>
      <c r="D807" s="242" t="s">
        <v>369</v>
      </c>
      <c r="E807" s="276" t="s">
        <v>1</v>
      </c>
      <c r="F807" s="277" t="s">
        <v>467</v>
      </c>
      <c r="G807" s="275"/>
      <c r="H807" s="276" t="s">
        <v>1</v>
      </c>
      <c r="I807" s="278"/>
      <c r="J807" s="275"/>
      <c r="K807" s="275"/>
      <c r="L807" s="279"/>
      <c r="M807" s="280"/>
      <c r="N807" s="281"/>
      <c r="O807" s="281"/>
      <c r="P807" s="281"/>
      <c r="Q807" s="281"/>
      <c r="R807" s="281"/>
      <c r="S807" s="281"/>
      <c r="T807" s="282"/>
      <c r="U807" s="15"/>
      <c r="V807" s="15"/>
      <c r="W807" s="15"/>
      <c r="X807" s="15"/>
      <c r="Y807" s="15"/>
      <c r="Z807" s="15"/>
      <c r="AA807" s="15"/>
      <c r="AB807" s="15"/>
      <c r="AC807" s="15"/>
      <c r="AD807" s="15"/>
      <c r="AE807" s="15"/>
      <c r="AT807" s="283" t="s">
        <v>369</v>
      </c>
      <c r="AU807" s="283" t="s">
        <v>91</v>
      </c>
      <c r="AV807" s="15" t="s">
        <v>87</v>
      </c>
      <c r="AW807" s="15" t="s">
        <v>38</v>
      </c>
      <c r="AX807" s="15" t="s">
        <v>83</v>
      </c>
      <c r="AY807" s="283" t="s">
        <v>227</v>
      </c>
    </row>
    <row r="808" s="13" customFormat="1">
      <c r="A808" s="13"/>
      <c r="B808" s="252"/>
      <c r="C808" s="253"/>
      <c r="D808" s="242" t="s">
        <v>369</v>
      </c>
      <c r="E808" s="254" t="s">
        <v>1</v>
      </c>
      <c r="F808" s="255" t="s">
        <v>1198</v>
      </c>
      <c r="G808" s="253"/>
      <c r="H808" s="256">
        <v>3</v>
      </c>
      <c r="I808" s="257"/>
      <c r="J808" s="253"/>
      <c r="K808" s="253"/>
      <c r="L808" s="258"/>
      <c r="M808" s="259"/>
      <c r="N808" s="260"/>
      <c r="O808" s="260"/>
      <c r="P808" s="260"/>
      <c r="Q808" s="260"/>
      <c r="R808" s="260"/>
      <c r="S808" s="260"/>
      <c r="T808" s="261"/>
      <c r="U808" s="13"/>
      <c r="V808" s="13"/>
      <c r="W808" s="13"/>
      <c r="X808" s="13"/>
      <c r="Y808" s="13"/>
      <c r="Z808" s="13"/>
      <c r="AA808" s="13"/>
      <c r="AB808" s="13"/>
      <c r="AC808" s="13"/>
      <c r="AD808" s="13"/>
      <c r="AE808" s="13"/>
      <c r="AT808" s="262" t="s">
        <v>369</v>
      </c>
      <c r="AU808" s="262" t="s">
        <v>91</v>
      </c>
      <c r="AV808" s="13" t="s">
        <v>91</v>
      </c>
      <c r="AW808" s="13" t="s">
        <v>38</v>
      </c>
      <c r="AX808" s="13" t="s">
        <v>83</v>
      </c>
      <c r="AY808" s="262" t="s">
        <v>227</v>
      </c>
    </row>
    <row r="809" s="14" customFormat="1">
      <c r="A809" s="14"/>
      <c r="B809" s="263"/>
      <c r="C809" s="264"/>
      <c r="D809" s="242" t="s">
        <v>369</v>
      </c>
      <c r="E809" s="265" t="s">
        <v>1</v>
      </c>
      <c r="F809" s="266" t="s">
        <v>371</v>
      </c>
      <c r="G809" s="264"/>
      <c r="H809" s="267">
        <v>3</v>
      </c>
      <c r="I809" s="268"/>
      <c r="J809" s="264"/>
      <c r="K809" s="264"/>
      <c r="L809" s="269"/>
      <c r="M809" s="270"/>
      <c r="N809" s="271"/>
      <c r="O809" s="271"/>
      <c r="P809" s="271"/>
      <c r="Q809" s="271"/>
      <c r="R809" s="271"/>
      <c r="S809" s="271"/>
      <c r="T809" s="272"/>
      <c r="U809" s="14"/>
      <c r="V809" s="14"/>
      <c r="W809" s="14"/>
      <c r="X809" s="14"/>
      <c r="Y809" s="14"/>
      <c r="Z809" s="14"/>
      <c r="AA809" s="14"/>
      <c r="AB809" s="14"/>
      <c r="AC809" s="14"/>
      <c r="AD809" s="14"/>
      <c r="AE809" s="14"/>
      <c r="AT809" s="273" t="s">
        <v>369</v>
      </c>
      <c r="AU809" s="273" t="s">
        <v>91</v>
      </c>
      <c r="AV809" s="14" t="s">
        <v>115</v>
      </c>
      <c r="AW809" s="14" t="s">
        <v>38</v>
      </c>
      <c r="AX809" s="14" t="s">
        <v>87</v>
      </c>
      <c r="AY809" s="273" t="s">
        <v>227</v>
      </c>
    </row>
    <row r="810" s="2" customFormat="1" ht="16.5" customHeight="1">
      <c r="A810" s="40"/>
      <c r="B810" s="41"/>
      <c r="C810" s="229" t="s">
        <v>1199</v>
      </c>
      <c r="D810" s="229" t="s">
        <v>230</v>
      </c>
      <c r="E810" s="230" t="s">
        <v>1200</v>
      </c>
      <c r="F810" s="231" t="s">
        <v>1201</v>
      </c>
      <c r="G810" s="232" t="s">
        <v>544</v>
      </c>
      <c r="H810" s="233">
        <v>1.2</v>
      </c>
      <c r="I810" s="234"/>
      <c r="J810" s="235">
        <f>ROUND(I810*H810,2)</f>
        <v>0</v>
      </c>
      <c r="K810" s="231" t="s">
        <v>234</v>
      </c>
      <c r="L810" s="46"/>
      <c r="M810" s="236" t="s">
        <v>1</v>
      </c>
      <c r="N810" s="237" t="s">
        <v>48</v>
      </c>
      <c r="O810" s="93"/>
      <c r="P810" s="238">
        <f>O810*H810</f>
        <v>0</v>
      </c>
      <c r="Q810" s="238">
        <v>0.00363</v>
      </c>
      <c r="R810" s="238">
        <f>Q810*H810</f>
        <v>0.0043559999999999996</v>
      </c>
      <c r="S810" s="238">
        <v>0.19600000000000001</v>
      </c>
      <c r="T810" s="239">
        <f>S810*H810</f>
        <v>0.23519999999999999</v>
      </c>
      <c r="U810" s="40"/>
      <c r="V810" s="40"/>
      <c r="W810" s="40"/>
      <c r="X810" s="40"/>
      <c r="Y810" s="40"/>
      <c r="Z810" s="40"/>
      <c r="AA810" s="40"/>
      <c r="AB810" s="40"/>
      <c r="AC810" s="40"/>
      <c r="AD810" s="40"/>
      <c r="AE810" s="40"/>
      <c r="AR810" s="240" t="s">
        <v>115</v>
      </c>
      <c r="AT810" s="240" t="s">
        <v>230</v>
      </c>
      <c r="AU810" s="240" t="s">
        <v>91</v>
      </c>
      <c r="AY810" s="18" t="s">
        <v>227</v>
      </c>
      <c r="BE810" s="241">
        <f>IF(N810="základní",J810,0)</f>
        <v>0</v>
      </c>
      <c r="BF810" s="241">
        <f>IF(N810="snížená",J810,0)</f>
        <v>0</v>
      </c>
      <c r="BG810" s="241">
        <f>IF(N810="zákl. přenesená",J810,0)</f>
        <v>0</v>
      </c>
      <c r="BH810" s="241">
        <f>IF(N810="sníž. přenesená",J810,0)</f>
        <v>0</v>
      </c>
      <c r="BI810" s="241">
        <f>IF(N810="nulová",J810,0)</f>
        <v>0</v>
      </c>
      <c r="BJ810" s="18" t="s">
        <v>87</v>
      </c>
      <c r="BK810" s="241">
        <f>ROUND(I810*H810,2)</f>
        <v>0</v>
      </c>
      <c r="BL810" s="18" t="s">
        <v>115</v>
      </c>
      <c r="BM810" s="240" t="s">
        <v>1202</v>
      </c>
    </row>
    <row r="811" s="15" customFormat="1">
      <c r="A811" s="15"/>
      <c r="B811" s="274"/>
      <c r="C811" s="275"/>
      <c r="D811" s="242" t="s">
        <v>369</v>
      </c>
      <c r="E811" s="276" t="s">
        <v>1</v>
      </c>
      <c r="F811" s="277" t="s">
        <v>467</v>
      </c>
      <c r="G811" s="275"/>
      <c r="H811" s="276" t="s">
        <v>1</v>
      </c>
      <c r="I811" s="278"/>
      <c r="J811" s="275"/>
      <c r="K811" s="275"/>
      <c r="L811" s="279"/>
      <c r="M811" s="280"/>
      <c r="N811" s="281"/>
      <c r="O811" s="281"/>
      <c r="P811" s="281"/>
      <c r="Q811" s="281"/>
      <c r="R811" s="281"/>
      <c r="S811" s="281"/>
      <c r="T811" s="282"/>
      <c r="U811" s="15"/>
      <c r="V811" s="15"/>
      <c r="W811" s="15"/>
      <c r="X811" s="15"/>
      <c r="Y811" s="15"/>
      <c r="Z811" s="15"/>
      <c r="AA811" s="15"/>
      <c r="AB811" s="15"/>
      <c r="AC811" s="15"/>
      <c r="AD811" s="15"/>
      <c r="AE811" s="15"/>
      <c r="AT811" s="283" t="s">
        <v>369</v>
      </c>
      <c r="AU811" s="283" t="s">
        <v>91</v>
      </c>
      <c r="AV811" s="15" t="s">
        <v>87</v>
      </c>
      <c r="AW811" s="15" t="s">
        <v>38</v>
      </c>
      <c r="AX811" s="15" t="s">
        <v>83</v>
      </c>
      <c r="AY811" s="283" t="s">
        <v>227</v>
      </c>
    </row>
    <row r="812" s="13" customFormat="1">
      <c r="A812" s="13"/>
      <c r="B812" s="252"/>
      <c r="C812" s="253"/>
      <c r="D812" s="242" t="s">
        <v>369</v>
      </c>
      <c r="E812" s="254" t="s">
        <v>1</v>
      </c>
      <c r="F812" s="255" t="s">
        <v>1203</v>
      </c>
      <c r="G812" s="253"/>
      <c r="H812" s="256">
        <v>1.2</v>
      </c>
      <c r="I812" s="257"/>
      <c r="J812" s="253"/>
      <c r="K812" s="253"/>
      <c r="L812" s="258"/>
      <c r="M812" s="259"/>
      <c r="N812" s="260"/>
      <c r="O812" s="260"/>
      <c r="P812" s="260"/>
      <c r="Q812" s="260"/>
      <c r="R812" s="260"/>
      <c r="S812" s="260"/>
      <c r="T812" s="261"/>
      <c r="U812" s="13"/>
      <c r="V812" s="13"/>
      <c r="W812" s="13"/>
      <c r="X812" s="13"/>
      <c r="Y812" s="13"/>
      <c r="Z812" s="13"/>
      <c r="AA812" s="13"/>
      <c r="AB812" s="13"/>
      <c r="AC812" s="13"/>
      <c r="AD812" s="13"/>
      <c r="AE812" s="13"/>
      <c r="AT812" s="262" t="s">
        <v>369</v>
      </c>
      <c r="AU812" s="262" t="s">
        <v>91</v>
      </c>
      <c r="AV812" s="13" t="s">
        <v>91</v>
      </c>
      <c r="AW812" s="13" t="s">
        <v>38</v>
      </c>
      <c r="AX812" s="13" t="s">
        <v>83</v>
      </c>
      <c r="AY812" s="262" t="s">
        <v>227</v>
      </c>
    </row>
    <row r="813" s="14" customFormat="1">
      <c r="A813" s="14"/>
      <c r="B813" s="263"/>
      <c r="C813" s="264"/>
      <c r="D813" s="242" t="s">
        <v>369</v>
      </c>
      <c r="E813" s="265" t="s">
        <v>1</v>
      </c>
      <c r="F813" s="266" t="s">
        <v>371</v>
      </c>
      <c r="G813" s="264"/>
      <c r="H813" s="267">
        <v>1.2</v>
      </c>
      <c r="I813" s="268"/>
      <c r="J813" s="264"/>
      <c r="K813" s="264"/>
      <c r="L813" s="269"/>
      <c r="M813" s="270"/>
      <c r="N813" s="271"/>
      <c r="O813" s="271"/>
      <c r="P813" s="271"/>
      <c r="Q813" s="271"/>
      <c r="R813" s="271"/>
      <c r="S813" s="271"/>
      <c r="T813" s="272"/>
      <c r="U813" s="14"/>
      <c r="V813" s="14"/>
      <c r="W813" s="14"/>
      <c r="X813" s="14"/>
      <c r="Y813" s="14"/>
      <c r="Z813" s="14"/>
      <c r="AA813" s="14"/>
      <c r="AB813" s="14"/>
      <c r="AC813" s="14"/>
      <c r="AD813" s="14"/>
      <c r="AE813" s="14"/>
      <c r="AT813" s="273" t="s">
        <v>369</v>
      </c>
      <c r="AU813" s="273" t="s">
        <v>91</v>
      </c>
      <c r="AV813" s="14" t="s">
        <v>115</v>
      </c>
      <c r="AW813" s="14" t="s">
        <v>38</v>
      </c>
      <c r="AX813" s="14" t="s">
        <v>87</v>
      </c>
      <c r="AY813" s="273" t="s">
        <v>227</v>
      </c>
    </row>
    <row r="814" s="2" customFormat="1" ht="16.5" customHeight="1">
      <c r="A814" s="40"/>
      <c r="B814" s="41"/>
      <c r="C814" s="229" t="s">
        <v>1204</v>
      </c>
      <c r="D814" s="229" t="s">
        <v>230</v>
      </c>
      <c r="E814" s="230" t="s">
        <v>1205</v>
      </c>
      <c r="F814" s="231" t="s">
        <v>1206</v>
      </c>
      <c r="G814" s="232" t="s">
        <v>415</v>
      </c>
      <c r="H814" s="233">
        <v>847.29999999999995</v>
      </c>
      <c r="I814" s="234"/>
      <c r="J814" s="235">
        <f>ROUND(I814*H814,2)</f>
        <v>0</v>
      </c>
      <c r="K814" s="231" t="s">
        <v>234</v>
      </c>
      <c r="L814" s="46"/>
      <c r="M814" s="236" t="s">
        <v>1</v>
      </c>
      <c r="N814" s="237" t="s">
        <v>48</v>
      </c>
      <c r="O814" s="93"/>
      <c r="P814" s="238">
        <f>O814*H814</f>
        <v>0</v>
      </c>
      <c r="Q814" s="238">
        <v>0</v>
      </c>
      <c r="R814" s="238">
        <f>Q814*H814</f>
        <v>0</v>
      </c>
      <c r="S814" s="238">
        <v>0.050000000000000003</v>
      </c>
      <c r="T814" s="239">
        <f>S814*H814</f>
        <v>42.365000000000002</v>
      </c>
      <c r="U814" s="40"/>
      <c r="V814" s="40"/>
      <c r="W814" s="40"/>
      <c r="X814" s="40"/>
      <c r="Y814" s="40"/>
      <c r="Z814" s="40"/>
      <c r="AA814" s="40"/>
      <c r="AB814" s="40"/>
      <c r="AC814" s="40"/>
      <c r="AD814" s="40"/>
      <c r="AE814" s="40"/>
      <c r="AR814" s="240" t="s">
        <v>115</v>
      </c>
      <c r="AT814" s="240" t="s">
        <v>230</v>
      </c>
      <c r="AU814" s="240" t="s">
        <v>91</v>
      </c>
      <c r="AY814" s="18" t="s">
        <v>227</v>
      </c>
      <c r="BE814" s="241">
        <f>IF(N814="základní",J814,0)</f>
        <v>0</v>
      </c>
      <c r="BF814" s="241">
        <f>IF(N814="snížená",J814,0)</f>
        <v>0</v>
      </c>
      <c r="BG814" s="241">
        <f>IF(N814="zákl. přenesená",J814,0)</f>
        <v>0</v>
      </c>
      <c r="BH814" s="241">
        <f>IF(N814="sníž. přenesená",J814,0)</f>
        <v>0</v>
      </c>
      <c r="BI814" s="241">
        <f>IF(N814="nulová",J814,0)</f>
        <v>0</v>
      </c>
      <c r="BJ814" s="18" t="s">
        <v>87</v>
      </c>
      <c r="BK814" s="241">
        <f>ROUND(I814*H814,2)</f>
        <v>0</v>
      </c>
      <c r="BL814" s="18" t="s">
        <v>115</v>
      </c>
      <c r="BM814" s="240" t="s">
        <v>1207</v>
      </c>
    </row>
    <row r="815" s="15" customFormat="1">
      <c r="A815" s="15"/>
      <c r="B815" s="274"/>
      <c r="C815" s="275"/>
      <c r="D815" s="242" t="s">
        <v>369</v>
      </c>
      <c r="E815" s="276" t="s">
        <v>1</v>
      </c>
      <c r="F815" s="277" t="s">
        <v>1083</v>
      </c>
      <c r="G815" s="275"/>
      <c r="H815" s="276" t="s">
        <v>1</v>
      </c>
      <c r="I815" s="278"/>
      <c r="J815" s="275"/>
      <c r="K815" s="275"/>
      <c r="L815" s="279"/>
      <c r="M815" s="280"/>
      <c r="N815" s="281"/>
      <c r="O815" s="281"/>
      <c r="P815" s="281"/>
      <c r="Q815" s="281"/>
      <c r="R815" s="281"/>
      <c r="S815" s="281"/>
      <c r="T815" s="282"/>
      <c r="U815" s="15"/>
      <c r="V815" s="15"/>
      <c r="W815" s="15"/>
      <c r="X815" s="15"/>
      <c r="Y815" s="15"/>
      <c r="Z815" s="15"/>
      <c r="AA815" s="15"/>
      <c r="AB815" s="15"/>
      <c r="AC815" s="15"/>
      <c r="AD815" s="15"/>
      <c r="AE815" s="15"/>
      <c r="AT815" s="283" t="s">
        <v>369</v>
      </c>
      <c r="AU815" s="283" t="s">
        <v>91</v>
      </c>
      <c r="AV815" s="15" t="s">
        <v>87</v>
      </c>
      <c r="AW815" s="15" t="s">
        <v>38</v>
      </c>
      <c r="AX815" s="15" t="s">
        <v>83</v>
      </c>
      <c r="AY815" s="283" t="s">
        <v>227</v>
      </c>
    </row>
    <row r="816" s="13" customFormat="1">
      <c r="A816" s="13"/>
      <c r="B816" s="252"/>
      <c r="C816" s="253"/>
      <c r="D816" s="242" t="s">
        <v>369</v>
      </c>
      <c r="E816" s="254" t="s">
        <v>1</v>
      </c>
      <c r="F816" s="255" t="s">
        <v>1208</v>
      </c>
      <c r="G816" s="253"/>
      <c r="H816" s="256">
        <v>398.60000000000002</v>
      </c>
      <c r="I816" s="257"/>
      <c r="J816" s="253"/>
      <c r="K816" s="253"/>
      <c r="L816" s="258"/>
      <c r="M816" s="259"/>
      <c r="N816" s="260"/>
      <c r="O816" s="260"/>
      <c r="P816" s="260"/>
      <c r="Q816" s="260"/>
      <c r="R816" s="260"/>
      <c r="S816" s="260"/>
      <c r="T816" s="261"/>
      <c r="U816" s="13"/>
      <c r="V816" s="13"/>
      <c r="W816" s="13"/>
      <c r="X816" s="13"/>
      <c r="Y816" s="13"/>
      <c r="Z816" s="13"/>
      <c r="AA816" s="13"/>
      <c r="AB816" s="13"/>
      <c r="AC816" s="13"/>
      <c r="AD816" s="13"/>
      <c r="AE816" s="13"/>
      <c r="AT816" s="262" t="s">
        <v>369</v>
      </c>
      <c r="AU816" s="262" t="s">
        <v>91</v>
      </c>
      <c r="AV816" s="13" t="s">
        <v>91</v>
      </c>
      <c r="AW816" s="13" t="s">
        <v>38</v>
      </c>
      <c r="AX816" s="13" t="s">
        <v>83</v>
      </c>
      <c r="AY816" s="262" t="s">
        <v>227</v>
      </c>
    </row>
    <row r="817" s="13" customFormat="1">
      <c r="A817" s="13"/>
      <c r="B817" s="252"/>
      <c r="C817" s="253"/>
      <c r="D817" s="242" t="s">
        <v>369</v>
      </c>
      <c r="E817" s="254" t="s">
        <v>1</v>
      </c>
      <c r="F817" s="255" t="s">
        <v>1209</v>
      </c>
      <c r="G817" s="253"/>
      <c r="H817" s="256">
        <v>398.5</v>
      </c>
      <c r="I817" s="257"/>
      <c r="J817" s="253"/>
      <c r="K817" s="253"/>
      <c r="L817" s="258"/>
      <c r="M817" s="259"/>
      <c r="N817" s="260"/>
      <c r="O817" s="260"/>
      <c r="P817" s="260"/>
      <c r="Q817" s="260"/>
      <c r="R817" s="260"/>
      <c r="S817" s="260"/>
      <c r="T817" s="261"/>
      <c r="U817" s="13"/>
      <c r="V817" s="13"/>
      <c r="W817" s="13"/>
      <c r="X817" s="13"/>
      <c r="Y817" s="13"/>
      <c r="Z817" s="13"/>
      <c r="AA817" s="13"/>
      <c r="AB817" s="13"/>
      <c r="AC817" s="13"/>
      <c r="AD817" s="13"/>
      <c r="AE817" s="13"/>
      <c r="AT817" s="262" t="s">
        <v>369</v>
      </c>
      <c r="AU817" s="262" t="s">
        <v>91</v>
      </c>
      <c r="AV817" s="13" t="s">
        <v>91</v>
      </c>
      <c r="AW817" s="13" t="s">
        <v>38</v>
      </c>
      <c r="AX817" s="13" t="s">
        <v>83</v>
      </c>
      <c r="AY817" s="262" t="s">
        <v>227</v>
      </c>
    </row>
    <row r="818" s="13" customFormat="1">
      <c r="A818" s="13"/>
      <c r="B818" s="252"/>
      <c r="C818" s="253"/>
      <c r="D818" s="242" t="s">
        <v>369</v>
      </c>
      <c r="E818" s="254" t="s">
        <v>1</v>
      </c>
      <c r="F818" s="255" t="s">
        <v>1210</v>
      </c>
      <c r="G818" s="253"/>
      <c r="H818" s="256">
        <v>150.09999999999999</v>
      </c>
      <c r="I818" s="257"/>
      <c r="J818" s="253"/>
      <c r="K818" s="253"/>
      <c r="L818" s="258"/>
      <c r="M818" s="259"/>
      <c r="N818" s="260"/>
      <c r="O818" s="260"/>
      <c r="P818" s="260"/>
      <c r="Q818" s="260"/>
      <c r="R818" s="260"/>
      <c r="S818" s="260"/>
      <c r="T818" s="261"/>
      <c r="U818" s="13"/>
      <c r="V818" s="13"/>
      <c r="W818" s="13"/>
      <c r="X818" s="13"/>
      <c r="Y818" s="13"/>
      <c r="Z818" s="13"/>
      <c r="AA818" s="13"/>
      <c r="AB818" s="13"/>
      <c r="AC818" s="13"/>
      <c r="AD818" s="13"/>
      <c r="AE818" s="13"/>
      <c r="AT818" s="262" t="s">
        <v>369</v>
      </c>
      <c r="AU818" s="262" t="s">
        <v>91</v>
      </c>
      <c r="AV818" s="13" t="s">
        <v>91</v>
      </c>
      <c r="AW818" s="13" t="s">
        <v>38</v>
      </c>
      <c r="AX818" s="13" t="s">
        <v>83</v>
      </c>
      <c r="AY818" s="262" t="s">
        <v>227</v>
      </c>
    </row>
    <row r="819" s="13" customFormat="1">
      <c r="A819" s="13"/>
      <c r="B819" s="252"/>
      <c r="C819" s="253"/>
      <c r="D819" s="242" t="s">
        <v>369</v>
      </c>
      <c r="E819" s="254" t="s">
        <v>1</v>
      </c>
      <c r="F819" s="255" t="s">
        <v>1211</v>
      </c>
      <c r="G819" s="253"/>
      <c r="H819" s="256">
        <v>-99.900000000000006</v>
      </c>
      <c r="I819" s="257"/>
      <c r="J819" s="253"/>
      <c r="K819" s="253"/>
      <c r="L819" s="258"/>
      <c r="M819" s="259"/>
      <c r="N819" s="260"/>
      <c r="O819" s="260"/>
      <c r="P819" s="260"/>
      <c r="Q819" s="260"/>
      <c r="R819" s="260"/>
      <c r="S819" s="260"/>
      <c r="T819" s="261"/>
      <c r="U819" s="13"/>
      <c r="V819" s="13"/>
      <c r="W819" s="13"/>
      <c r="X819" s="13"/>
      <c r="Y819" s="13"/>
      <c r="Z819" s="13"/>
      <c r="AA819" s="13"/>
      <c r="AB819" s="13"/>
      <c r="AC819" s="13"/>
      <c r="AD819" s="13"/>
      <c r="AE819" s="13"/>
      <c r="AT819" s="262" t="s">
        <v>369</v>
      </c>
      <c r="AU819" s="262" t="s">
        <v>91</v>
      </c>
      <c r="AV819" s="13" t="s">
        <v>91</v>
      </c>
      <c r="AW819" s="13" t="s">
        <v>38</v>
      </c>
      <c r="AX819" s="13" t="s">
        <v>83</v>
      </c>
      <c r="AY819" s="262" t="s">
        <v>227</v>
      </c>
    </row>
    <row r="820" s="14" customFormat="1">
      <c r="A820" s="14"/>
      <c r="B820" s="263"/>
      <c r="C820" s="264"/>
      <c r="D820" s="242" t="s">
        <v>369</v>
      </c>
      <c r="E820" s="265" t="s">
        <v>1</v>
      </c>
      <c r="F820" s="266" t="s">
        <v>371</v>
      </c>
      <c r="G820" s="264"/>
      <c r="H820" s="267">
        <v>847.29999999999995</v>
      </c>
      <c r="I820" s="268"/>
      <c r="J820" s="264"/>
      <c r="K820" s="264"/>
      <c r="L820" s="269"/>
      <c r="M820" s="270"/>
      <c r="N820" s="271"/>
      <c r="O820" s="271"/>
      <c r="P820" s="271"/>
      <c r="Q820" s="271"/>
      <c r="R820" s="271"/>
      <c r="S820" s="271"/>
      <c r="T820" s="272"/>
      <c r="U820" s="14"/>
      <c r="V820" s="14"/>
      <c r="W820" s="14"/>
      <c r="X820" s="14"/>
      <c r="Y820" s="14"/>
      <c r="Z820" s="14"/>
      <c r="AA820" s="14"/>
      <c r="AB820" s="14"/>
      <c r="AC820" s="14"/>
      <c r="AD820" s="14"/>
      <c r="AE820" s="14"/>
      <c r="AT820" s="273" t="s">
        <v>369</v>
      </c>
      <c r="AU820" s="273" t="s">
        <v>91</v>
      </c>
      <c r="AV820" s="14" t="s">
        <v>115</v>
      </c>
      <c r="AW820" s="14" t="s">
        <v>38</v>
      </c>
      <c r="AX820" s="14" t="s">
        <v>87</v>
      </c>
      <c r="AY820" s="273" t="s">
        <v>227</v>
      </c>
    </row>
    <row r="821" s="2" customFormat="1" ht="16.5" customHeight="1">
      <c r="A821" s="40"/>
      <c r="B821" s="41"/>
      <c r="C821" s="229" t="s">
        <v>1212</v>
      </c>
      <c r="D821" s="229" t="s">
        <v>230</v>
      </c>
      <c r="E821" s="230" t="s">
        <v>1213</v>
      </c>
      <c r="F821" s="231" t="s">
        <v>1214</v>
      </c>
      <c r="G821" s="232" t="s">
        <v>415</v>
      </c>
      <c r="H821" s="233">
        <v>1138.463</v>
      </c>
      <c r="I821" s="234"/>
      <c r="J821" s="235">
        <f>ROUND(I821*H821,2)</f>
        <v>0</v>
      </c>
      <c r="K821" s="231" t="s">
        <v>234</v>
      </c>
      <c r="L821" s="46"/>
      <c r="M821" s="236" t="s">
        <v>1</v>
      </c>
      <c r="N821" s="237" t="s">
        <v>48</v>
      </c>
      <c r="O821" s="93"/>
      <c r="P821" s="238">
        <f>O821*H821</f>
        <v>0</v>
      </c>
      <c r="Q821" s="238">
        <v>0</v>
      </c>
      <c r="R821" s="238">
        <f>Q821*H821</f>
        <v>0</v>
      </c>
      <c r="S821" s="238">
        <v>0.045999999999999999</v>
      </c>
      <c r="T821" s="239">
        <f>S821*H821</f>
        <v>52.369298000000001</v>
      </c>
      <c r="U821" s="40"/>
      <c r="V821" s="40"/>
      <c r="W821" s="40"/>
      <c r="X821" s="40"/>
      <c r="Y821" s="40"/>
      <c r="Z821" s="40"/>
      <c r="AA821" s="40"/>
      <c r="AB821" s="40"/>
      <c r="AC821" s="40"/>
      <c r="AD821" s="40"/>
      <c r="AE821" s="40"/>
      <c r="AR821" s="240" t="s">
        <v>115</v>
      </c>
      <c r="AT821" s="240" t="s">
        <v>230</v>
      </c>
      <c r="AU821" s="240" t="s">
        <v>91</v>
      </c>
      <c r="AY821" s="18" t="s">
        <v>227</v>
      </c>
      <c r="BE821" s="241">
        <f>IF(N821="základní",J821,0)</f>
        <v>0</v>
      </c>
      <c r="BF821" s="241">
        <f>IF(N821="snížená",J821,0)</f>
        <v>0</v>
      </c>
      <c r="BG821" s="241">
        <f>IF(N821="zákl. přenesená",J821,0)</f>
        <v>0</v>
      </c>
      <c r="BH821" s="241">
        <f>IF(N821="sníž. přenesená",J821,0)</f>
        <v>0</v>
      </c>
      <c r="BI821" s="241">
        <f>IF(N821="nulová",J821,0)</f>
        <v>0</v>
      </c>
      <c r="BJ821" s="18" t="s">
        <v>87</v>
      </c>
      <c r="BK821" s="241">
        <f>ROUND(I821*H821,2)</f>
        <v>0</v>
      </c>
      <c r="BL821" s="18" t="s">
        <v>115</v>
      </c>
      <c r="BM821" s="240" t="s">
        <v>1215</v>
      </c>
    </row>
    <row r="822" s="15" customFormat="1">
      <c r="A822" s="15"/>
      <c r="B822" s="274"/>
      <c r="C822" s="275"/>
      <c r="D822" s="242" t="s">
        <v>369</v>
      </c>
      <c r="E822" s="276" t="s">
        <v>1</v>
      </c>
      <c r="F822" s="277" t="s">
        <v>1043</v>
      </c>
      <c r="G822" s="275"/>
      <c r="H822" s="276" t="s">
        <v>1</v>
      </c>
      <c r="I822" s="278"/>
      <c r="J822" s="275"/>
      <c r="K822" s="275"/>
      <c r="L822" s="279"/>
      <c r="M822" s="280"/>
      <c r="N822" s="281"/>
      <c r="O822" s="281"/>
      <c r="P822" s="281"/>
      <c r="Q822" s="281"/>
      <c r="R822" s="281"/>
      <c r="S822" s="281"/>
      <c r="T822" s="282"/>
      <c r="U822" s="15"/>
      <c r="V822" s="15"/>
      <c r="W822" s="15"/>
      <c r="X822" s="15"/>
      <c r="Y822" s="15"/>
      <c r="Z822" s="15"/>
      <c r="AA822" s="15"/>
      <c r="AB822" s="15"/>
      <c r="AC822" s="15"/>
      <c r="AD822" s="15"/>
      <c r="AE822" s="15"/>
      <c r="AT822" s="283" t="s">
        <v>369</v>
      </c>
      <c r="AU822" s="283" t="s">
        <v>91</v>
      </c>
      <c r="AV822" s="15" t="s">
        <v>87</v>
      </c>
      <c r="AW822" s="15" t="s">
        <v>38</v>
      </c>
      <c r="AX822" s="15" t="s">
        <v>83</v>
      </c>
      <c r="AY822" s="283" t="s">
        <v>227</v>
      </c>
    </row>
    <row r="823" s="15" customFormat="1">
      <c r="A823" s="15"/>
      <c r="B823" s="274"/>
      <c r="C823" s="275"/>
      <c r="D823" s="242" t="s">
        <v>369</v>
      </c>
      <c r="E823" s="276" t="s">
        <v>1</v>
      </c>
      <c r="F823" s="277" t="s">
        <v>1216</v>
      </c>
      <c r="G823" s="275"/>
      <c r="H823" s="276" t="s">
        <v>1</v>
      </c>
      <c r="I823" s="278"/>
      <c r="J823" s="275"/>
      <c r="K823" s="275"/>
      <c r="L823" s="279"/>
      <c r="M823" s="280"/>
      <c r="N823" s="281"/>
      <c r="O823" s="281"/>
      <c r="P823" s="281"/>
      <c r="Q823" s="281"/>
      <c r="R823" s="281"/>
      <c r="S823" s="281"/>
      <c r="T823" s="282"/>
      <c r="U823" s="15"/>
      <c r="V823" s="15"/>
      <c r="W823" s="15"/>
      <c r="X823" s="15"/>
      <c r="Y823" s="15"/>
      <c r="Z823" s="15"/>
      <c r="AA823" s="15"/>
      <c r="AB823" s="15"/>
      <c r="AC823" s="15"/>
      <c r="AD823" s="15"/>
      <c r="AE823" s="15"/>
      <c r="AT823" s="283" t="s">
        <v>369</v>
      </c>
      <c r="AU823" s="283" t="s">
        <v>91</v>
      </c>
      <c r="AV823" s="15" t="s">
        <v>87</v>
      </c>
      <c r="AW823" s="15" t="s">
        <v>38</v>
      </c>
      <c r="AX823" s="15" t="s">
        <v>83</v>
      </c>
      <c r="AY823" s="283" t="s">
        <v>227</v>
      </c>
    </row>
    <row r="824" s="13" customFormat="1">
      <c r="A824" s="13"/>
      <c r="B824" s="252"/>
      <c r="C824" s="253"/>
      <c r="D824" s="242" t="s">
        <v>369</v>
      </c>
      <c r="E824" s="254" t="s">
        <v>1</v>
      </c>
      <c r="F824" s="255" t="s">
        <v>1217</v>
      </c>
      <c r="G824" s="253"/>
      <c r="H824" s="256">
        <v>1457.4500000000001</v>
      </c>
      <c r="I824" s="257"/>
      <c r="J824" s="253"/>
      <c r="K824" s="253"/>
      <c r="L824" s="258"/>
      <c r="M824" s="259"/>
      <c r="N824" s="260"/>
      <c r="O824" s="260"/>
      <c r="P824" s="260"/>
      <c r="Q824" s="260"/>
      <c r="R824" s="260"/>
      <c r="S824" s="260"/>
      <c r="T824" s="261"/>
      <c r="U824" s="13"/>
      <c r="V824" s="13"/>
      <c r="W824" s="13"/>
      <c r="X824" s="13"/>
      <c r="Y824" s="13"/>
      <c r="Z824" s="13"/>
      <c r="AA824" s="13"/>
      <c r="AB824" s="13"/>
      <c r="AC824" s="13"/>
      <c r="AD824" s="13"/>
      <c r="AE824" s="13"/>
      <c r="AT824" s="262" t="s">
        <v>369</v>
      </c>
      <c r="AU824" s="262" t="s">
        <v>91</v>
      </c>
      <c r="AV824" s="13" t="s">
        <v>91</v>
      </c>
      <c r="AW824" s="13" t="s">
        <v>38</v>
      </c>
      <c r="AX824" s="13" t="s">
        <v>83</v>
      </c>
      <c r="AY824" s="262" t="s">
        <v>227</v>
      </c>
    </row>
    <row r="825" s="13" customFormat="1">
      <c r="A825" s="13"/>
      <c r="B825" s="252"/>
      <c r="C825" s="253"/>
      <c r="D825" s="242" t="s">
        <v>369</v>
      </c>
      <c r="E825" s="254" t="s">
        <v>1</v>
      </c>
      <c r="F825" s="255" t="s">
        <v>1218</v>
      </c>
      <c r="G825" s="253"/>
      <c r="H825" s="256">
        <v>-318.98700000000002</v>
      </c>
      <c r="I825" s="257"/>
      <c r="J825" s="253"/>
      <c r="K825" s="253"/>
      <c r="L825" s="258"/>
      <c r="M825" s="259"/>
      <c r="N825" s="260"/>
      <c r="O825" s="260"/>
      <c r="P825" s="260"/>
      <c r="Q825" s="260"/>
      <c r="R825" s="260"/>
      <c r="S825" s="260"/>
      <c r="T825" s="261"/>
      <c r="U825" s="13"/>
      <c r="V825" s="13"/>
      <c r="W825" s="13"/>
      <c r="X825" s="13"/>
      <c r="Y825" s="13"/>
      <c r="Z825" s="13"/>
      <c r="AA825" s="13"/>
      <c r="AB825" s="13"/>
      <c r="AC825" s="13"/>
      <c r="AD825" s="13"/>
      <c r="AE825" s="13"/>
      <c r="AT825" s="262" t="s">
        <v>369</v>
      </c>
      <c r="AU825" s="262" t="s">
        <v>91</v>
      </c>
      <c r="AV825" s="13" t="s">
        <v>91</v>
      </c>
      <c r="AW825" s="13" t="s">
        <v>38</v>
      </c>
      <c r="AX825" s="13" t="s">
        <v>83</v>
      </c>
      <c r="AY825" s="262" t="s">
        <v>227</v>
      </c>
    </row>
    <row r="826" s="14" customFormat="1">
      <c r="A826" s="14"/>
      <c r="B826" s="263"/>
      <c r="C826" s="264"/>
      <c r="D826" s="242" t="s">
        <v>369</v>
      </c>
      <c r="E826" s="265" t="s">
        <v>1</v>
      </c>
      <c r="F826" s="266" t="s">
        <v>371</v>
      </c>
      <c r="G826" s="264"/>
      <c r="H826" s="267">
        <v>1138.463</v>
      </c>
      <c r="I826" s="268"/>
      <c r="J826" s="264"/>
      <c r="K826" s="264"/>
      <c r="L826" s="269"/>
      <c r="M826" s="270"/>
      <c r="N826" s="271"/>
      <c r="O826" s="271"/>
      <c r="P826" s="271"/>
      <c r="Q826" s="271"/>
      <c r="R826" s="271"/>
      <c r="S826" s="271"/>
      <c r="T826" s="272"/>
      <c r="U826" s="14"/>
      <c r="V826" s="14"/>
      <c r="W826" s="14"/>
      <c r="X826" s="14"/>
      <c r="Y826" s="14"/>
      <c r="Z826" s="14"/>
      <c r="AA826" s="14"/>
      <c r="AB826" s="14"/>
      <c r="AC826" s="14"/>
      <c r="AD826" s="14"/>
      <c r="AE826" s="14"/>
      <c r="AT826" s="273" t="s">
        <v>369</v>
      </c>
      <c r="AU826" s="273" t="s">
        <v>91</v>
      </c>
      <c r="AV826" s="14" t="s">
        <v>115</v>
      </c>
      <c r="AW826" s="14" t="s">
        <v>38</v>
      </c>
      <c r="AX826" s="14" t="s">
        <v>87</v>
      </c>
      <c r="AY826" s="273" t="s">
        <v>227</v>
      </c>
    </row>
    <row r="827" s="2" customFormat="1" ht="16.5" customHeight="1">
      <c r="A827" s="40"/>
      <c r="B827" s="41"/>
      <c r="C827" s="229" t="s">
        <v>1219</v>
      </c>
      <c r="D827" s="229" t="s">
        <v>230</v>
      </c>
      <c r="E827" s="230" t="s">
        <v>1220</v>
      </c>
      <c r="F827" s="231" t="s">
        <v>1221</v>
      </c>
      <c r="G827" s="232" t="s">
        <v>415</v>
      </c>
      <c r="H827" s="233">
        <v>1290.885</v>
      </c>
      <c r="I827" s="234"/>
      <c r="J827" s="235">
        <f>ROUND(I827*H827,2)</f>
        <v>0</v>
      </c>
      <c r="K827" s="231" t="s">
        <v>234</v>
      </c>
      <c r="L827" s="46"/>
      <c r="M827" s="236" t="s">
        <v>1</v>
      </c>
      <c r="N827" s="237" t="s">
        <v>48</v>
      </c>
      <c r="O827" s="93"/>
      <c r="P827" s="238">
        <f>O827*H827</f>
        <v>0</v>
      </c>
      <c r="Q827" s="238">
        <v>0</v>
      </c>
      <c r="R827" s="238">
        <f>Q827*H827</f>
        <v>0</v>
      </c>
      <c r="S827" s="238">
        <v>0.01</v>
      </c>
      <c r="T827" s="239">
        <f>S827*H827</f>
        <v>12.908850000000001</v>
      </c>
      <c r="U827" s="40"/>
      <c r="V827" s="40"/>
      <c r="W827" s="40"/>
      <c r="X827" s="40"/>
      <c r="Y827" s="40"/>
      <c r="Z827" s="40"/>
      <c r="AA827" s="40"/>
      <c r="AB827" s="40"/>
      <c r="AC827" s="40"/>
      <c r="AD827" s="40"/>
      <c r="AE827" s="40"/>
      <c r="AR827" s="240" t="s">
        <v>115</v>
      </c>
      <c r="AT827" s="240" t="s">
        <v>230</v>
      </c>
      <c r="AU827" s="240" t="s">
        <v>91</v>
      </c>
      <c r="AY827" s="18" t="s">
        <v>227</v>
      </c>
      <c r="BE827" s="241">
        <f>IF(N827="základní",J827,0)</f>
        <v>0</v>
      </c>
      <c r="BF827" s="241">
        <f>IF(N827="snížená",J827,0)</f>
        <v>0</v>
      </c>
      <c r="BG827" s="241">
        <f>IF(N827="zákl. přenesená",J827,0)</f>
        <v>0</v>
      </c>
      <c r="BH827" s="241">
        <f>IF(N827="sníž. přenesená",J827,0)</f>
        <v>0</v>
      </c>
      <c r="BI827" s="241">
        <f>IF(N827="nulová",J827,0)</f>
        <v>0</v>
      </c>
      <c r="BJ827" s="18" t="s">
        <v>87</v>
      </c>
      <c r="BK827" s="241">
        <f>ROUND(I827*H827,2)</f>
        <v>0</v>
      </c>
      <c r="BL827" s="18" t="s">
        <v>115</v>
      </c>
      <c r="BM827" s="240" t="s">
        <v>1222</v>
      </c>
    </row>
    <row r="828" s="15" customFormat="1">
      <c r="A828" s="15"/>
      <c r="B828" s="274"/>
      <c r="C828" s="275"/>
      <c r="D828" s="242" t="s">
        <v>369</v>
      </c>
      <c r="E828" s="276" t="s">
        <v>1</v>
      </c>
      <c r="F828" s="277" t="s">
        <v>734</v>
      </c>
      <c r="G828" s="275"/>
      <c r="H828" s="276" t="s">
        <v>1</v>
      </c>
      <c r="I828" s="278"/>
      <c r="J828" s="275"/>
      <c r="K828" s="275"/>
      <c r="L828" s="279"/>
      <c r="M828" s="280"/>
      <c r="N828" s="281"/>
      <c r="O828" s="281"/>
      <c r="P828" s="281"/>
      <c r="Q828" s="281"/>
      <c r="R828" s="281"/>
      <c r="S828" s="281"/>
      <c r="T828" s="282"/>
      <c r="U828" s="15"/>
      <c r="V828" s="15"/>
      <c r="W828" s="15"/>
      <c r="X828" s="15"/>
      <c r="Y828" s="15"/>
      <c r="Z828" s="15"/>
      <c r="AA828" s="15"/>
      <c r="AB828" s="15"/>
      <c r="AC828" s="15"/>
      <c r="AD828" s="15"/>
      <c r="AE828" s="15"/>
      <c r="AT828" s="283" t="s">
        <v>369</v>
      </c>
      <c r="AU828" s="283" t="s">
        <v>91</v>
      </c>
      <c r="AV828" s="15" t="s">
        <v>87</v>
      </c>
      <c r="AW828" s="15" t="s">
        <v>38</v>
      </c>
      <c r="AX828" s="15" t="s">
        <v>83</v>
      </c>
      <c r="AY828" s="283" t="s">
        <v>227</v>
      </c>
    </row>
    <row r="829" s="13" customFormat="1">
      <c r="A829" s="13"/>
      <c r="B829" s="252"/>
      <c r="C829" s="253"/>
      <c r="D829" s="242" t="s">
        <v>369</v>
      </c>
      <c r="E829" s="254" t="s">
        <v>1</v>
      </c>
      <c r="F829" s="255" t="s">
        <v>758</v>
      </c>
      <c r="G829" s="253"/>
      <c r="H829" s="256">
        <v>1290.885</v>
      </c>
      <c r="I829" s="257"/>
      <c r="J829" s="253"/>
      <c r="K829" s="253"/>
      <c r="L829" s="258"/>
      <c r="M829" s="259"/>
      <c r="N829" s="260"/>
      <c r="O829" s="260"/>
      <c r="P829" s="260"/>
      <c r="Q829" s="260"/>
      <c r="R829" s="260"/>
      <c r="S829" s="260"/>
      <c r="T829" s="261"/>
      <c r="U829" s="13"/>
      <c r="V829" s="13"/>
      <c r="W829" s="13"/>
      <c r="X829" s="13"/>
      <c r="Y829" s="13"/>
      <c r="Z829" s="13"/>
      <c r="AA829" s="13"/>
      <c r="AB829" s="13"/>
      <c r="AC829" s="13"/>
      <c r="AD829" s="13"/>
      <c r="AE829" s="13"/>
      <c r="AT829" s="262" t="s">
        <v>369</v>
      </c>
      <c r="AU829" s="262" t="s">
        <v>91</v>
      </c>
      <c r="AV829" s="13" t="s">
        <v>91</v>
      </c>
      <c r="AW829" s="13" t="s">
        <v>38</v>
      </c>
      <c r="AX829" s="13" t="s">
        <v>83</v>
      </c>
      <c r="AY829" s="262" t="s">
        <v>227</v>
      </c>
    </row>
    <row r="830" s="14" customFormat="1">
      <c r="A830" s="14"/>
      <c r="B830" s="263"/>
      <c r="C830" s="264"/>
      <c r="D830" s="242" t="s">
        <v>369</v>
      </c>
      <c r="E830" s="265" t="s">
        <v>1</v>
      </c>
      <c r="F830" s="266" t="s">
        <v>371</v>
      </c>
      <c r="G830" s="264"/>
      <c r="H830" s="267">
        <v>1290.885</v>
      </c>
      <c r="I830" s="268"/>
      <c r="J830" s="264"/>
      <c r="K830" s="264"/>
      <c r="L830" s="269"/>
      <c r="M830" s="270"/>
      <c r="N830" s="271"/>
      <c r="O830" s="271"/>
      <c r="P830" s="271"/>
      <c r="Q830" s="271"/>
      <c r="R830" s="271"/>
      <c r="S830" s="271"/>
      <c r="T830" s="272"/>
      <c r="U830" s="14"/>
      <c r="V830" s="14"/>
      <c r="W830" s="14"/>
      <c r="X830" s="14"/>
      <c r="Y830" s="14"/>
      <c r="Z830" s="14"/>
      <c r="AA830" s="14"/>
      <c r="AB830" s="14"/>
      <c r="AC830" s="14"/>
      <c r="AD830" s="14"/>
      <c r="AE830" s="14"/>
      <c r="AT830" s="273" t="s">
        <v>369</v>
      </c>
      <c r="AU830" s="273" t="s">
        <v>91</v>
      </c>
      <c r="AV830" s="14" t="s">
        <v>115</v>
      </c>
      <c r="AW830" s="14" t="s">
        <v>38</v>
      </c>
      <c r="AX830" s="14" t="s">
        <v>87</v>
      </c>
      <c r="AY830" s="273" t="s">
        <v>227</v>
      </c>
    </row>
    <row r="831" s="2" customFormat="1" ht="16.5" customHeight="1">
      <c r="A831" s="40"/>
      <c r="B831" s="41"/>
      <c r="C831" s="229" t="s">
        <v>1223</v>
      </c>
      <c r="D831" s="229" t="s">
        <v>230</v>
      </c>
      <c r="E831" s="230" t="s">
        <v>1224</v>
      </c>
      <c r="F831" s="231" t="s">
        <v>1225</v>
      </c>
      <c r="G831" s="232" t="s">
        <v>415</v>
      </c>
      <c r="H831" s="233">
        <v>70.447999999999993</v>
      </c>
      <c r="I831" s="234"/>
      <c r="J831" s="235">
        <f>ROUND(I831*H831,2)</f>
        <v>0</v>
      </c>
      <c r="K831" s="231" t="s">
        <v>234</v>
      </c>
      <c r="L831" s="46"/>
      <c r="M831" s="236" t="s">
        <v>1</v>
      </c>
      <c r="N831" s="237" t="s">
        <v>48</v>
      </c>
      <c r="O831" s="93"/>
      <c r="P831" s="238">
        <f>O831*H831</f>
        <v>0</v>
      </c>
      <c r="Q831" s="238">
        <v>0</v>
      </c>
      <c r="R831" s="238">
        <f>Q831*H831</f>
        <v>0</v>
      </c>
      <c r="S831" s="238">
        <v>0.068000000000000005</v>
      </c>
      <c r="T831" s="239">
        <f>S831*H831</f>
        <v>4.7904640000000001</v>
      </c>
      <c r="U831" s="40"/>
      <c r="V831" s="40"/>
      <c r="W831" s="40"/>
      <c r="X831" s="40"/>
      <c r="Y831" s="40"/>
      <c r="Z831" s="40"/>
      <c r="AA831" s="40"/>
      <c r="AB831" s="40"/>
      <c r="AC831" s="40"/>
      <c r="AD831" s="40"/>
      <c r="AE831" s="40"/>
      <c r="AR831" s="240" t="s">
        <v>115</v>
      </c>
      <c r="AT831" s="240" t="s">
        <v>230</v>
      </c>
      <c r="AU831" s="240" t="s">
        <v>91</v>
      </c>
      <c r="AY831" s="18" t="s">
        <v>227</v>
      </c>
      <c r="BE831" s="241">
        <f>IF(N831="základní",J831,0)</f>
        <v>0</v>
      </c>
      <c r="BF831" s="241">
        <f>IF(N831="snížená",J831,0)</f>
        <v>0</v>
      </c>
      <c r="BG831" s="241">
        <f>IF(N831="zákl. přenesená",J831,0)</f>
        <v>0</v>
      </c>
      <c r="BH831" s="241">
        <f>IF(N831="sníž. přenesená",J831,0)</f>
        <v>0</v>
      </c>
      <c r="BI831" s="241">
        <f>IF(N831="nulová",J831,0)</f>
        <v>0</v>
      </c>
      <c r="BJ831" s="18" t="s">
        <v>87</v>
      </c>
      <c r="BK831" s="241">
        <f>ROUND(I831*H831,2)</f>
        <v>0</v>
      </c>
      <c r="BL831" s="18" t="s">
        <v>115</v>
      </c>
      <c r="BM831" s="240" t="s">
        <v>1226</v>
      </c>
    </row>
    <row r="832" s="15" customFormat="1">
      <c r="A832" s="15"/>
      <c r="B832" s="274"/>
      <c r="C832" s="275"/>
      <c r="D832" s="242" t="s">
        <v>369</v>
      </c>
      <c r="E832" s="276" t="s">
        <v>1</v>
      </c>
      <c r="F832" s="277" t="s">
        <v>1043</v>
      </c>
      <c r="G832" s="275"/>
      <c r="H832" s="276" t="s">
        <v>1</v>
      </c>
      <c r="I832" s="278"/>
      <c r="J832" s="275"/>
      <c r="K832" s="275"/>
      <c r="L832" s="279"/>
      <c r="M832" s="280"/>
      <c r="N832" s="281"/>
      <c r="O832" s="281"/>
      <c r="P832" s="281"/>
      <c r="Q832" s="281"/>
      <c r="R832" s="281"/>
      <c r="S832" s="281"/>
      <c r="T832" s="282"/>
      <c r="U832" s="15"/>
      <c r="V832" s="15"/>
      <c r="W832" s="15"/>
      <c r="X832" s="15"/>
      <c r="Y832" s="15"/>
      <c r="Z832" s="15"/>
      <c r="AA832" s="15"/>
      <c r="AB832" s="15"/>
      <c r="AC832" s="15"/>
      <c r="AD832" s="15"/>
      <c r="AE832" s="15"/>
      <c r="AT832" s="283" t="s">
        <v>369</v>
      </c>
      <c r="AU832" s="283" t="s">
        <v>91</v>
      </c>
      <c r="AV832" s="15" t="s">
        <v>87</v>
      </c>
      <c r="AW832" s="15" t="s">
        <v>38</v>
      </c>
      <c r="AX832" s="15" t="s">
        <v>83</v>
      </c>
      <c r="AY832" s="283" t="s">
        <v>227</v>
      </c>
    </row>
    <row r="833" s="15" customFormat="1">
      <c r="A833" s="15"/>
      <c r="B833" s="274"/>
      <c r="C833" s="275"/>
      <c r="D833" s="242" t="s">
        <v>369</v>
      </c>
      <c r="E833" s="276" t="s">
        <v>1</v>
      </c>
      <c r="F833" s="277" t="s">
        <v>1216</v>
      </c>
      <c r="G833" s="275"/>
      <c r="H833" s="276" t="s">
        <v>1</v>
      </c>
      <c r="I833" s="278"/>
      <c r="J833" s="275"/>
      <c r="K833" s="275"/>
      <c r="L833" s="279"/>
      <c r="M833" s="280"/>
      <c r="N833" s="281"/>
      <c r="O833" s="281"/>
      <c r="P833" s="281"/>
      <c r="Q833" s="281"/>
      <c r="R833" s="281"/>
      <c r="S833" s="281"/>
      <c r="T833" s="282"/>
      <c r="U833" s="15"/>
      <c r="V833" s="15"/>
      <c r="W833" s="15"/>
      <c r="X833" s="15"/>
      <c r="Y833" s="15"/>
      <c r="Z833" s="15"/>
      <c r="AA833" s="15"/>
      <c r="AB833" s="15"/>
      <c r="AC833" s="15"/>
      <c r="AD833" s="15"/>
      <c r="AE833" s="15"/>
      <c r="AT833" s="283" t="s">
        <v>369</v>
      </c>
      <c r="AU833" s="283" t="s">
        <v>91</v>
      </c>
      <c r="AV833" s="15" t="s">
        <v>87</v>
      </c>
      <c r="AW833" s="15" t="s">
        <v>38</v>
      </c>
      <c r="AX833" s="15" t="s">
        <v>83</v>
      </c>
      <c r="AY833" s="283" t="s">
        <v>227</v>
      </c>
    </row>
    <row r="834" s="13" customFormat="1">
      <c r="A834" s="13"/>
      <c r="B834" s="252"/>
      <c r="C834" s="253"/>
      <c r="D834" s="242" t="s">
        <v>369</v>
      </c>
      <c r="E834" s="254" t="s">
        <v>1</v>
      </c>
      <c r="F834" s="255" t="s">
        <v>1227</v>
      </c>
      <c r="G834" s="253"/>
      <c r="H834" s="256">
        <v>34.735999999999997</v>
      </c>
      <c r="I834" s="257"/>
      <c r="J834" s="253"/>
      <c r="K834" s="253"/>
      <c r="L834" s="258"/>
      <c r="M834" s="259"/>
      <c r="N834" s="260"/>
      <c r="O834" s="260"/>
      <c r="P834" s="260"/>
      <c r="Q834" s="260"/>
      <c r="R834" s="260"/>
      <c r="S834" s="260"/>
      <c r="T834" s="261"/>
      <c r="U834" s="13"/>
      <c r="V834" s="13"/>
      <c r="W834" s="13"/>
      <c r="X834" s="13"/>
      <c r="Y834" s="13"/>
      <c r="Z834" s="13"/>
      <c r="AA834" s="13"/>
      <c r="AB834" s="13"/>
      <c r="AC834" s="13"/>
      <c r="AD834" s="13"/>
      <c r="AE834" s="13"/>
      <c r="AT834" s="262" t="s">
        <v>369</v>
      </c>
      <c r="AU834" s="262" t="s">
        <v>91</v>
      </c>
      <c r="AV834" s="13" t="s">
        <v>91</v>
      </c>
      <c r="AW834" s="13" t="s">
        <v>38</v>
      </c>
      <c r="AX834" s="13" t="s">
        <v>83</v>
      </c>
      <c r="AY834" s="262" t="s">
        <v>227</v>
      </c>
    </row>
    <row r="835" s="13" customFormat="1">
      <c r="A835" s="13"/>
      <c r="B835" s="252"/>
      <c r="C835" s="253"/>
      <c r="D835" s="242" t="s">
        <v>369</v>
      </c>
      <c r="E835" s="254" t="s">
        <v>1</v>
      </c>
      <c r="F835" s="255" t="s">
        <v>1228</v>
      </c>
      <c r="G835" s="253"/>
      <c r="H835" s="256">
        <v>57.398000000000003</v>
      </c>
      <c r="I835" s="257"/>
      <c r="J835" s="253"/>
      <c r="K835" s="253"/>
      <c r="L835" s="258"/>
      <c r="M835" s="259"/>
      <c r="N835" s="260"/>
      <c r="O835" s="260"/>
      <c r="P835" s="260"/>
      <c r="Q835" s="260"/>
      <c r="R835" s="260"/>
      <c r="S835" s="260"/>
      <c r="T835" s="261"/>
      <c r="U835" s="13"/>
      <c r="V835" s="13"/>
      <c r="W835" s="13"/>
      <c r="X835" s="13"/>
      <c r="Y835" s="13"/>
      <c r="Z835" s="13"/>
      <c r="AA835" s="13"/>
      <c r="AB835" s="13"/>
      <c r="AC835" s="13"/>
      <c r="AD835" s="13"/>
      <c r="AE835" s="13"/>
      <c r="AT835" s="262" t="s">
        <v>369</v>
      </c>
      <c r="AU835" s="262" t="s">
        <v>91</v>
      </c>
      <c r="AV835" s="13" t="s">
        <v>91</v>
      </c>
      <c r="AW835" s="13" t="s">
        <v>38</v>
      </c>
      <c r="AX835" s="13" t="s">
        <v>83</v>
      </c>
      <c r="AY835" s="262" t="s">
        <v>227</v>
      </c>
    </row>
    <row r="836" s="13" customFormat="1">
      <c r="A836" s="13"/>
      <c r="B836" s="252"/>
      <c r="C836" s="253"/>
      <c r="D836" s="242" t="s">
        <v>369</v>
      </c>
      <c r="E836" s="254" t="s">
        <v>1</v>
      </c>
      <c r="F836" s="255" t="s">
        <v>1229</v>
      </c>
      <c r="G836" s="253"/>
      <c r="H836" s="256">
        <v>5.8499999999999996</v>
      </c>
      <c r="I836" s="257"/>
      <c r="J836" s="253"/>
      <c r="K836" s="253"/>
      <c r="L836" s="258"/>
      <c r="M836" s="259"/>
      <c r="N836" s="260"/>
      <c r="O836" s="260"/>
      <c r="P836" s="260"/>
      <c r="Q836" s="260"/>
      <c r="R836" s="260"/>
      <c r="S836" s="260"/>
      <c r="T836" s="261"/>
      <c r="U836" s="13"/>
      <c r="V836" s="13"/>
      <c r="W836" s="13"/>
      <c r="X836" s="13"/>
      <c r="Y836" s="13"/>
      <c r="Z836" s="13"/>
      <c r="AA836" s="13"/>
      <c r="AB836" s="13"/>
      <c r="AC836" s="13"/>
      <c r="AD836" s="13"/>
      <c r="AE836" s="13"/>
      <c r="AT836" s="262" t="s">
        <v>369</v>
      </c>
      <c r="AU836" s="262" t="s">
        <v>91</v>
      </c>
      <c r="AV836" s="13" t="s">
        <v>91</v>
      </c>
      <c r="AW836" s="13" t="s">
        <v>38</v>
      </c>
      <c r="AX836" s="13" t="s">
        <v>83</v>
      </c>
      <c r="AY836" s="262" t="s">
        <v>227</v>
      </c>
    </row>
    <row r="837" s="13" customFormat="1">
      <c r="A837" s="13"/>
      <c r="B837" s="252"/>
      <c r="C837" s="253"/>
      <c r="D837" s="242" t="s">
        <v>369</v>
      </c>
      <c r="E837" s="254" t="s">
        <v>1</v>
      </c>
      <c r="F837" s="255" t="s">
        <v>1230</v>
      </c>
      <c r="G837" s="253"/>
      <c r="H837" s="256">
        <v>-27.536000000000001</v>
      </c>
      <c r="I837" s="257"/>
      <c r="J837" s="253"/>
      <c r="K837" s="253"/>
      <c r="L837" s="258"/>
      <c r="M837" s="259"/>
      <c r="N837" s="260"/>
      <c r="O837" s="260"/>
      <c r="P837" s="260"/>
      <c r="Q837" s="260"/>
      <c r="R837" s="260"/>
      <c r="S837" s="260"/>
      <c r="T837" s="261"/>
      <c r="U837" s="13"/>
      <c r="V837" s="13"/>
      <c r="W837" s="13"/>
      <c r="X837" s="13"/>
      <c r="Y837" s="13"/>
      <c r="Z837" s="13"/>
      <c r="AA837" s="13"/>
      <c r="AB837" s="13"/>
      <c r="AC837" s="13"/>
      <c r="AD837" s="13"/>
      <c r="AE837" s="13"/>
      <c r="AT837" s="262" t="s">
        <v>369</v>
      </c>
      <c r="AU837" s="262" t="s">
        <v>91</v>
      </c>
      <c r="AV837" s="13" t="s">
        <v>91</v>
      </c>
      <c r="AW837" s="13" t="s">
        <v>38</v>
      </c>
      <c r="AX837" s="13" t="s">
        <v>83</v>
      </c>
      <c r="AY837" s="262" t="s">
        <v>227</v>
      </c>
    </row>
    <row r="838" s="14" customFormat="1">
      <c r="A838" s="14"/>
      <c r="B838" s="263"/>
      <c r="C838" s="264"/>
      <c r="D838" s="242" t="s">
        <v>369</v>
      </c>
      <c r="E838" s="265" t="s">
        <v>1</v>
      </c>
      <c r="F838" s="266" t="s">
        <v>371</v>
      </c>
      <c r="G838" s="264"/>
      <c r="H838" s="267">
        <v>70.447999999999993</v>
      </c>
      <c r="I838" s="268"/>
      <c r="J838" s="264"/>
      <c r="K838" s="264"/>
      <c r="L838" s="269"/>
      <c r="M838" s="270"/>
      <c r="N838" s="271"/>
      <c r="O838" s="271"/>
      <c r="P838" s="271"/>
      <c r="Q838" s="271"/>
      <c r="R838" s="271"/>
      <c r="S838" s="271"/>
      <c r="T838" s="272"/>
      <c r="U838" s="14"/>
      <c r="V838" s="14"/>
      <c r="W838" s="14"/>
      <c r="X838" s="14"/>
      <c r="Y838" s="14"/>
      <c r="Z838" s="14"/>
      <c r="AA838" s="14"/>
      <c r="AB838" s="14"/>
      <c r="AC838" s="14"/>
      <c r="AD838" s="14"/>
      <c r="AE838" s="14"/>
      <c r="AT838" s="273" t="s">
        <v>369</v>
      </c>
      <c r="AU838" s="273" t="s">
        <v>91</v>
      </c>
      <c r="AV838" s="14" t="s">
        <v>115</v>
      </c>
      <c r="AW838" s="14" t="s">
        <v>38</v>
      </c>
      <c r="AX838" s="14" t="s">
        <v>87</v>
      </c>
      <c r="AY838" s="273" t="s">
        <v>227</v>
      </c>
    </row>
    <row r="839" s="2" customFormat="1" ht="16.5" customHeight="1">
      <c r="A839" s="40"/>
      <c r="B839" s="41"/>
      <c r="C839" s="229" t="s">
        <v>1231</v>
      </c>
      <c r="D839" s="229" t="s">
        <v>230</v>
      </c>
      <c r="E839" s="230" t="s">
        <v>1232</v>
      </c>
      <c r="F839" s="231" t="s">
        <v>1233</v>
      </c>
      <c r="G839" s="232" t="s">
        <v>415</v>
      </c>
      <c r="H839" s="233">
        <v>34.835000000000001</v>
      </c>
      <c r="I839" s="234"/>
      <c r="J839" s="235">
        <f>ROUND(I839*H839,2)</f>
        <v>0</v>
      </c>
      <c r="K839" s="231" t="s">
        <v>234</v>
      </c>
      <c r="L839" s="46"/>
      <c r="M839" s="236" t="s">
        <v>1</v>
      </c>
      <c r="N839" s="237" t="s">
        <v>48</v>
      </c>
      <c r="O839" s="93"/>
      <c r="P839" s="238">
        <f>O839*H839</f>
        <v>0</v>
      </c>
      <c r="Q839" s="238">
        <v>0</v>
      </c>
      <c r="R839" s="238">
        <f>Q839*H839</f>
        <v>0</v>
      </c>
      <c r="S839" s="238">
        <v>0.088999999999999996</v>
      </c>
      <c r="T839" s="239">
        <f>S839*H839</f>
        <v>3.1003149999999997</v>
      </c>
      <c r="U839" s="40"/>
      <c r="V839" s="40"/>
      <c r="W839" s="40"/>
      <c r="X839" s="40"/>
      <c r="Y839" s="40"/>
      <c r="Z839" s="40"/>
      <c r="AA839" s="40"/>
      <c r="AB839" s="40"/>
      <c r="AC839" s="40"/>
      <c r="AD839" s="40"/>
      <c r="AE839" s="40"/>
      <c r="AR839" s="240" t="s">
        <v>115</v>
      </c>
      <c r="AT839" s="240" t="s">
        <v>230</v>
      </c>
      <c r="AU839" s="240" t="s">
        <v>91</v>
      </c>
      <c r="AY839" s="18" t="s">
        <v>227</v>
      </c>
      <c r="BE839" s="241">
        <f>IF(N839="základní",J839,0)</f>
        <v>0</v>
      </c>
      <c r="BF839" s="241">
        <f>IF(N839="snížená",J839,0)</f>
        <v>0</v>
      </c>
      <c r="BG839" s="241">
        <f>IF(N839="zákl. přenesená",J839,0)</f>
        <v>0</v>
      </c>
      <c r="BH839" s="241">
        <f>IF(N839="sníž. přenesená",J839,0)</f>
        <v>0</v>
      </c>
      <c r="BI839" s="241">
        <f>IF(N839="nulová",J839,0)</f>
        <v>0</v>
      </c>
      <c r="BJ839" s="18" t="s">
        <v>87</v>
      </c>
      <c r="BK839" s="241">
        <f>ROUND(I839*H839,2)</f>
        <v>0</v>
      </c>
      <c r="BL839" s="18" t="s">
        <v>115</v>
      </c>
      <c r="BM839" s="240" t="s">
        <v>1234</v>
      </c>
    </row>
    <row r="840" s="15" customFormat="1">
      <c r="A840" s="15"/>
      <c r="B840" s="274"/>
      <c r="C840" s="275"/>
      <c r="D840" s="242" t="s">
        <v>369</v>
      </c>
      <c r="E840" s="276" t="s">
        <v>1</v>
      </c>
      <c r="F840" s="277" t="s">
        <v>1235</v>
      </c>
      <c r="G840" s="275"/>
      <c r="H840" s="276" t="s">
        <v>1</v>
      </c>
      <c r="I840" s="278"/>
      <c r="J840" s="275"/>
      <c r="K840" s="275"/>
      <c r="L840" s="279"/>
      <c r="M840" s="280"/>
      <c r="N840" s="281"/>
      <c r="O840" s="281"/>
      <c r="P840" s="281"/>
      <c r="Q840" s="281"/>
      <c r="R840" s="281"/>
      <c r="S840" s="281"/>
      <c r="T840" s="282"/>
      <c r="U840" s="15"/>
      <c r="V840" s="15"/>
      <c r="W840" s="15"/>
      <c r="X840" s="15"/>
      <c r="Y840" s="15"/>
      <c r="Z840" s="15"/>
      <c r="AA840" s="15"/>
      <c r="AB840" s="15"/>
      <c r="AC840" s="15"/>
      <c r="AD840" s="15"/>
      <c r="AE840" s="15"/>
      <c r="AT840" s="283" t="s">
        <v>369</v>
      </c>
      <c r="AU840" s="283" t="s">
        <v>91</v>
      </c>
      <c r="AV840" s="15" t="s">
        <v>87</v>
      </c>
      <c r="AW840" s="15" t="s">
        <v>38</v>
      </c>
      <c r="AX840" s="15" t="s">
        <v>83</v>
      </c>
      <c r="AY840" s="283" t="s">
        <v>227</v>
      </c>
    </row>
    <row r="841" s="13" customFormat="1">
      <c r="A841" s="13"/>
      <c r="B841" s="252"/>
      <c r="C841" s="253"/>
      <c r="D841" s="242" t="s">
        <v>369</v>
      </c>
      <c r="E841" s="254" t="s">
        <v>1</v>
      </c>
      <c r="F841" s="255" t="s">
        <v>1236</v>
      </c>
      <c r="G841" s="253"/>
      <c r="H841" s="256">
        <v>34.835000000000001</v>
      </c>
      <c r="I841" s="257"/>
      <c r="J841" s="253"/>
      <c r="K841" s="253"/>
      <c r="L841" s="258"/>
      <c r="M841" s="259"/>
      <c r="N841" s="260"/>
      <c r="O841" s="260"/>
      <c r="P841" s="260"/>
      <c r="Q841" s="260"/>
      <c r="R841" s="260"/>
      <c r="S841" s="260"/>
      <c r="T841" s="261"/>
      <c r="U841" s="13"/>
      <c r="V841" s="13"/>
      <c r="W841" s="13"/>
      <c r="X841" s="13"/>
      <c r="Y841" s="13"/>
      <c r="Z841" s="13"/>
      <c r="AA841" s="13"/>
      <c r="AB841" s="13"/>
      <c r="AC841" s="13"/>
      <c r="AD841" s="13"/>
      <c r="AE841" s="13"/>
      <c r="AT841" s="262" t="s">
        <v>369</v>
      </c>
      <c r="AU841" s="262" t="s">
        <v>91</v>
      </c>
      <c r="AV841" s="13" t="s">
        <v>91</v>
      </c>
      <c r="AW841" s="13" t="s">
        <v>38</v>
      </c>
      <c r="AX841" s="13" t="s">
        <v>83</v>
      </c>
      <c r="AY841" s="262" t="s">
        <v>227</v>
      </c>
    </row>
    <row r="842" s="14" customFormat="1">
      <c r="A842" s="14"/>
      <c r="B842" s="263"/>
      <c r="C842" s="264"/>
      <c r="D842" s="242" t="s">
        <v>369</v>
      </c>
      <c r="E842" s="265" t="s">
        <v>1</v>
      </c>
      <c r="F842" s="266" t="s">
        <v>371</v>
      </c>
      <c r="G842" s="264"/>
      <c r="H842" s="267">
        <v>34.835000000000001</v>
      </c>
      <c r="I842" s="268"/>
      <c r="J842" s="264"/>
      <c r="K842" s="264"/>
      <c r="L842" s="269"/>
      <c r="M842" s="270"/>
      <c r="N842" s="271"/>
      <c r="O842" s="271"/>
      <c r="P842" s="271"/>
      <c r="Q842" s="271"/>
      <c r="R842" s="271"/>
      <c r="S842" s="271"/>
      <c r="T842" s="272"/>
      <c r="U842" s="14"/>
      <c r="V842" s="14"/>
      <c r="W842" s="14"/>
      <c r="X842" s="14"/>
      <c r="Y842" s="14"/>
      <c r="Z842" s="14"/>
      <c r="AA842" s="14"/>
      <c r="AB842" s="14"/>
      <c r="AC842" s="14"/>
      <c r="AD842" s="14"/>
      <c r="AE842" s="14"/>
      <c r="AT842" s="273" t="s">
        <v>369</v>
      </c>
      <c r="AU842" s="273" t="s">
        <v>91</v>
      </c>
      <c r="AV842" s="14" t="s">
        <v>115</v>
      </c>
      <c r="AW842" s="14" t="s">
        <v>38</v>
      </c>
      <c r="AX842" s="14" t="s">
        <v>87</v>
      </c>
      <c r="AY842" s="273" t="s">
        <v>227</v>
      </c>
    </row>
    <row r="843" s="2" customFormat="1" ht="16.5" customHeight="1">
      <c r="A843" s="40"/>
      <c r="B843" s="41"/>
      <c r="C843" s="229" t="s">
        <v>1237</v>
      </c>
      <c r="D843" s="229" t="s">
        <v>230</v>
      </c>
      <c r="E843" s="230" t="s">
        <v>1238</v>
      </c>
      <c r="F843" s="231" t="s">
        <v>1239</v>
      </c>
      <c r="G843" s="232" t="s">
        <v>374</v>
      </c>
      <c r="H843" s="233">
        <v>150.136</v>
      </c>
      <c r="I843" s="234"/>
      <c r="J843" s="235">
        <f>ROUND(I843*H843,2)</f>
        <v>0</v>
      </c>
      <c r="K843" s="231" t="s">
        <v>234</v>
      </c>
      <c r="L843" s="46"/>
      <c r="M843" s="236" t="s">
        <v>1</v>
      </c>
      <c r="N843" s="237" t="s">
        <v>48</v>
      </c>
      <c r="O843" s="93"/>
      <c r="P843" s="238">
        <f>O843*H843</f>
        <v>0</v>
      </c>
      <c r="Q843" s="238">
        <v>0</v>
      </c>
      <c r="R843" s="238">
        <f>Q843*H843</f>
        <v>0</v>
      </c>
      <c r="S843" s="238">
        <v>0.45000000000000001</v>
      </c>
      <c r="T843" s="239">
        <f>S843*H843</f>
        <v>67.561199999999999</v>
      </c>
      <c r="U843" s="40"/>
      <c r="V843" s="40"/>
      <c r="W843" s="40"/>
      <c r="X843" s="40"/>
      <c r="Y843" s="40"/>
      <c r="Z843" s="40"/>
      <c r="AA843" s="40"/>
      <c r="AB843" s="40"/>
      <c r="AC843" s="40"/>
      <c r="AD843" s="40"/>
      <c r="AE843" s="40"/>
      <c r="AR843" s="240" t="s">
        <v>115</v>
      </c>
      <c r="AT843" s="240" t="s">
        <v>230</v>
      </c>
      <c r="AU843" s="240" t="s">
        <v>91</v>
      </c>
      <c r="AY843" s="18" t="s">
        <v>227</v>
      </c>
      <c r="BE843" s="241">
        <f>IF(N843="základní",J843,0)</f>
        <v>0</v>
      </c>
      <c r="BF843" s="241">
        <f>IF(N843="snížená",J843,0)</f>
        <v>0</v>
      </c>
      <c r="BG843" s="241">
        <f>IF(N843="zákl. přenesená",J843,0)</f>
        <v>0</v>
      </c>
      <c r="BH843" s="241">
        <f>IF(N843="sníž. přenesená",J843,0)</f>
        <v>0</v>
      </c>
      <c r="BI843" s="241">
        <f>IF(N843="nulová",J843,0)</f>
        <v>0</v>
      </c>
      <c r="BJ843" s="18" t="s">
        <v>87</v>
      </c>
      <c r="BK843" s="241">
        <f>ROUND(I843*H843,2)</f>
        <v>0</v>
      </c>
      <c r="BL843" s="18" t="s">
        <v>115</v>
      </c>
      <c r="BM843" s="240" t="s">
        <v>1240</v>
      </c>
    </row>
    <row r="844" s="15" customFormat="1">
      <c r="A844" s="15"/>
      <c r="B844" s="274"/>
      <c r="C844" s="275"/>
      <c r="D844" s="242" t="s">
        <v>369</v>
      </c>
      <c r="E844" s="276" t="s">
        <v>1</v>
      </c>
      <c r="F844" s="277" t="s">
        <v>1043</v>
      </c>
      <c r="G844" s="275"/>
      <c r="H844" s="276" t="s">
        <v>1</v>
      </c>
      <c r="I844" s="278"/>
      <c r="J844" s="275"/>
      <c r="K844" s="275"/>
      <c r="L844" s="279"/>
      <c r="M844" s="280"/>
      <c r="N844" s="281"/>
      <c r="O844" s="281"/>
      <c r="P844" s="281"/>
      <c r="Q844" s="281"/>
      <c r="R844" s="281"/>
      <c r="S844" s="281"/>
      <c r="T844" s="282"/>
      <c r="U844" s="15"/>
      <c r="V844" s="15"/>
      <c r="W844" s="15"/>
      <c r="X844" s="15"/>
      <c r="Y844" s="15"/>
      <c r="Z844" s="15"/>
      <c r="AA844" s="15"/>
      <c r="AB844" s="15"/>
      <c r="AC844" s="15"/>
      <c r="AD844" s="15"/>
      <c r="AE844" s="15"/>
      <c r="AT844" s="283" t="s">
        <v>369</v>
      </c>
      <c r="AU844" s="283" t="s">
        <v>91</v>
      </c>
      <c r="AV844" s="15" t="s">
        <v>87</v>
      </c>
      <c r="AW844" s="15" t="s">
        <v>38</v>
      </c>
      <c r="AX844" s="15" t="s">
        <v>83</v>
      </c>
      <c r="AY844" s="283" t="s">
        <v>227</v>
      </c>
    </row>
    <row r="845" s="13" customFormat="1">
      <c r="A845" s="13"/>
      <c r="B845" s="252"/>
      <c r="C845" s="253"/>
      <c r="D845" s="242" t="s">
        <v>369</v>
      </c>
      <c r="E845" s="254" t="s">
        <v>1</v>
      </c>
      <c r="F845" s="255" t="s">
        <v>1241</v>
      </c>
      <c r="G845" s="253"/>
      <c r="H845" s="256">
        <v>150.136</v>
      </c>
      <c r="I845" s="257"/>
      <c r="J845" s="253"/>
      <c r="K845" s="253"/>
      <c r="L845" s="258"/>
      <c r="M845" s="259"/>
      <c r="N845" s="260"/>
      <c r="O845" s="260"/>
      <c r="P845" s="260"/>
      <c r="Q845" s="260"/>
      <c r="R845" s="260"/>
      <c r="S845" s="260"/>
      <c r="T845" s="261"/>
      <c r="U845" s="13"/>
      <c r="V845" s="13"/>
      <c r="W845" s="13"/>
      <c r="X845" s="13"/>
      <c r="Y845" s="13"/>
      <c r="Z845" s="13"/>
      <c r="AA845" s="13"/>
      <c r="AB845" s="13"/>
      <c r="AC845" s="13"/>
      <c r="AD845" s="13"/>
      <c r="AE845" s="13"/>
      <c r="AT845" s="262" t="s">
        <v>369</v>
      </c>
      <c r="AU845" s="262" t="s">
        <v>91</v>
      </c>
      <c r="AV845" s="13" t="s">
        <v>91</v>
      </c>
      <c r="AW845" s="13" t="s">
        <v>38</v>
      </c>
      <c r="AX845" s="13" t="s">
        <v>83</v>
      </c>
      <c r="AY845" s="262" t="s">
        <v>227</v>
      </c>
    </row>
    <row r="846" s="14" customFormat="1">
      <c r="A846" s="14"/>
      <c r="B846" s="263"/>
      <c r="C846" s="264"/>
      <c r="D846" s="242" t="s">
        <v>369</v>
      </c>
      <c r="E846" s="265" t="s">
        <v>1</v>
      </c>
      <c r="F846" s="266" t="s">
        <v>371</v>
      </c>
      <c r="G846" s="264"/>
      <c r="H846" s="267">
        <v>150.136</v>
      </c>
      <c r="I846" s="268"/>
      <c r="J846" s="264"/>
      <c r="K846" s="264"/>
      <c r="L846" s="269"/>
      <c r="M846" s="270"/>
      <c r="N846" s="271"/>
      <c r="O846" s="271"/>
      <c r="P846" s="271"/>
      <c r="Q846" s="271"/>
      <c r="R846" s="271"/>
      <c r="S846" s="271"/>
      <c r="T846" s="272"/>
      <c r="U846" s="14"/>
      <c r="V846" s="14"/>
      <c r="W846" s="14"/>
      <c r="X846" s="14"/>
      <c r="Y846" s="14"/>
      <c r="Z846" s="14"/>
      <c r="AA846" s="14"/>
      <c r="AB846" s="14"/>
      <c r="AC846" s="14"/>
      <c r="AD846" s="14"/>
      <c r="AE846" s="14"/>
      <c r="AT846" s="273" t="s">
        <v>369</v>
      </c>
      <c r="AU846" s="273" t="s">
        <v>91</v>
      </c>
      <c r="AV846" s="14" t="s">
        <v>115</v>
      </c>
      <c r="AW846" s="14" t="s">
        <v>38</v>
      </c>
      <c r="AX846" s="14" t="s">
        <v>87</v>
      </c>
      <c r="AY846" s="273" t="s">
        <v>227</v>
      </c>
    </row>
    <row r="847" s="2" customFormat="1" ht="16.5" customHeight="1">
      <c r="A847" s="40"/>
      <c r="B847" s="41"/>
      <c r="C847" s="229" t="s">
        <v>1242</v>
      </c>
      <c r="D847" s="229" t="s">
        <v>230</v>
      </c>
      <c r="E847" s="230" t="s">
        <v>1243</v>
      </c>
      <c r="F847" s="231" t="s">
        <v>1244</v>
      </c>
      <c r="G847" s="232" t="s">
        <v>544</v>
      </c>
      <c r="H847" s="233">
        <v>62.549999999999997</v>
      </c>
      <c r="I847" s="234"/>
      <c r="J847" s="235">
        <f>ROUND(I847*H847,2)</f>
        <v>0</v>
      </c>
      <c r="K847" s="231" t="s">
        <v>234</v>
      </c>
      <c r="L847" s="46"/>
      <c r="M847" s="236" t="s">
        <v>1</v>
      </c>
      <c r="N847" s="237" t="s">
        <v>48</v>
      </c>
      <c r="O847" s="93"/>
      <c r="P847" s="238">
        <f>O847*H847</f>
        <v>0</v>
      </c>
      <c r="Q847" s="238">
        <v>0.00024000000000000001</v>
      </c>
      <c r="R847" s="238">
        <f>Q847*H847</f>
        <v>0.015011999999999999</v>
      </c>
      <c r="S847" s="238">
        <v>0</v>
      </c>
      <c r="T847" s="239">
        <f>S847*H847</f>
        <v>0</v>
      </c>
      <c r="U847" s="40"/>
      <c r="V847" s="40"/>
      <c r="W847" s="40"/>
      <c r="X847" s="40"/>
      <c r="Y847" s="40"/>
      <c r="Z847" s="40"/>
      <c r="AA847" s="40"/>
      <c r="AB847" s="40"/>
      <c r="AC847" s="40"/>
      <c r="AD847" s="40"/>
      <c r="AE847" s="40"/>
      <c r="AR847" s="240" t="s">
        <v>115</v>
      </c>
      <c r="AT847" s="240" t="s">
        <v>230</v>
      </c>
      <c r="AU847" s="240" t="s">
        <v>91</v>
      </c>
      <c r="AY847" s="18" t="s">
        <v>227</v>
      </c>
      <c r="BE847" s="241">
        <f>IF(N847="základní",J847,0)</f>
        <v>0</v>
      </c>
      <c r="BF847" s="241">
        <f>IF(N847="snížená",J847,0)</f>
        <v>0</v>
      </c>
      <c r="BG847" s="241">
        <f>IF(N847="zákl. přenesená",J847,0)</f>
        <v>0</v>
      </c>
      <c r="BH847" s="241">
        <f>IF(N847="sníž. přenesená",J847,0)</f>
        <v>0</v>
      </c>
      <c r="BI847" s="241">
        <f>IF(N847="nulová",J847,0)</f>
        <v>0</v>
      </c>
      <c r="BJ847" s="18" t="s">
        <v>87</v>
      </c>
      <c r="BK847" s="241">
        <f>ROUND(I847*H847,2)</f>
        <v>0</v>
      </c>
      <c r="BL847" s="18" t="s">
        <v>115</v>
      </c>
      <c r="BM847" s="240" t="s">
        <v>1245</v>
      </c>
    </row>
    <row r="848" s="15" customFormat="1">
      <c r="A848" s="15"/>
      <c r="B848" s="274"/>
      <c r="C848" s="275"/>
      <c r="D848" s="242" t="s">
        <v>369</v>
      </c>
      <c r="E848" s="276" t="s">
        <v>1</v>
      </c>
      <c r="F848" s="277" t="s">
        <v>417</v>
      </c>
      <c r="G848" s="275"/>
      <c r="H848" s="276" t="s">
        <v>1</v>
      </c>
      <c r="I848" s="278"/>
      <c r="J848" s="275"/>
      <c r="K848" s="275"/>
      <c r="L848" s="279"/>
      <c r="M848" s="280"/>
      <c r="N848" s="281"/>
      <c r="O848" s="281"/>
      <c r="P848" s="281"/>
      <c r="Q848" s="281"/>
      <c r="R848" s="281"/>
      <c r="S848" s="281"/>
      <c r="T848" s="282"/>
      <c r="U848" s="15"/>
      <c r="V848" s="15"/>
      <c r="W848" s="15"/>
      <c r="X848" s="15"/>
      <c r="Y848" s="15"/>
      <c r="Z848" s="15"/>
      <c r="AA848" s="15"/>
      <c r="AB848" s="15"/>
      <c r="AC848" s="15"/>
      <c r="AD848" s="15"/>
      <c r="AE848" s="15"/>
      <c r="AT848" s="283" t="s">
        <v>369</v>
      </c>
      <c r="AU848" s="283" t="s">
        <v>91</v>
      </c>
      <c r="AV848" s="15" t="s">
        <v>87</v>
      </c>
      <c r="AW848" s="15" t="s">
        <v>38</v>
      </c>
      <c r="AX848" s="15" t="s">
        <v>83</v>
      </c>
      <c r="AY848" s="283" t="s">
        <v>227</v>
      </c>
    </row>
    <row r="849" s="13" customFormat="1">
      <c r="A849" s="13"/>
      <c r="B849" s="252"/>
      <c r="C849" s="253"/>
      <c r="D849" s="242" t="s">
        <v>369</v>
      </c>
      <c r="E849" s="254" t="s">
        <v>1</v>
      </c>
      <c r="F849" s="255" t="s">
        <v>1246</v>
      </c>
      <c r="G849" s="253"/>
      <c r="H849" s="256">
        <v>62.549999999999997</v>
      </c>
      <c r="I849" s="257"/>
      <c r="J849" s="253"/>
      <c r="K849" s="253"/>
      <c r="L849" s="258"/>
      <c r="M849" s="259"/>
      <c r="N849" s="260"/>
      <c r="O849" s="260"/>
      <c r="P849" s="260"/>
      <c r="Q849" s="260"/>
      <c r="R849" s="260"/>
      <c r="S849" s="260"/>
      <c r="T849" s="261"/>
      <c r="U849" s="13"/>
      <c r="V849" s="13"/>
      <c r="W849" s="13"/>
      <c r="X849" s="13"/>
      <c r="Y849" s="13"/>
      <c r="Z849" s="13"/>
      <c r="AA849" s="13"/>
      <c r="AB849" s="13"/>
      <c r="AC849" s="13"/>
      <c r="AD849" s="13"/>
      <c r="AE849" s="13"/>
      <c r="AT849" s="262" t="s">
        <v>369</v>
      </c>
      <c r="AU849" s="262" t="s">
        <v>91</v>
      </c>
      <c r="AV849" s="13" t="s">
        <v>91</v>
      </c>
      <c r="AW849" s="13" t="s">
        <v>38</v>
      </c>
      <c r="AX849" s="13" t="s">
        <v>83</v>
      </c>
      <c r="AY849" s="262" t="s">
        <v>227</v>
      </c>
    </row>
    <row r="850" s="14" customFormat="1">
      <c r="A850" s="14"/>
      <c r="B850" s="263"/>
      <c r="C850" s="264"/>
      <c r="D850" s="242" t="s">
        <v>369</v>
      </c>
      <c r="E850" s="265" t="s">
        <v>1</v>
      </c>
      <c r="F850" s="266" t="s">
        <v>371</v>
      </c>
      <c r="G850" s="264"/>
      <c r="H850" s="267">
        <v>62.549999999999997</v>
      </c>
      <c r="I850" s="268"/>
      <c r="J850" s="264"/>
      <c r="K850" s="264"/>
      <c r="L850" s="269"/>
      <c r="M850" s="270"/>
      <c r="N850" s="271"/>
      <c r="O850" s="271"/>
      <c r="P850" s="271"/>
      <c r="Q850" s="271"/>
      <c r="R850" s="271"/>
      <c r="S850" s="271"/>
      <c r="T850" s="272"/>
      <c r="U850" s="14"/>
      <c r="V850" s="14"/>
      <c r="W850" s="14"/>
      <c r="X850" s="14"/>
      <c r="Y850" s="14"/>
      <c r="Z850" s="14"/>
      <c r="AA850" s="14"/>
      <c r="AB850" s="14"/>
      <c r="AC850" s="14"/>
      <c r="AD850" s="14"/>
      <c r="AE850" s="14"/>
      <c r="AT850" s="273" t="s">
        <v>369</v>
      </c>
      <c r="AU850" s="273" t="s">
        <v>91</v>
      </c>
      <c r="AV850" s="14" t="s">
        <v>115</v>
      </c>
      <c r="AW850" s="14" t="s">
        <v>38</v>
      </c>
      <c r="AX850" s="14" t="s">
        <v>87</v>
      </c>
      <c r="AY850" s="273" t="s">
        <v>227</v>
      </c>
    </row>
    <row r="851" s="2" customFormat="1" ht="16.5" customHeight="1">
      <c r="A851" s="40"/>
      <c r="B851" s="41"/>
      <c r="C851" s="229" t="s">
        <v>1247</v>
      </c>
      <c r="D851" s="229" t="s">
        <v>230</v>
      </c>
      <c r="E851" s="230" t="s">
        <v>1248</v>
      </c>
      <c r="F851" s="231" t="s">
        <v>1249</v>
      </c>
      <c r="G851" s="232" t="s">
        <v>544</v>
      </c>
      <c r="H851" s="233">
        <v>13.16</v>
      </c>
      <c r="I851" s="234"/>
      <c r="J851" s="235">
        <f>ROUND(I851*H851,2)</f>
        <v>0</v>
      </c>
      <c r="K851" s="231" t="s">
        <v>234</v>
      </c>
      <c r="L851" s="46"/>
      <c r="M851" s="236" t="s">
        <v>1</v>
      </c>
      <c r="N851" s="237" t="s">
        <v>48</v>
      </c>
      <c r="O851" s="93"/>
      <c r="P851" s="238">
        <f>O851*H851</f>
        <v>0</v>
      </c>
      <c r="Q851" s="238">
        <v>0.00076999999999999996</v>
      </c>
      <c r="R851" s="238">
        <f>Q851*H851</f>
        <v>0.0101332</v>
      </c>
      <c r="S851" s="238">
        <v>0</v>
      </c>
      <c r="T851" s="239">
        <f>S851*H851</f>
        <v>0</v>
      </c>
      <c r="U851" s="40"/>
      <c r="V851" s="40"/>
      <c r="W851" s="40"/>
      <c r="X851" s="40"/>
      <c r="Y851" s="40"/>
      <c r="Z851" s="40"/>
      <c r="AA851" s="40"/>
      <c r="AB851" s="40"/>
      <c r="AC851" s="40"/>
      <c r="AD851" s="40"/>
      <c r="AE851" s="40"/>
      <c r="AR851" s="240" t="s">
        <v>115</v>
      </c>
      <c r="AT851" s="240" t="s">
        <v>230</v>
      </c>
      <c r="AU851" s="240" t="s">
        <v>91</v>
      </c>
      <c r="AY851" s="18" t="s">
        <v>227</v>
      </c>
      <c r="BE851" s="241">
        <f>IF(N851="základní",J851,0)</f>
        <v>0</v>
      </c>
      <c r="BF851" s="241">
        <f>IF(N851="snížená",J851,0)</f>
        <v>0</v>
      </c>
      <c r="BG851" s="241">
        <f>IF(N851="zákl. přenesená",J851,0)</f>
        <v>0</v>
      </c>
      <c r="BH851" s="241">
        <f>IF(N851="sníž. přenesená",J851,0)</f>
        <v>0</v>
      </c>
      <c r="BI851" s="241">
        <f>IF(N851="nulová",J851,0)</f>
        <v>0</v>
      </c>
      <c r="BJ851" s="18" t="s">
        <v>87</v>
      </c>
      <c r="BK851" s="241">
        <f>ROUND(I851*H851,2)</f>
        <v>0</v>
      </c>
      <c r="BL851" s="18" t="s">
        <v>115</v>
      </c>
      <c r="BM851" s="240" t="s">
        <v>1250</v>
      </c>
    </row>
    <row r="852" s="15" customFormat="1">
      <c r="A852" s="15"/>
      <c r="B852" s="274"/>
      <c r="C852" s="275"/>
      <c r="D852" s="242" t="s">
        <v>369</v>
      </c>
      <c r="E852" s="276" t="s">
        <v>1</v>
      </c>
      <c r="F852" s="277" t="s">
        <v>1032</v>
      </c>
      <c r="G852" s="275"/>
      <c r="H852" s="276" t="s">
        <v>1</v>
      </c>
      <c r="I852" s="278"/>
      <c r="J852" s="275"/>
      <c r="K852" s="275"/>
      <c r="L852" s="279"/>
      <c r="M852" s="280"/>
      <c r="N852" s="281"/>
      <c r="O852" s="281"/>
      <c r="P852" s="281"/>
      <c r="Q852" s="281"/>
      <c r="R852" s="281"/>
      <c r="S852" s="281"/>
      <c r="T852" s="282"/>
      <c r="U852" s="15"/>
      <c r="V852" s="15"/>
      <c r="W852" s="15"/>
      <c r="X852" s="15"/>
      <c r="Y852" s="15"/>
      <c r="Z852" s="15"/>
      <c r="AA852" s="15"/>
      <c r="AB852" s="15"/>
      <c r="AC852" s="15"/>
      <c r="AD852" s="15"/>
      <c r="AE852" s="15"/>
      <c r="AT852" s="283" t="s">
        <v>369</v>
      </c>
      <c r="AU852" s="283" t="s">
        <v>91</v>
      </c>
      <c r="AV852" s="15" t="s">
        <v>87</v>
      </c>
      <c r="AW852" s="15" t="s">
        <v>38</v>
      </c>
      <c r="AX852" s="15" t="s">
        <v>83</v>
      </c>
      <c r="AY852" s="283" t="s">
        <v>227</v>
      </c>
    </row>
    <row r="853" s="13" customFormat="1">
      <c r="A853" s="13"/>
      <c r="B853" s="252"/>
      <c r="C853" s="253"/>
      <c r="D853" s="242" t="s">
        <v>369</v>
      </c>
      <c r="E853" s="254" t="s">
        <v>1</v>
      </c>
      <c r="F853" s="255" t="s">
        <v>1251</v>
      </c>
      <c r="G853" s="253"/>
      <c r="H853" s="256">
        <v>13.16</v>
      </c>
      <c r="I853" s="257"/>
      <c r="J853" s="253"/>
      <c r="K853" s="253"/>
      <c r="L853" s="258"/>
      <c r="M853" s="259"/>
      <c r="N853" s="260"/>
      <c r="O853" s="260"/>
      <c r="P853" s="260"/>
      <c r="Q853" s="260"/>
      <c r="R853" s="260"/>
      <c r="S853" s="260"/>
      <c r="T853" s="261"/>
      <c r="U853" s="13"/>
      <c r="V853" s="13"/>
      <c r="W853" s="13"/>
      <c r="X853" s="13"/>
      <c r="Y853" s="13"/>
      <c r="Z853" s="13"/>
      <c r="AA853" s="13"/>
      <c r="AB853" s="13"/>
      <c r="AC853" s="13"/>
      <c r="AD853" s="13"/>
      <c r="AE853" s="13"/>
      <c r="AT853" s="262" t="s">
        <v>369</v>
      </c>
      <c r="AU853" s="262" t="s">
        <v>91</v>
      </c>
      <c r="AV853" s="13" t="s">
        <v>91</v>
      </c>
      <c r="AW853" s="13" t="s">
        <v>38</v>
      </c>
      <c r="AX853" s="13" t="s">
        <v>83</v>
      </c>
      <c r="AY853" s="262" t="s">
        <v>227</v>
      </c>
    </row>
    <row r="854" s="14" customFormat="1">
      <c r="A854" s="14"/>
      <c r="B854" s="263"/>
      <c r="C854" s="264"/>
      <c r="D854" s="242" t="s">
        <v>369</v>
      </c>
      <c r="E854" s="265" t="s">
        <v>1</v>
      </c>
      <c r="F854" s="266" t="s">
        <v>371</v>
      </c>
      <c r="G854" s="264"/>
      <c r="H854" s="267">
        <v>13.16</v>
      </c>
      <c r="I854" s="268"/>
      <c r="J854" s="264"/>
      <c r="K854" s="264"/>
      <c r="L854" s="269"/>
      <c r="M854" s="270"/>
      <c r="N854" s="271"/>
      <c r="O854" s="271"/>
      <c r="P854" s="271"/>
      <c r="Q854" s="271"/>
      <c r="R854" s="271"/>
      <c r="S854" s="271"/>
      <c r="T854" s="272"/>
      <c r="U854" s="14"/>
      <c r="V854" s="14"/>
      <c r="W854" s="14"/>
      <c r="X854" s="14"/>
      <c r="Y854" s="14"/>
      <c r="Z854" s="14"/>
      <c r="AA854" s="14"/>
      <c r="AB854" s="14"/>
      <c r="AC854" s="14"/>
      <c r="AD854" s="14"/>
      <c r="AE854" s="14"/>
      <c r="AT854" s="273" t="s">
        <v>369</v>
      </c>
      <c r="AU854" s="273" t="s">
        <v>91</v>
      </c>
      <c r="AV854" s="14" t="s">
        <v>115</v>
      </c>
      <c r="AW854" s="14" t="s">
        <v>38</v>
      </c>
      <c r="AX854" s="14" t="s">
        <v>87</v>
      </c>
      <c r="AY854" s="273" t="s">
        <v>227</v>
      </c>
    </row>
    <row r="855" s="12" customFormat="1" ht="22.8" customHeight="1">
      <c r="A855" s="12"/>
      <c r="B855" s="213"/>
      <c r="C855" s="214"/>
      <c r="D855" s="215" t="s">
        <v>82</v>
      </c>
      <c r="E855" s="227" t="s">
        <v>1252</v>
      </c>
      <c r="F855" s="227" t="s">
        <v>1253</v>
      </c>
      <c r="G855" s="214"/>
      <c r="H855" s="214"/>
      <c r="I855" s="217"/>
      <c r="J855" s="228">
        <f>BK855</f>
        <v>0</v>
      </c>
      <c r="K855" s="214"/>
      <c r="L855" s="219"/>
      <c r="M855" s="220"/>
      <c r="N855" s="221"/>
      <c r="O855" s="221"/>
      <c r="P855" s="222">
        <f>SUM(P856:P862)</f>
        <v>0</v>
      </c>
      <c r="Q855" s="221"/>
      <c r="R855" s="222">
        <f>SUM(R856:R862)</f>
        <v>0</v>
      </c>
      <c r="S855" s="221"/>
      <c r="T855" s="223">
        <f>SUM(T856:T862)</f>
        <v>0</v>
      </c>
      <c r="U855" s="12"/>
      <c r="V855" s="12"/>
      <c r="W855" s="12"/>
      <c r="X855" s="12"/>
      <c r="Y855" s="12"/>
      <c r="Z855" s="12"/>
      <c r="AA855" s="12"/>
      <c r="AB855" s="12"/>
      <c r="AC855" s="12"/>
      <c r="AD855" s="12"/>
      <c r="AE855" s="12"/>
      <c r="AR855" s="224" t="s">
        <v>87</v>
      </c>
      <c r="AT855" s="225" t="s">
        <v>82</v>
      </c>
      <c r="AU855" s="225" t="s">
        <v>87</v>
      </c>
      <c r="AY855" s="224" t="s">
        <v>227</v>
      </c>
      <c r="BK855" s="226">
        <f>SUM(BK856:BK862)</f>
        <v>0</v>
      </c>
    </row>
    <row r="856" s="2" customFormat="1" ht="21.75" customHeight="1">
      <c r="A856" s="40"/>
      <c r="B856" s="41"/>
      <c r="C856" s="229" t="s">
        <v>1254</v>
      </c>
      <c r="D856" s="229" t="s">
        <v>230</v>
      </c>
      <c r="E856" s="230" t="s">
        <v>1255</v>
      </c>
      <c r="F856" s="231" t="s">
        <v>1256</v>
      </c>
      <c r="G856" s="232" t="s">
        <v>398</v>
      </c>
      <c r="H856" s="233">
        <v>1936.2260000000001</v>
      </c>
      <c r="I856" s="234"/>
      <c r="J856" s="235">
        <f>ROUND(I856*H856,2)</f>
        <v>0</v>
      </c>
      <c r="K856" s="231" t="s">
        <v>234</v>
      </c>
      <c r="L856" s="46"/>
      <c r="M856" s="236" t="s">
        <v>1</v>
      </c>
      <c r="N856" s="237" t="s">
        <v>48</v>
      </c>
      <c r="O856" s="93"/>
      <c r="P856" s="238">
        <f>O856*H856</f>
        <v>0</v>
      </c>
      <c r="Q856" s="238">
        <v>0</v>
      </c>
      <c r="R856" s="238">
        <f>Q856*H856</f>
        <v>0</v>
      </c>
      <c r="S856" s="238">
        <v>0</v>
      </c>
      <c r="T856" s="239">
        <f>S856*H856</f>
        <v>0</v>
      </c>
      <c r="U856" s="40"/>
      <c r="V856" s="40"/>
      <c r="W856" s="40"/>
      <c r="X856" s="40"/>
      <c r="Y856" s="40"/>
      <c r="Z856" s="40"/>
      <c r="AA856" s="40"/>
      <c r="AB856" s="40"/>
      <c r="AC856" s="40"/>
      <c r="AD856" s="40"/>
      <c r="AE856" s="40"/>
      <c r="AR856" s="240" t="s">
        <v>115</v>
      </c>
      <c r="AT856" s="240" t="s">
        <v>230</v>
      </c>
      <c r="AU856" s="240" t="s">
        <v>91</v>
      </c>
      <c r="AY856" s="18" t="s">
        <v>227</v>
      </c>
      <c r="BE856" s="241">
        <f>IF(N856="základní",J856,0)</f>
        <v>0</v>
      </c>
      <c r="BF856" s="241">
        <f>IF(N856="snížená",J856,0)</f>
        <v>0</v>
      </c>
      <c r="BG856" s="241">
        <f>IF(N856="zákl. přenesená",J856,0)</f>
        <v>0</v>
      </c>
      <c r="BH856" s="241">
        <f>IF(N856="sníž. přenesená",J856,0)</f>
        <v>0</v>
      </c>
      <c r="BI856" s="241">
        <f>IF(N856="nulová",J856,0)</f>
        <v>0</v>
      </c>
      <c r="BJ856" s="18" t="s">
        <v>87</v>
      </c>
      <c r="BK856" s="241">
        <f>ROUND(I856*H856,2)</f>
        <v>0</v>
      </c>
      <c r="BL856" s="18" t="s">
        <v>115</v>
      </c>
      <c r="BM856" s="240" t="s">
        <v>1257</v>
      </c>
    </row>
    <row r="857" s="2" customFormat="1" ht="16.5" customHeight="1">
      <c r="A857" s="40"/>
      <c r="B857" s="41"/>
      <c r="C857" s="229" t="s">
        <v>1258</v>
      </c>
      <c r="D857" s="229" t="s">
        <v>230</v>
      </c>
      <c r="E857" s="230" t="s">
        <v>1259</v>
      </c>
      <c r="F857" s="231" t="s">
        <v>1260</v>
      </c>
      <c r="G857" s="232" t="s">
        <v>398</v>
      </c>
      <c r="H857" s="233">
        <v>1936.2260000000001</v>
      </c>
      <c r="I857" s="234"/>
      <c r="J857" s="235">
        <f>ROUND(I857*H857,2)</f>
        <v>0</v>
      </c>
      <c r="K857" s="231" t="s">
        <v>251</v>
      </c>
      <c r="L857" s="46"/>
      <c r="M857" s="236" t="s">
        <v>1</v>
      </c>
      <c r="N857" s="237" t="s">
        <v>48</v>
      </c>
      <c r="O857" s="93"/>
      <c r="P857" s="238">
        <f>O857*H857</f>
        <v>0</v>
      </c>
      <c r="Q857" s="238">
        <v>0</v>
      </c>
      <c r="R857" s="238">
        <f>Q857*H857</f>
        <v>0</v>
      </c>
      <c r="S857" s="238">
        <v>0</v>
      </c>
      <c r="T857" s="239">
        <f>S857*H857</f>
        <v>0</v>
      </c>
      <c r="U857" s="40"/>
      <c r="V857" s="40"/>
      <c r="W857" s="40"/>
      <c r="X857" s="40"/>
      <c r="Y857" s="40"/>
      <c r="Z857" s="40"/>
      <c r="AA857" s="40"/>
      <c r="AB857" s="40"/>
      <c r="AC857" s="40"/>
      <c r="AD857" s="40"/>
      <c r="AE857" s="40"/>
      <c r="AR857" s="240" t="s">
        <v>115</v>
      </c>
      <c r="AT857" s="240" t="s">
        <v>230</v>
      </c>
      <c r="AU857" s="240" t="s">
        <v>91</v>
      </c>
      <c r="AY857" s="18" t="s">
        <v>227</v>
      </c>
      <c r="BE857" s="241">
        <f>IF(N857="základní",J857,0)</f>
        <v>0</v>
      </c>
      <c r="BF857" s="241">
        <f>IF(N857="snížená",J857,0)</f>
        <v>0</v>
      </c>
      <c r="BG857" s="241">
        <f>IF(N857="zákl. přenesená",J857,0)</f>
        <v>0</v>
      </c>
      <c r="BH857" s="241">
        <f>IF(N857="sníž. přenesená",J857,0)</f>
        <v>0</v>
      </c>
      <c r="BI857" s="241">
        <f>IF(N857="nulová",J857,0)</f>
        <v>0</v>
      </c>
      <c r="BJ857" s="18" t="s">
        <v>87</v>
      </c>
      <c r="BK857" s="241">
        <f>ROUND(I857*H857,2)</f>
        <v>0</v>
      </c>
      <c r="BL857" s="18" t="s">
        <v>115</v>
      </c>
      <c r="BM857" s="240" t="s">
        <v>1261</v>
      </c>
    </row>
    <row r="858" s="2" customFormat="1">
      <c r="A858" s="40"/>
      <c r="B858" s="41"/>
      <c r="C858" s="42"/>
      <c r="D858" s="242" t="s">
        <v>237</v>
      </c>
      <c r="E858" s="42"/>
      <c r="F858" s="243" t="s">
        <v>1262</v>
      </c>
      <c r="G858" s="42"/>
      <c r="H858" s="42"/>
      <c r="I858" s="244"/>
      <c r="J858" s="42"/>
      <c r="K858" s="42"/>
      <c r="L858" s="46"/>
      <c r="M858" s="245"/>
      <c r="N858" s="246"/>
      <c r="O858" s="93"/>
      <c r="P858" s="93"/>
      <c r="Q858" s="93"/>
      <c r="R858" s="93"/>
      <c r="S858" s="93"/>
      <c r="T858" s="94"/>
      <c r="U858" s="40"/>
      <c r="V858" s="40"/>
      <c r="W858" s="40"/>
      <c r="X858" s="40"/>
      <c r="Y858" s="40"/>
      <c r="Z858" s="40"/>
      <c r="AA858" s="40"/>
      <c r="AB858" s="40"/>
      <c r="AC858" s="40"/>
      <c r="AD858" s="40"/>
      <c r="AE858" s="40"/>
      <c r="AT858" s="18" t="s">
        <v>237</v>
      </c>
      <c r="AU858" s="18" t="s">
        <v>91</v>
      </c>
    </row>
    <row r="859" s="2" customFormat="1" ht="16.5" customHeight="1">
      <c r="A859" s="40"/>
      <c r="B859" s="41"/>
      <c r="C859" s="229" t="s">
        <v>1263</v>
      </c>
      <c r="D859" s="229" t="s">
        <v>230</v>
      </c>
      <c r="E859" s="230" t="s">
        <v>1264</v>
      </c>
      <c r="F859" s="231" t="s">
        <v>1265</v>
      </c>
      <c r="G859" s="232" t="s">
        <v>398</v>
      </c>
      <c r="H859" s="233">
        <v>1936.2260000000001</v>
      </c>
      <c r="I859" s="234"/>
      <c r="J859" s="235">
        <f>ROUND(I859*H859,2)</f>
        <v>0</v>
      </c>
      <c r="K859" s="231" t="s">
        <v>234</v>
      </c>
      <c r="L859" s="46"/>
      <c r="M859" s="236" t="s">
        <v>1</v>
      </c>
      <c r="N859" s="237" t="s">
        <v>48</v>
      </c>
      <c r="O859" s="93"/>
      <c r="P859" s="238">
        <f>O859*H859</f>
        <v>0</v>
      </c>
      <c r="Q859" s="238">
        <v>0</v>
      </c>
      <c r="R859" s="238">
        <f>Q859*H859</f>
        <v>0</v>
      </c>
      <c r="S859" s="238">
        <v>0</v>
      </c>
      <c r="T859" s="239">
        <f>S859*H859</f>
        <v>0</v>
      </c>
      <c r="U859" s="40"/>
      <c r="V859" s="40"/>
      <c r="W859" s="40"/>
      <c r="X859" s="40"/>
      <c r="Y859" s="40"/>
      <c r="Z859" s="40"/>
      <c r="AA859" s="40"/>
      <c r="AB859" s="40"/>
      <c r="AC859" s="40"/>
      <c r="AD859" s="40"/>
      <c r="AE859" s="40"/>
      <c r="AR859" s="240" t="s">
        <v>115</v>
      </c>
      <c r="AT859" s="240" t="s">
        <v>230</v>
      </c>
      <c r="AU859" s="240" t="s">
        <v>91</v>
      </c>
      <c r="AY859" s="18" t="s">
        <v>227</v>
      </c>
      <c r="BE859" s="241">
        <f>IF(N859="základní",J859,0)</f>
        <v>0</v>
      </c>
      <c r="BF859" s="241">
        <f>IF(N859="snížená",J859,0)</f>
        <v>0</v>
      </c>
      <c r="BG859" s="241">
        <f>IF(N859="zákl. přenesená",J859,0)</f>
        <v>0</v>
      </c>
      <c r="BH859" s="241">
        <f>IF(N859="sníž. přenesená",J859,0)</f>
        <v>0</v>
      </c>
      <c r="BI859" s="241">
        <f>IF(N859="nulová",J859,0)</f>
        <v>0</v>
      </c>
      <c r="BJ859" s="18" t="s">
        <v>87</v>
      </c>
      <c r="BK859" s="241">
        <f>ROUND(I859*H859,2)</f>
        <v>0</v>
      </c>
      <c r="BL859" s="18" t="s">
        <v>115</v>
      </c>
      <c r="BM859" s="240" t="s">
        <v>1266</v>
      </c>
    </row>
    <row r="860" s="2" customFormat="1" ht="16.5" customHeight="1">
      <c r="A860" s="40"/>
      <c r="B860" s="41"/>
      <c r="C860" s="229" t="s">
        <v>1267</v>
      </c>
      <c r="D860" s="229" t="s">
        <v>230</v>
      </c>
      <c r="E860" s="230" t="s">
        <v>1268</v>
      </c>
      <c r="F860" s="231" t="s">
        <v>1269</v>
      </c>
      <c r="G860" s="232" t="s">
        <v>398</v>
      </c>
      <c r="H860" s="233">
        <v>19362.259999999998</v>
      </c>
      <c r="I860" s="234"/>
      <c r="J860" s="235">
        <f>ROUND(I860*H860,2)</f>
        <v>0</v>
      </c>
      <c r="K860" s="231" t="s">
        <v>234</v>
      </c>
      <c r="L860" s="46"/>
      <c r="M860" s="236" t="s">
        <v>1</v>
      </c>
      <c r="N860" s="237" t="s">
        <v>48</v>
      </c>
      <c r="O860" s="93"/>
      <c r="P860" s="238">
        <f>O860*H860</f>
        <v>0</v>
      </c>
      <c r="Q860" s="238">
        <v>0</v>
      </c>
      <c r="R860" s="238">
        <f>Q860*H860</f>
        <v>0</v>
      </c>
      <c r="S860" s="238">
        <v>0</v>
      </c>
      <c r="T860" s="239">
        <f>S860*H860</f>
        <v>0</v>
      </c>
      <c r="U860" s="40"/>
      <c r="V860" s="40"/>
      <c r="W860" s="40"/>
      <c r="X860" s="40"/>
      <c r="Y860" s="40"/>
      <c r="Z860" s="40"/>
      <c r="AA860" s="40"/>
      <c r="AB860" s="40"/>
      <c r="AC860" s="40"/>
      <c r="AD860" s="40"/>
      <c r="AE860" s="40"/>
      <c r="AR860" s="240" t="s">
        <v>115</v>
      </c>
      <c r="AT860" s="240" t="s">
        <v>230</v>
      </c>
      <c r="AU860" s="240" t="s">
        <v>91</v>
      </c>
      <c r="AY860" s="18" t="s">
        <v>227</v>
      </c>
      <c r="BE860" s="241">
        <f>IF(N860="základní",J860,0)</f>
        <v>0</v>
      </c>
      <c r="BF860" s="241">
        <f>IF(N860="snížená",J860,0)</f>
        <v>0</v>
      </c>
      <c r="BG860" s="241">
        <f>IF(N860="zákl. přenesená",J860,0)</f>
        <v>0</v>
      </c>
      <c r="BH860" s="241">
        <f>IF(N860="sníž. přenesená",J860,0)</f>
        <v>0</v>
      </c>
      <c r="BI860" s="241">
        <f>IF(N860="nulová",J860,0)</f>
        <v>0</v>
      </c>
      <c r="BJ860" s="18" t="s">
        <v>87</v>
      </c>
      <c r="BK860" s="241">
        <f>ROUND(I860*H860,2)</f>
        <v>0</v>
      </c>
      <c r="BL860" s="18" t="s">
        <v>115</v>
      </c>
      <c r="BM860" s="240" t="s">
        <v>1270</v>
      </c>
    </row>
    <row r="861" s="13" customFormat="1">
      <c r="A861" s="13"/>
      <c r="B861" s="252"/>
      <c r="C861" s="253"/>
      <c r="D861" s="242" t="s">
        <v>369</v>
      </c>
      <c r="E861" s="253"/>
      <c r="F861" s="255" t="s">
        <v>1271</v>
      </c>
      <c r="G861" s="253"/>
      <c r="H861" s="256">
        <v>19362.259999999998</v>
      </c>
      <c r="I861" s="257"/>
      <c r="J861" s="253"/>
      <c r="K861" s="253"/>
      <c r="L861" s="258"/>
      <c r="M861" s="259"/>
      <c r="N861" s="260"/>
      <c r="O861" s="260"/>
      <c r="P861" s="260"/>
      <c r="Q861" s="260"/>
      <c r="R861" s="260"/>
      <c r="S861" s="260"/>
      <c r="T861" s="261"/>
      <c r="U861" s="13"/>
      <c r="V861" s="13"/>
      <c r="W861" s="13"/>
      <c r="X861" s="13"/>
      <c r="Y861" s="13"/>
      <c r="Z861" s="13"/>
      <c r="AA861" s="13"/>
      <c r="AB861" s="13"/>
      <c r="AC861" s="13"/>
      <c r="AD861" s="13"/>
      <c r="AE861" s="13"/>
      <c r="AT861" s="262" t="s">
        <v>369</v>
      </c>
      <c r="AU861" s="262" t="s">
        <v>91</v>
      </c>
      <c r="AV861" s="13" t="s">
        <v>91</v>
      </c>
      <c r="AW861" s="13" t="s">
        <v>4</v>
      </c>
      <c r="AX861" s="13" t="s">
        <v>87</v>
      </c>
      <c r="AY861" s="262" t="s">
        <v>227</v>
      </c>
    </row>
    <row r="862" s="2" customFormat="1" ht="16.5" customHeight="1">
      <c r="A862" s="40"/>
      <c r="B862" s="41"/>
      <c r="C862" s="229" t="s">
        <v>1272</v>
      </c>
      <c r="D862" s="229" t="s">
        <v>230</v>
      </c>
      <c r="E862" s="230" t="s">
        <v>1273</v>
      </c>
      <c r="F862" s="231" t="s">
        <v>1274</v>
      </c>
      <c r="G862" s="232" t="s">
        <v>398</v>
      </c>
      <c r="H862" s="233">
        <v>1936.2260000000001</v>
      </c>
      <c r="I862" s="234"/>
      <c r="J862" s="235">
        <f>ROUND(I862*H862,2)</f>
        <v>0</v>
      </c>
      <c r="K862" s="231" t="s">
        <v>234</v>
      </c>
      <c r="L862" s="46"/>
      <c r="M862" s="236" t="s">
        <v>1</v>
      </c>
      <c r="N862" s="237" t="s">
        <v>48</v>
      </c>
      <c r="O862" s="93"/>
      <c r="P862" s="238">
        <f>O862*H862</f>
        <v>0</v>
      </c>
      <c r="Q862" s="238">
        <v>0</v>
      </c>
      <c r="R862" s="238">
        <f>Q862*H862</f>
        <v>0</v>
      </c>
      <c r="S862" s="238">
        <v>0</v>
      </c>
      <c r="T862" s="239">
        <f>S862*H862</f>
        <v>0</v>
      </c>
      <c r="U862" s="40"/>
      <c r="V862" s="40"/>
      <c r="W862" s="40"/>
      <c r="X862" s="40"/>
      <c r="Y862" s="40"/>
      <c r="Z862" s="40"/>
      <c r="AA862" s="40"/>
      <c r="AB862" s="40"/>
      <c r="AC862" s="40"/>
      <c r="AD862" s="40"/>
      <c r="AE862" s="40"/>
      <c r="AR862" s="240" t="s">
        <v>115</v>
      </c>
      <c r="AT862" s="240" t="s">
        <v>230</v>
      </c>
      <c r="AU862" s="240" t="s">
        <v>91</v>
      </c>
      <c r="AY862" s="18" t="s">
        <v>227</v>
      </c>
      <c r="BE862" s="241">
        <f>IF(N862="základní",J862,0)</f>
        <v>0</v>
      </c>
      <c r="BF862" s="241">
        <f>IF(N862="snížená",J862,0)</f>
        <v>0</v>
      </c>
      <c r="BG862" s="241">
        <f>IF(N862="zákl. přenesená",J862,0)</f>
        <v>0</v>
      </c>
      <c r="BH862" s="241">
        <f>IF(N862="sníž. přenesená",J862,0)</f>
        <v>0</v>
      </c>
      <c r="BI862" s="241">
        <f>IF(N862="nulová",J862,0)</f>
        <v>0</v>
      </c>
      <c r="BJ862" s="18" t="s">
        <v>87</v>
      </c>
      <c r="BK862" s="241">
        <f>ROUND(I862*H862,2)</f>
        <v>0</v>
      </c>
      <c r="BL862" s="18" t="s">
        <v>115</v>
      </c>
      <c r="BM862" s="240" t="s">
        <v>1275</v>
      </c>
    </row>
    <row r="863" s="12" customFormat="1" ht="22.8" customHeight="1">
      <c r="A863" s="12"/>
      <c r="B863" s="213"/>
      <c r="C863" s="214"/>
      <c r="D863" s="215" t="s">
        <v>82</v>
      </c>
      <c r="E863" s="227" t="s">
        <v>1276</v>
      </c>
      <c r="F863" s="227" t="s">
        <v>1277</v>
      </c>
      <c r="G863" s="214"/>
      <c r="H863" s="214"/>
      <c r="I863" s="217"/>
      <c r="J863" s="228">
        <f>BK863</f>
        <v>0</v>
      </c>
      <c r="K863" s="214"/>
      <c r="L863" s="219"/>
      <c r="M863" s="220"/>
      <c r="N863" s="221"/>
      <c r="O863" s="221"/>
      <c r="P863" s="222">
        <f>P864</f>
        <v>0</v>
      </c>
      <c r="Q863" s="221"/>
      <c r="R863" s="222">
        <f>R864</f>
        <v>0</v>
      </c>
      <c r="S863" s="221"/>
      <c r="T863" s="223">
        <f>T864</f>
        <v>0</v>
      </c>
      <c r="U863" s="12"/>
      <c r="V863" s="12"/>
      <c r="W863" s="12"/>
      <c r="X863" s="12"/>
      <c r="Y863" s="12"/>
      <c r="Z863" s="12"/>
      <c r="AA863" s="12"/>
      <c r="AB863" s="12"/>
      <c r="AC863" s="12"/>
      <c r="AD863" s="12"/>
      <c r="AE863" s="12"/>
      <c r="AR863" s="224" t="s">
        <v>87</v>
      </c>
      <c r="AT863" s="225" t="s">
        <v>82</v>
      </c>
      <c r="AU863" s="225" t="s">
        <v>87</v>
      </c>
      <c r="AY863" s="224" t="s">
        <v>227</v>
      </c>
      <c r="BK863" s="226">
        <f>BK864</f>
        <v>0</v>
      </c>
    </row>
    <row r="864" s="2" customFormat="1" ht="16.5" customHeight="1">
      <c r="A864" s="40"/>
      <c r="B864" s="41"/>
      <c r="C864" s="229" t="s">
        <v>1278</v>
      </c>
      <c r="D864" s="229" t="s">
        <v>230</v>
      </c>
      <c r="E864" s="230" t="s">
        <v>1279</v>
      </c>
      <c r="F864" s="231" t="s">
        <v>1280</v>
      </c>
      <c r="G864" s="232" t="s">
        <v>398</v>
      </c>
      <c r="H864" s="233">
        <v>2649.1680000000001</v>
      </c>
      <c r="I864" s="234"/>
      <c r="J864" s="235">
        <f>ROUND(I864*H864,2)</f>
        <v>0</v>
      </c>
      <c r="K864" s="231" t="s">
        <v>234</v>
      </c>
      <c r="L864" s="46"/>
      <c r="M864" s="236" t="s">
        <v>1</v>
      </c>
      <c r="N864" s="237" t="s">
        <v>48</v>
      </c>
      <c r="O864" s="93"/>
      <c r="P864" s="238">
        <f>O864*H864</f>
        <v>0</v>
      </c>
      <c r="Q864" s="238">
        <v>0</v>
      </c>
      <c r="R864" s="238">
        <f>Q864*H864</f>
        <v>0</v>
      </c>
      <c r="S864" s="238">
        <v>0</v>
      </c>
      <c r="T864" s="239">
        <f>S864*H864</f>
        <v>0</v>
      </c>
      <c r="U864" s="40"/>
      <c r="V864" s="40"/>
      <c r="W864" s="40"/>
      <c r="X864" s="40"/>
      <c r="Y864" s="40"/>
      <c r="Z864" s="40"/>
      <c r="AA864" s="40"/>
      <c r="AB864" s="40"/>
      <c r="AC864" s="40"/>
      <c r="AD864" s="40"/>
      <c r="AE864" s="40"/>
      <c r="AR864" s="240" t="s">
        <v>115</v>
      </c>
      <c r="AT864" s="240" t="s">
        <v>230</v>
      </c>
      <c r="AU864" s="240" t="s">
        <v>91</v>
      </c>
      <c r="AY864" s="18" t="s">
        <v>227</v>
      </c>
      <c r="BE864" s="241">
        <f>IF(N864="základní",J864,0)</f>
        <v>0</v>
      </c>
      <c r="BF864" s="241">
        <f>IF(N864="snížená",J864,0)</f>
        <v>0</v>
      </c>
      <c r="BG864" s="241">
        <f>IF(N864="zákl. přenesená",J864,0)</f>
        <v>0</v>
      </c>
      <c r="BH864" s="241">
        <f>IF(N864="sníž. přenesená",J864,0)</f>
        <v>0</v>
      </c>
      <c r="BI864" s="241">
        <f>IF(N864="nulová",J864,0)</f>
        <v>0</v>
      </c>
      <c r="BJ864" s="18" t="s">
        <v>87</v>
      </c>
      <c r="BK864" s="241">
        <f>ROUND(I864*H864,2)</f>
        <v>0</v>
      </c>
      <c r="BL864" s="18" t="s">
        <v>115</v>
      </c>
      <c r="BM864" s="240" t="s">
        <v>1281</v>
      </c>
    </row>
    <row r="865" s="12" customFormat="1" ht="25.92" customHeight="1">
      <c r="A865" s="12"/>
      <c r="B865" s="213"/>
      <c r="C865" s="214"/>
      <c r="D865" s="215" t="s">
        <v>82</v>
      </c>
      <c r="E865" s="216" t="s">
        <v>1282</v>
      </c>
      <c r="F865" s="216" t="s">
        <v>1283</v>
      </c>
      <c r="G865" s="214"/>
      <c r="H865" s="214"/>
      <c r="I865" s="217"/>
      <c r="J865" s="218">
        <f>BK865</f>
        <v>0</v>
      </c>
      <c r="K865" s="214"/>
      <c r="L865" s="219"/>
      <c r="M865" s="220"/>
      <c r="N865" s="221"/>
      <c r="O865" s="221"/>
      <c r="P865" s="222">
        <f>P866+P935+P1066+P1211+P1213+P1220+P1318+P1352+P1473+P1688+P1741+P1784+P1820+P1847+P1874</f>
        <v>0</v>
      </c>
      <c r="Q865" s="221"/>
      <c r="R865" s="222">
        <f>R866+R935+R1066+R1211+R1213+R1220+R1318+R1352+R1473+R1688+R1741+R1784+R1820+R1847+R1874</f>
        <v>127.00222021</v>
      </c>
      <c r="S865" s="221"/>
      <c r="T865" s="223">
        <f>T866+T935+T1066+T1211+T1213+T1220+T1318+T1352+T1473+T1688+T1741+T1784+T1820+T1847+T1874</f>
        <v>51.136184200000002</v>
      </c>
      <c r="U865" s="12"/>
      <c r="V865" s="12"/>
      <c r="W865" s="12"/>
      <c r="X865" s="12"/>
      <c r="Y865" s="12"/>
      <c r="Z865" s="12"/>
      <c r="AA865" s="12"/>
      <c r="AB865" s="12"/>
      <c r="AC865" s="12"/>
      <c r="AD865" s="12"/>
      <c r="AE865" s="12"/>
      <c r="AR865" s="224" t="s">
        <v>91</v>
      </c>
      <c r="AT865" s="225" t="s">
        <v>82</v>
      </c>
      <c r="AU865" s="225" t="s">
        <v>83</v>
      </c>
      <c r="AY865" s="224" t="s">
        <v>227</v>
      </c>
      <c r="BK865" s="226">
        <f>BK866+BK935+BK1066+BK1211+BK1213+BK1220+BK1318+BK1352+BK1473+BK1688+BK1741+BK1784+BK1820+BK1847+BK1874</f>
        <v>0</v>
      </c>
    </row>
    <row r="866" s="12" customFormat="1" ht="22.8" customHeight="1">
      <c r="A866" s="12"/>
      <c r="B866" s="213"/>
      <c r="C866" s="214"/>
      <c r="D866" s="215" t="s">
        <v>82</v>
      </c>
      <c r="E866" s="227" t="s">
        <v>1284</v>
      </c>
      <c r="F866" s="227" t="s">
        <v>1285</v>
      </c>
      <c r="G866" s="214"/>
      <c r="H866" s="214"/>
      <c r="I866" s="217"/>
      <c r="J866" s="228">
        <f>BK866</f>
        <v>0</v>
      </c>
      <c r="K866" s="214"/>
      <c r="L866" s="219"/>
      <c r="M866" s="220"/>
      <c r="N866" s="221"/>
      <c r="O866" s="221"/>
      <c r="P866" s="222">
        <f>SUM(P867:P934)</f>
        <v>0</v>
      </c>
      <c r="Q866" s="221"/>
      <c r="R866" s="222">
        <f>SUM(R867:R934)</f>
        <v>6.5967055999999991</v>
      </c>
      <c r="S866" s="221"/>
      <c r="T866" s="223">
        <f>SUM(T867:T934)</f>
        <v>0.23056000000000002</v>
      </c>
      <c r="U866" s="12"/>
      <c r="V866" s="12"/>
      <c r="W866" s="12"/>
      <c r="X866" s="12"/>
      <c r="Y866" s="12"/>
      <c r="Z866" s="12"/>
      <c r="AA866" s="12"/>
      <c r="AB866" s="12"/>
      <c r="AC866" s="12"/>
      <c r="AD866" s="12"/>
      <c r="AE866" s="12"/>
      <c r="AR866" s="224" t="s">
        <v>91</v>
      </c>
      <c r="AT866" s="225" t="s">
        <v>82</v>
      </c>
      <c r="AU866" s="225" t="s">
        <v>87</v>
      </c>
      <c r="AY866" s="224" t="s">
        <v>227</v>
      </c>
      <c r="BK866" s="226">
        <f>SUM(BK867:BK934)</f>
        <v>0</v>
      </c>
    </row>
    <row r="867" s="2" customFormat="1" ht="16.5" customHeight="1">
      <c r="A867" s="40"/>
      <c r="B867" s="41"/>
      <c r="C867" s="229" t="s">
        <v>1286</v>
      </c>
      <c r="D867" s="229" t="s">
        <v>230</v>
      </c>
      <c r="E867" s="230" t="s">
        <v>1287</v>
      </c>
      <c r="F867" s="231" t="s">
        <v>1288</v>
      </c>
      <c r="G867" s="232" t="s">
        <v>415</v>
      </c>
      <c r="H867" s="233">
        <v>505.18099999999998</v>
      </c>
      <c r="I867" s="234"/>
      <c r="J867" s="235">
        <f>ROUND(I867*H867,2)</f>
        <v>0</v>
      </c>
      <c r="K867" s="231" t="s">
        <v>234</v>
      </c>
      <c r="L867" s="46"/>
      <c r="M867" s="236" t="s">
        <v>1</v>
      </c>
      <c r="N867" s="237" t="s">
        <v>48</v>
      </c>
      <c r="O867" s="93"/>
      <c r="P867" s="238">
        <f>O867*H867</f>
        <v>0</v>
      </c>
      <c r="Q867" s="238">
        <v>0</v>
      </c>
      <c r="R867" s="238">
        <f>Q867*H867</f>
        <v>0</v>
      </c>
      <c r="S867" s="238">
        <v>0</v>
      </c>
      <c r="T867" s="239">
        <f>S867*H867</f>
        <v>0</v>
      </c>
      <c r="U867" s="40"/>
      <c r="V867" s="40"/>
      <c r="W867" s="40"/>
      <c r="X867" s="40"/>
      <c r="Y867" s="40"/>
      <c r="Z867" s="40"/>
      <c r="AA867" s="40"/>
      <c r="AB867" s="40"/>
      <c r="AC867" s="40"/>
      <c r="AD867" s="40"/>
      <c r="AE867" s="40"/>
      <c r="AR867" s="240" t="s">
        <v>300</v>
      </c>
      <c r="AT867" s="240" t="s">
        <v>230</v>
      </c>
      <c r="AU867" s="240" t="s">
        <v>91</v>
      </c>
      <c r="AY867" s="18" t="s">
        <v>227</v>
      </c>
      <c r="BE867" s="241">
        <f>IF(N867="základní",J867,0)</f>
        <v>0</v>
      </c>
      <c r="BF867" s="241">
        <f>IF(N867="snížená",J867,0)</f>
        <v>0</v>
      </c>
      <c r="BG867" s="241">
        <f>IF(N867="zákl. přenesená",J867,0)</f>
        <v>0</v>
      </c>
      <c r="BH867" s="241">
        <f>IF(N867="sníž. přenesená",J867,0)</f>
        <v>0</v>
      </c>
      <c r="BI867" s="241">
        <f>IF(N867="nulová",J867,0)</f>
        <v>0</v>
      </c>
      <c r="BJ867" s="18" t="s">
        <v>87</v>
      </c>
      <c r="BK867" s="241">
        <f>ROUND(I867*H867,2)</f>
        <v>0</v>
      </c>
      <c r="BL867" s="18" t="s">
        <v>300</v>
      </c>
      <c r="BM867" s="240" t="s">
        <v>1289</v>
      </c>
    </row>
    <row r="868" s="15" customFormat="1">
      <c r="A868" s="15"/>
      <c r="B868" s="274"/>
      <c r="C868" s="275"/>
      <c r="D868" s="242" t="s">
        <v>369</v>
      </c>
      <c r="E868" s="276" t="s">
        <v>1</v>
      </c>
      <c r="F868" s="277" t="s">
        <v>417</v>
      </c>
      <c r="G868" s="275"/>
      <c r="H868" s="276" t="s">
        <v>1</v>
      </c>
      <c r="I868" s="278"/>
      <c r="J868" s="275"/>
      <c r="K868" s="275"/>
      <c r="L868" s="279"/>
      <c r="M868" s="280"/>
      <c r="N868" s="281"/>
      <c r="O868" s="281"/>
      <c r="P868" s="281"/>
      <c r="Q868" s="281"/>
      <c r="R868" s="281"/>
      <c r="S868" s="281"/>
      <c r="T868" s="282"/>
      <c r="U868" s="15"/>
      <c r="V868" s="15"/>
      <c r="W868" s="15"/>
      <c r="X868" s="15"/>
      <c r="Y868" s="15"/>
      <c r="Z868" s="15"/>
      <c r="AA868" s="15"/>
      <c r="AB868" s="15"/>
      <c r="AC868" s="15"/>
      <c r="AD868" s="15"/>
      <c r="AE868" s="15"/>
      <c r="AT868" s="283" t="s">
        <v>369</v>
      </c>
      <c r="AU868" s="283" t="s">
        <v>91</v>
      </c>
      <c r="AV868" s="15" t="s">
        <v>87</v>
      </c>
      <c r="AW868" s="15" t="s">
        <v>38</v>
      </c>
      <c r="AX868" s="15" t="s">
        <v>83</v>
      </c>
      <c r="AY868" s="283" t="s">
        <v>227</v>
      </c>
    </row>
    <row r="869" s="13" customFormat="1">
      <c r="A869" s="13"/>
      <c r="B869" s="252"/>
      <c r="C869" s="253"/>
      <c r="D869" s="242" t="s">
        <v>369</v>
      </c>
      <c r="E869" s="254" t="s">
        <v>1</v>
      </c>
      <c r="F869" s="255" t="s">
        <v>616</v>
      </c>
      <c r="G869" s="253"/>
      <c r="H869" s="256">
        <v>505.18099999999998</v>
      </c>
      <c r="I869" s="257"/>
      <c r="J869" s="253"/>
      <c r="K869" s="253"/>
      <c r="L869" s="258"/>
      <c r="M869" s="259"/>
      <c r="N869" s="260"/>
      <c r="O869" s="260"/>
      <c r="P869" s="260"/>
      <c r="Q869" s="260"/>
      <c r="R869" s="260"/>
      <c r="S869" s="260"/>
      <c r="T869" s="261"/>
      <c r="U869" s="13"/>
      <c r="V869" s="13"/>
      <c r="W869" s="13"/>
      <c r="X869" s="13"/>
      <c r="Y869" s="13"/>
      <c r="Z869" s="13"/>
      <c r="AA869" s="13"/>
      <c r="AB869" s="13"/>
      <c r="AC869" s="13"/>
      <c r="AD869" s="13"/>
      <c r="AE869" s="13"/>
      <c r="AT869" s="262" t="s">
        <v>369</v>
      </c>
      <c r="AU869" s="262" t="s">
        <v>91</v>
      </c>
      <c r="AV869" s="13" t="s">
        <v>91</v>
      </c>
      <c r="AW869" s="13" t="s">
        <v>38</v>
      </c>
      <c r="AX869" s="13" t="s">
        <v>83</v>
      </c>
      <c r="AY869" s="262" t="s">
        <v>227</v>
      </c>
    </row>
    <row r="870" s="14" customFormat="1">
      <c r="A870" s="14"/>
      <c r="B870" s="263"/>
      <c r="C870" s="264"/>
      <c r="D870" s="242" t="s">
        <v>369</v>
      </c>
      <c r="E870" s="265" t="s">
        <v>1</v>
      </c>
      <c r="F870" s="266" t="s">
        <v>371</v>
      </c>
      <c r="G870" s="264"/>
      <c r="H870" s="267">
        <v>505.18099999999998</v>
      </c>
      <c r="I870" s="268"/>
      <c r="J870" s="264"/>
      <c r="K870" s="264"/>
      <c r="L870" s="269"/>
      <c r="M870" s="270"/>
      <c r="N870" s="271"/>
      <c r="O870" s="271"/>
      <c r="P870" s="271"/>
      <c r="Q870" s="271"/>
      <c r="R870" s="271"/>
      <c r="S870" s="271"/>
      <c r="T870" s="272"/>
      <c r="U870" s="14"/>
      <c r="V870" s="14"/>
      <c r="W870" s="14"/>
      <c r="X870" s="14"/>
      <c r="Y870" s="14"/>
      <c r="Z870" s="14"/>
      <c r="AA870" s="14"/>
      <c r="AB870" s="14"/>
      <c r="AC870" s="14"/>
      <c r="AD870" s="14"/>
      <c r="AE870" s="14"/>
      <c r="AT870" s="273" t="s">
        <v>369</v>
      </c>
      <c r="AU870" s="273" t="s">
        <v>91</v>
      </c>
      <c r="AV870" s="14" t="s">
        <v>115</v>
      </c>
      <c r="AW870" s="14" t="s">
        <v>38</v>
      </c>
      <c r="AX870" s="14" t="s">
        <v>87</v>
      </c>
      <c r="AY870" s="273" t="s">
        <v>227</v>
      </c>
    </row>
    <row r="871" s="2" customFormat="1" ht="16.5" customHeight="1">
      <c r="A871" s="40"/>
      <c r="B871" s="41"/>
      <c r="C871" s="284" t="s">
        <v>1290</v>
      </c>
      <c r="D871" s="284" t="s">
        <v>407</v>
      </c>
      <c r="E871" s="285" t="s">
        <v>1291</v>
      </c>
      <c r="F871" s="286" t="s">
        <v>1292</v>
      </c>
      <c r="G871" s="287" t="s">
        <v>398</v>
      </c>
      <c r="H871" s="288">
        <v>0.152</v>
      </c>
      <c r="I871" s="289"/>
      <c r="J871" s="290">
        <f>ROUND(I871*H871,2)</f>
        <v>0</v>
      </c>
      <c r="K871" s="286" t="s">
        <v>234</v>
      </c>
      <c r="L871" s="291"/>
      <c r="M871" s="292" t="s">
        <v>1</v>
      </c>
      <c r="N871" s="293" t="s">
        <v>48</v>
      </c>
      <c r="O871" s="93"/>
      <c r="P871" s="238">
        <f>O871*H871</f>
        <v>0</v>
      </c>
      <c r="Q871" s="238">
        <v>1</v>
      </c>
      <c r="R871" s="238">
        <f>Q871*H871</f>
        <v>0.152</v>
      </c>
      <c r="S871" s="238">
        <v>0</v>
      </c>
      <c r="T871" s="239">
        <f>S871*H871</f>
        <v>0</v>
      </c>
      <c r="U871" s="40"/>
      <c r="V871" s="40"/>
      <c r="W871" s="40"/>
      <c r="X871" s="40"/>
      <c r="Y871" s="40"/>
      <c r="Z871" s="40"/>
      <c r="AA871" s="40"/>
      <c r="AB871" s="40"/>
      <c r="AC871" s="40"/>
      <c r="AD871" s="40"/>
      <c r="AE871" s="40"/>
      <c r="AR871" s="240" t="s">
        <v>525</v>
      </c>
      <c r="AT871" s="240" t="s">
        <v>407</v>
      </c>
      <c r="AU871" s="240" t="s">
        <v>91</v>
      </c>
      <c r="AY871" s="18" t="s">
        <v>227</v>
      </c>
      <c r="BE871" s="241">
        <f>IF(N871="základní",J871,0)</f>
        <v>0</v>
      </c>
      <c r="BF871" s="241">
        <f>IF(N871="snížená",J871,0)</f>
        <v>0</v>
      </c>
      <c r="BG871" s="241">
        <f>IF(N871="zákl. přenesená",J871,0)</f>
        <v>0</v>
      </c>
      <c r="BH871" s="241">
        <f>IF(N871="sníž. přenesená",J871,0)</f>
        <v>0</v>
      </c>
      <c r="BI871" s="241">
        <f>IF(N871="nulová",J871,0)</f>
        <v>0</v>
      </c>
      <c r="BJ871" s="18" t="s">
        <v>87</v>
      </c>
      <c r="BK871" s="241">
        <f>ROUND(I871*H871,2)</f>
        <v>0</v>
      </c>
      <c r="BL871" s="18" t="s">
        <v>300</v>
      </c>
      <c r="BM871" s="240" t="s">
        <v>1293</v>
      </c>
    </row>
    <row r="872" s="13" customFormat="1">
      <c r="A872" s="13"/>
      <c r="B872" s="252"/>
      <c r="C872" s="253"/>
      <c r="D872" s="242" t="s">
        <v>369</v>
      </c>
      <c r="E872" s="253"/>
      <c r="F872" s="255" t="s">
        <v>1294</v>
      </c>
      <c r="G872" s="253"/>
      <c r="H872" s="256">
        <v>0.152</v>
      </c>
      <c r="I872" s="257"/>
      <c r="J872" s="253"/>
      <c r="K872" s="253"/>
      <c r="L872" s="258"/>
      <c r="M872" s="259"/>
      <c r="N872" s="260"/>
      <c r="O872" s="260"/>
      <c r="P872" s="260"/>
      <c r="Q872" s="260"/>
      <c r="R872" s="260"/>
      <c r="S872" s="260"/>
      <c r="T872" s="261"/>
      <c r="U872" s="13"/>
      <c r="V872" s="13"/>
      <c r="W872" s="13"/>
      <c r="X872" s="13"/>
      <c r="Y872" s="13"/>
      <c r="Z872" s="13"/>
      <c r="AA872" s="13"/>
      <c r="AB872" s="13"/>
      <c r="AC872" s="13"/>
      <c r="AD872" s="13"/>
      <c r="AE872" s="13"/>
      <c r="AT872" s="262" t="s">
        <v>369</v>
      </c>
      <c r="AU872" s="262" t="s">
        <v>91</v>
      </c>
      <c r="AV872" s="13" t="s">
        <v>91</v>
      </c>
      <c r="AW872" s="13" t="s">
        <v>4</v>
      </c>
      <c r="AX872" s="13" t="s">
        <v>87</v>
      </c>
      <c r="AY872" s="262" t="s">
        <v>227</v>
      </c>
    </row>
    <row r="873" s="2" customFormat="1" ht="16.5" customHeight="1">
      <c r="A873" s="40"/>
      <c r="B873" s="41"/>
      <c r="C873" s="229" t="s">
        <v>1295</v>
      </c>
      <c r="D873" s="229" t="s">
        <v>230</v>
      </c>
      <c r="E873" s="230" t="s">
        <v>1296</v>
      </c>
      <c r="F873" s="231" t="s">
        <v>1297</v>
      </c>
      <c r="G873" s="232" t="s">
        <v>415</v>
      </c>
      <c r="H873" s="233">
        <v>253.84999999999999</v>
      </c>
      <c r="I873" s="234"/>
      <c r="J873" s="235">
        <f>ROUND(I873*H873,2)</f>
        <v>0</v>
      </c>
      <c r="K873" s="231" t="s">
        <v>234</v>
      </c>
      <c r="L873" s="46"/>
      <c r="M873" s="236" t="s">
        <v>1</v>
      </c>
      <c r="N873" s="237" t="s">
        <v>48</v>
      </c>
      <c r="O873" s="93"/>
      <c r="P873" s="238">
        <f>O873*H873</f>
        <v>0</v>
      </c>
      <c r="Q873" s="238">
        <v>0</v>
      </c>
      <c r="R873" s="238">
        <f>Q873*H873</f>
        <v>0</v>
      </c>
      <c r="S873" s="238">
        <v>0</v>
      </c>
      <c r="T873" s="239">
        <f>S873*H873</f>
        <v>0</v>
      </c>
      <c r="U873" s="40"/>
      <c r="V873" s="40"/>
      <c r="W873" s="40"/>
      <c r="X873" s="40"/>
      <c r="Y873" s="40"/>
      <c r="Z873" s="40"/>
      <c r="AA873" s="40"/>
      <c r="AB873" s="40"/>
      <c r="AC873" s="40"/>
      <c r="AD873" s="40"/>
      <c r="AE873" s="40"/>
      <c r="AR873" s="240" t="s">
        <v>300</v>
      </c>
      <c r="AT873" s="240" t="s">
        <v>230</v>
      </c>
      <c r="AU873" s="240" t="s">
        <v>91</v>
      </c>
      <c r="AY873" s="18" t="s">
        <v>227</v>
      </c>
      <c r="BE873" s="241">
        <f>IF(N873="základní",J873,0)</f>
        <v>0</v>
      </c>
      <c r="BF873" s="241">
        <f>IF(N873="snížená",J873,0)</f>
        <v>0</v>
      </c>
      <c r="BG873" s="241">
        <f>IF(N873="zákl. přenesená",J873,0)</f>
        <v>0</v>
      </c>
      <c r="BH873" s="241">
        <f>IF(N873="sníž. přenesená",J873,0)</f>
        <v>0</v>
      </c>
      <c r="BI873" s="241">
        <f>IF(N873="nulová",J873,0)</f>
        <v>0</v>
      </c>
      <c r="BJ873" s="18" t="s">
        <v>87</v>
      </c>
      <c r="BK873" s="241">
        <f>ROUND(I873*H873,2)</f>
        <v>0</v>
      </c>
      <c r="BL873" s="18" t="s">
        <v>300</v>
      </c>
      <c r="BM873" s="240" t="s">
        <v>1298</v>
      </c>
    </row>
    <row r="874" s="15" customFormat="1">
      <c r="A874" s="15"/>
      <c r="B874" s="274"/>
      <c r="C874" s="275"/>
      <c r="D874" s="242" t="s">
        <v>369</v>
      </c>
      <c r="E874" s="276" t="s">
        <v>1</v>
      </c>
      <c r="F874" s="277" t="s">
        <v>417</v>
      </c>
      <c r="G874" s="275"/>
      <c r="H874" s="276" t="s">
        <v>1</v>
      </c>
      <c r="I874" s="278"/>
      <c r="J874" s="275"/>
      <c r="K874" s="275"/>
      <c r="L874" s="279"/>
      <c r="M874" s="280"/>
      <c r="N874" s="281"/>
      <c r="O874" s="281"/>
      <c r="P874" s="281"/>
      <c r="Q874" s="281"/>
      <c r="R874" s="281"/>
      <c r="S874" s="281"/>
      <c r="T874" s="282"/>
      <c r="U874" s="15"/>
      <c r="V874" s="15"/>
      <c r="W874" s="15"/>
      <c r="X874" s="15"/>
      <c r="Y874" s="15"/>
      <c r="Z874" s="15"/>
      <c r="AA874" s="15"/>
      <c r="AB874" s="15"/>
      <c r="AC874" s="15"/>
      <c r="AD874" s="15"/>
      <c r="AE874" s="15"/>
      <c r="AT874" s="283" t="s">
        <v>369</v>
      </c>
      <c r="AU874" s="283" t="s">
        <v>91</v>
      </c>
      <c r="AV874" s="15" t="s">
        <v>87</v>
      </c>
      <c r="AW874" s="15" t="s">
        <v>38</v>
      </c>
      <c r="AX874" s="15" t="s">
        <v>83</v>
      </c>
      <c r="AY874" s="283" t="s">
        <v>227</v>
      </c>
    </row>
    <row r="875" s="13" customFormat="1">
      <c r="A875" s="13"/>
      <c r="B875" s="252"/>
      <c r="C875" s="253"/>
      <c r="D875" s="242" t="s">
        <v>369</v>
      </c>
      <c r="E875" s="254" t="s">
        <v>1</v>
      </c>
      <c r="F875" s="255" t="s">
        <v>1299</v>
      </c>
      <c r="G875" s="253"/>
      <c r="H875" s="256">
        <v>253.84999999999999</v>
      </c>
      <c r="I875" s="257"/>
      <c r="J875" s="253"/>
      <c r="K875" s="253"/>
      <c r="L875" s="258"/>
      <c r="M875" s="259"/>
      <c r="N875" s="260"/>
      <c r="O875" s="260"/>
      <c r="P875" s="260"/>
      <c r="Q875" s="260"/>
      <c r="R875" s="260"/>
      <c r="S875" s="260"/>
      <c r="T875" s="261"/>
      <c r="U875" s="13"/>
      <c r="V875" s="13"/>
      <c r="W875" s="13"/>
      <c r="X875" s="13"/>
      <c r="Y875" s="13"/>
      <c r="Z875" s="13"/>
      <c r="AA875" s="13"/>
      <c r="AB875" s="13"/>
      <c r="AC875" s="13"/>
      <c r="AD875" s="13"/>
      <c r="AE875" s="13"/>
      <c r="AT875" s="262" t="s">
        <v>369</v>
      </c>
      <c r="AU875" s="262" t="s">
        <v>91</v>
      </c>
      <c r="AV875" s="13" t="s">
        <v>91</v>
      </c>
      <c r="AW875" s="13" t="s">
        <v>38</v>
      </c>
      <c r="AX875" s="13" t="s">
        <v>83</v>
      </c>
      <c r="AY875" s="262" t="s">
        <v>227</v>
      </c>
    </row>
    <row r="876" s="14" customFormat="1">
      <c r="A876" s="14"/>
      <c r="B876" s="263"/>
      <c r="C876" s="264"/>
      <c r="D876" s="242" t="s">
        <v>369</v>
      </c>
      <c r="E876" s="265" t="s">
        <v>1</v>
      </c>
      <c r="F876" s="266" t="s">
        <v>371</v>
      </c>
      <c r="G876" s="264"/>
      <c r="H876" s="267">
        <v>253.84999999999999</v>
      </c>
      <c r="I876" s="268"/>
      <c r="J876" s="264"/>
      <c r="K876" s="264"/>
      <c r="L876" s="269"/>
      <c r="M876" s="270"/>
      <c r="N876" s="271"/>
      <c r="O876" s="271"/>
      <c r="P876" s="271"/>
      <c r="Q876" s="271"/>
      <c r="R876" s="271"/>
      <c r="S876" s="271"/>
      <c r="T876" s="272"/>
      <c r="U876" s="14"/>
      <c r="V876" s="14"/>
      <c r="W876" s="14"/>
      <c r="X876" s="14"/>
      <c r="Y876" s="14"/>
      <c r="Z876" s="14"/>
      <c r="AA876" s="14"/>
      <c r="AB876" s="14"/>
      <c r="AC876" s="14"/>
      <c r="AD876" s="14"/>
      <c r="AE876" s="14"/>
      <c r="AT876" s="273" t="s">
        <v>369</v>
      </c>
      <c r="AU876" s="273" t="s">
        <v>91</v>
      </c>
      <c r="AV876" s="14" t="s">
        <v>115</v>
      </c>
      <c r="AW876" s="14" t="s">
        <v>38</v>
      </c>
      <c r="AX876" s="14" t="s">
        <v>87</v>
      </c>
      <c r="AY876" s="273" t="s">
        <v>227</v>
      </c>
    </row>
    <row r="877" s="2" customFormat="1" ht="16.5" customHeight="1">
      <c r="A877" s="40"/>
      <c r="B877" s="41"/>
      <c r="C877" s="284" t="s">
        <v>1300</v>
      </c>
      <c r="D877" s="284" t="s">
        <v>407</v>
      </c>
      <c r="E877" s="285" t="s">
        <v>1291</v>
      </c>
      <c r="F877" s="286" t="s">
        <v>1292</v>
      </c>
      <c r="G877" s="287" t="s">
        <v>398</v>
      </c>
      <c r="H877" s="288">
        <v>0.088999999999999996</v>
      </c>
      <c r="I877" s="289"/>
      <c r="J877" s="290">
        <f>ROUND(I877*H877,2)</f>
        <v>0</v>
      </c>
      <c r="K877" s="286" t="s">
        <v>234</v>
      </c>
      <c r="L877" s="291"/>
      <c r="M877" s="292" t="s">
        <v>1</v>
      </c>
      <c r="N877" s="293" t="s">
        <v>48</v>
      </c>
      <c r="O877" s="93"/>
      <c r="P877" s="238">
        <f>O877*H877</f>
        <v>0</v>
      </c>
      <c r="Q877" s="238">
        <v>1</v>
      </c>
      <c r="R877" s="238">
        <f>Q877*H877</f>
        <v>0.088999999999999996</v>
      </c>
      <c r="S877" s="238">
        <v>0</v>
      </c>
      <c r="T877" s="239">
        <f>S877*H877</f>
        <v>0</v>
      </c>
      <c r="U877" s="40"/>
      <c r="V877" s="40"/>
      <c r="W877" s="40"/>
      <c r="X877" s="40"/>
      <c r="Y877" s="40"/>
      <c r="Z877" s="40"/>
      <c r="AA877" s="40"/>
      <c r="AB877" s="40"/>
      <c r="AC877" s="40"/>
      <c r="AD877" s="40"/>
      <c r="AE877" s="40"/>
      <c r="AR877" s="240" t="s">
        <v>525</v>
      </c>
      <c r="AT877" s="240" t="s">
        <v>407</v>
      </c>
      <c r="AU877" s="240" t="s">
        <v>91</v>
      </c>
      <c r="AY877" s="18" t="s">
        <v>227</v>
      </c>
      <c r="BE877" s="241">
        <f>IF(N877="základní",J877,0)</f>
        <v>0</v>
      </c>
      <c r="BF877" s="241">
        <f>IF(N877="snížená",J877,0)</f>
        <v>0</v>
      </c>
      <c r="BG877" s="241">
        <f>IF(N877="zákl. přenesená",J877,0)</f>
        <v>0</v>
      </c>
      <c r="BH877" s="241">
        <f>IF(N877="sníž. přenesená",J877,0)</f>
        <v>0</v>
      </c>
      <c r="BI877" s="241">
        <f>IF(N877="nulová",J877,0)</f>
        <v>0</v>
      </c>
      <c r="BJ877" s="18" t="s">
        <v>87</v>
      </c>
      <c r="BK877" s="241">
        <f>ROUND(I877*H877,2)</f>
        <v>0</v>
      </c>
      <c r="BL877" s="18" t="s">
        <v>300</v>
      </c>
      <c r="BM877" s="240" t="s">
        <v>1301</v>
      </c>
    </row>
    <row r="878" s="13" customFormat="1">
      <c r="A878" s="13"/>
      <c r="B878" s="252"/>
      <c r="C878" s="253"/>
      <c r="D878" s="242" t="s">
        <v>369</v>
      </c>
      <c r="E878" s="253"/>
      <c r="F878" s="255" t="s">
        <v>1302</v>
      </c>
      <c r="G878" s="253"/>
      <c r="H878" s="256">
        <v>0.088999999999999996</v>
      </c>
      <c r="I878" s="257"/>
      <c r="J878" s="253"/>
      <c r="K878" s="253"/>
      <c r="L878" s="258"/>
      <c r="M878" s="259"/>
      <c r="N878" s="260"/>
      <c r="O878" s="260"/>
      <c r="P878" s="260"/>
      <c r="Q878" s="260"/>
      <c r="R878" s="260"/>
      <c r="S878" s="260"/>
      <c r="T878" s="261"/>
      <c r="U878" s="13"/>
      <c r="V878" s="13"/>
      <c r="W878" s="13"/>
      <c r="X878" s="13"/>
      <c r="Y878" s="13"/>
      <c r="Z878" s="13"/>
      <c r="AA878" s="13"/>
      <c r="AB878" s="13"/>
      <c r="AC878" s="13"/>
      <c r="AD878" s="13"/>
      <c r="AE878" s="13"/>
      <c r="AT878" s="262" t="s">
        <v>369</v>
      </c>
      <c r="AU878" s="262" t="s">
        <v>91</v>
      </c>
      <c r="AV878" s="13" t="s">
        <v>91</v>
      </c>
      <c r="AW878" s="13" t="s">
        <v>4</v>
      </c>
      <c r="AX878" s="13" t="s">
        <v>87</v>
      </c>
      <c r="AY878" s="262" t="s">
        <v>227</v>
      </c>
    </row>
    <row r="879" s="2" customFormat="1" ht="16.5" customHeight="1">
      <c r="A879" s="40"/>
      <c r="B879" s="41"/>
      <c r="C879" s="229" t="s">
        <v>1303</v>
      </c>
      <c r="D879" s="229" t="s">
        <v>230</v>
      </c>
      <c r="E879" s="230" t="s">
        <v>1304</v>
      </c>
      <c r="F879" s="231" t="s">
        <v>1305</v>
      </c>
      <c r="G879" s="232" t="s">
        <v>415</v>
      </c>
      <c r="H879" s="233">
        <v>57.640000000000001</v>
      </c>
      <c r="I879" s="234"/>
      <c r="J879" s="235">
        <f>ROUND(I879*H879,2)</f>
        <v>0</v>
      </c>
      <c r="K879" s="231" t="s">
        <v>234</v>
      </c>
      <c r="L879" s="46"/>
      <c r="M879" s="236" t="s">
        <v>1</v>
      </c>
      <c r="N879" s="237" t="s">
        <v>48</v>
      </c>
      <c r="O879" s="93"/>
      <c r="P879" s="238">
        <f>O879*H879</f>
        <v>0</v>
      </c>
      <c r="Q879" s="238">
        <v>0</v>
      </c>
      <c r="R879" s="238">
        <f>Q879*H879</f>
        <v>0</v>
      </c>
      <c r="S879" s="238">
        <v>0.0040000000000000001</v>
      </c>
      <c r="T879" s="239">
        <f>S879*H879</f>
        <v>0.23056000000000002</v>
      </c>
      <c r="U879" s="40"/>
      <c r="V879" s="40"/>
      <c r="W879" s="40"/>
      <c r="X879" s="40"/>
      <c r="Y879" s="40"/>
      <c r="Z879" s="40"/>
      <c r="AA879" s="40"/>
      <c r="AB879" s="40"/>
      <c r="AC879" s="40"/>
      <c r="AD879" s="40"/>
      <c r="AE879" s="40"/>
      <c r="AR879" s="240" t="s">
        <v>300</v>
      </c>
      <c r="AT879" s="240" t="s">
        <v>230</v>
      </c>
      <c r="AU879" s="240" t="s">
        <v>91</v>
      </c>
      <c r="AY879" s="18" t="s">
        <v>227</v>
      </c>
      <c r="BE879" s="241">
        <f>IF(N879="základní",J879,0)</f>
        <v>0</v>
      </c>
      <c r="BF879" s="241">
        <f>IF(N879="snížená",J879,0)</f>
        <v>0</v>
      </c>
      <c r="BG879" s="241">
        <f>IF(N879="zákl. přenesená",J879,0)</f>
        <v>0</v>
      </c>
      <c r="BH879" s="241">
        <f>IF(N879="sníž. přenesená",J879,0)</f>
        <v>0</v>
      </c>
      <c r="BI879" s="241">
        <f>IF(N879="nulová",J879,0)</f>
        <v>0</v>
      </c>
      <c r="BJ879" s="18" t="s">
        <v>87</v>
      </c>
      <c r="BK879" s="241">
        <f>ROUND(I879*H879,2)</f>
        <v>0</v>
      </c>
      <c r="BL879" s="18" t="s">
        <v>300</v>
      </c>
      <c r="BM879" s="240" t="s">
        <v>1306</v>
      </c>
    </row>
    <row r="880" s="15" customFormat="1">
      <c r="A880" s="15"/>
      <c r="B880" s="274"/>
      <c r="C880" s="275"/>
      <c r="D880" s="242" t="s">
        <v>369</v>
      </c>
      <c r="E880" s="276" t="s">
        <v>1</v>
      </c>
      <c r="F880" s="277" t="s">
        <v>1083</v>
      </c>
      <c r="G880" s="275"/>
      <c r="H880" s="276" t="s">
        <v>1</v>
      </c>
      <c r="I880" s="278"/>
      <c r="J880" s="275"/>
      <c r="K880" s="275"/>
      <c r="L880" s="279"/>
      <c r="M880" s="280"/>
      <c r="N880" s="281"/>
      <c r="O880" s="281"/>
      <c r="P880" s="281"/>
      <c r="Q880" s="281"/>
      <c r="R880" s="281"/>
      <c r="S880" s="281"/>
      <c r="T880" s="282"/>
      <c r="U880" s="15"/>
      <c r="V880" s="15"/>
      <c r="W880" s="15"/>
      <c r="X880" s="15"/>
      <c r="Y880" s="15"/>
      <c r="Z880" s="15"/>
      <c r="AA880" s="15"/>
      <c r="AB880" s="15"/>
      <c r="AC880" s="15"/>
      <c r="AD880" s="15"/>
      <c r="AE880" s="15"/>
      <c r="AT880" s="283" t="s">
        <v>369</v>
      </c>
      <c r="AU880" s="283" t="s">
        <v>91</v>
      </c>
      <c r="AV880" s="15" t="s">
        <v>87</v>
      </c>
      <c r="AW880" s="15" t="s">
        <v>38</v>
      </c>
      <c r="AX880" s="15" t="s">
        <v>83</v>
      </c>
      <c r="AY880" s="283" t="s">
        <v>227</v>
      </c>
    </row>
    <row r="881" s="13" customFormat="1">
      <c r="A881" s="13"/>
      <c r="B881" s="252"/>
      <c r="C881" s="253"/>
      <c r="D881" s="242" t="s">
        <v>369</v>
      </c>
      <c r="E881" s="254" t="s">
        <v>1</v>
      </c>
      <c r="F881" s="255" t="s">
        <v>1307</v>
      </c>
      <c r="G881" s="253"/>
      <c r="H881" s="256">
        <v>7.4400000000000004</v>
      </c>
      <c r="I881" s="257"/>
      <c r="J881" s="253"/>
      <c r="K881" s="253"/>
      <c r="L881" s="258"/>
      <c r="M881" s="259"/>
      <c r="N881" s="260"/>
      <c r="O881" s="260"/>
      <c r="P881" s="260"/>
      <c r="Q881" s="260"/>
      <c r="R881" s="260"/>
      <c r="S881" s="260"/>
      <c r="T881" s="261"/>
      <c r="U881" s="13"/>
      <c r="V881" s="13"/>
      <c r="W881" s="13"/>
      <c r="X881" s="13"/>
      <c r="Y881" s="13"/>
      <c r="Z881" s="13"/>
      <c r="AA881" s="13"/>
      <c r="AB881" s="13"/>
      <c r="AC881" s="13"/>
      <c r="AD881" s="13"/>
      <c r="AE881" s="13"/>
      <c r="AT881" s="262" t="s">
        <v>369</v>
      </c>
      <c r="AU881" s="262" t="s">
        <v>91</v>
      </c>
      <c r="AV881" s="13" t="s">
        <v>91</v>
      </c>
      <c r="AW881" s="13" t="s">
        <v>38</v>
      </c>
      <c r="AX881" s="13" t="s">
        <v>83</v>
      </c>
      <c r="AY881" s="262" t="s">
        <v>227</v>
      </c>
    </row>
    <row r="882" s="13" customFormat="1">
      <c r="A882" s="13"/>
      <c r="B882" s="252"/>
      <c r="C882" s="253"/>
      <c r="D882" s="242" t="s">
        <v>369</v>
      </c>
      <c r="E882" s="254" t="s">
        <v>1</v>
      </c>
      <c r="F882" s="255" t="s">
        <v>1121</v>
      </c>
      <c r="G882" s="253"/>
      <c r="H882" s="256">
        <v>24</v>
      </c>
      <c r="I882" s="257"/>
      <c r="J882" s="253"/>
      <c r="K882" s="253"/>
      <c r="L882" s="258"/>
      <c r="M882" s="259"/>
      <c r="N882" s="260"/>
      <c r="O882" s="260"/>
      <c r="P882" s="260"/>
      <c r="Q882" s="260"/>
      <c r="R882" s="260"/>
      <c r="S882" s="260"/>
      <c r="T882" s="261"/>
      <c r="U882" s="13"/>
      <c r="V882" s="13"/>
      <c r="W882" s="13"/>
      <c r="X882" s="13"/>
      <c r="Y882" s="13"/>
      <c r="Z882" s="13"/>
      <c r="AA882" s="13"/>
      <c r="AB882" s="13"/>
      <c r="AC882" s="13"/>
      <c r="AD882" s="13"/>
      <c r="AE882" s="13"/>
      <c r="AT882" s="262" t="s">
        <v>369</v>
      </c>
      <c r="AU882" s="262" t="s">
        <v>91</v>
      </c>
      <c r="AV882" s="13" t="s">
        <v>91</v>
      </c>
      <c r="AW882" s="13" t="s">
        <v>38</v>
      </c>
      <c r="AX882" s="13" t="s">
        <v>83</v>
      </c>
      <c r="AY882" s="262" t="s">
        <v>227</v>
      </c>
    </row>
    <row r="883" s="13" customFormat="1">
      <c r="A883" s="13"/>
      <c r="B883" s="252"/>
      <c r="C883" s="253"/>
      <c r="D883" s="242" t="s">
        <v>369</v>
      </c>
      <c r="E883" s="254" t="s">
        <v>1</v>
      </c>
      <c r="F883" s="255" t="s">
        <v>1123</v>
      </c>
      <c r="G883" s="253"/>
      <c r="H883" s="256">
        <v>26.199999999999999</v>
      </c>
      <c r="I883" s="257"/>
      <c r="J883" s="253"/>
      <c r="K883" s="253"/>
      <c r="L883" s="258"/>
      <c r="M883" s="259"/>
      <c r="N883" s="260"/>
      <c r="O883" s="260"/>
      <c r="P883" s="260"/>
      <c r="Q883" s="260"/>
      <c r="R883" s="260"/>
      <c r="S883" s="260"/>
      <c r="T883" s="261"/>
      <c r="U883" s="13"/>
      <c r="V883" s="13"/>
      <c r="W883" s="13"/>
      <c r="X883" s="13"/>
      <c r="Y883" s="13"/>
      <c r="Z883" s="13"/>
      <c r="AA883" s="13"/>
      <c r="AB883" s="13"/>
      <c r="AC883" s="13"/>
      <c r="AD883" s="13"/>
      <c r="AE883" s="13"/>
      <c r="AT883" s="262" t="s">
        <v>369</v>
      </c>
      <c r="AU883" s="262" t="s">
        <v>91</v>
      </c>
      <c r="AV883" s="13" t="s">
        <v>91</v>
      </c>
      <c r="AW883" s="13" t="s">
        <v>38</v>
      </c>
      <c r="AX883" s="13" t="s">
        <v>83</v>
      </c>
      <c r="AY883" s="262" t="s">
        <v>227</v>
      </c>
    </row>
    <row r="884" s="14" customFormat="1">
      <c r="A884" s="14"/>
      <c r="B884" s="263"/>
      <c r="C884" s="264"/>
      <c r="D884" s="242" t="s">
        <v>369</v>
      </c>
      <c r="E884" s="265" t="s">
        <v>1</v>
      </c>
      <c r="F884" s="266" t="s">
        <v>371</v>
      </c>
      <c r="G884" s="264"/>
      <c r="H884" s="267">
        <v>57.640000000000001</v>
      </c>
      <c r="I884" s="268"/>
      <c r="J884" s="264"/>
      <c r="K884" s="264"/>
      <c r="L884" s="269"/>
      <c r="M884" s="270"/>
      <c r="N884" s="271"/>
      <c r="O884" s="271"/>
      <c r="P884" s="271"/>
      <c r="Q884" s="271"/>
      <c r="R884" s="271"/>
      <c r="S884" s="271"/>
      <c r="T884" s="272"/>
      <c r="U884" s="14"/>
      <c r="V884" s="14"/>
      <c r="W884" s="14"/>
      <c r="X884" s="14"/>
      <c r="Y884" s="14"/>
      <c r="Z884" s="14"/>
      <c r="AA884" s="14"/>
      <c r="AB884" s="14"/>
      <c r="AC884" s="14"/>
      <c r="AD884" s="14"/>
      <c r="AE884" s="14"/>
      <c r="AT884" s="273" t="s">
        <v>369</v>
      </c>
      <c r="AU884" s="273" t="s">
        <v>91</v>
      </c>
      <c r="AV884" s="14" t="s">
        <v>115</v>
      </c>
      <c r="AW884" s="14" t="s">
        <v>38</v>
      </c>
      <c r="AX884" s="14" t="s">
        <v>87</v>
      </c>
      <c r="AY884" s="273" t="s">
        <v>227</v>
      </c>
    </row>
    <row r="885" s="2" customFormat="1" ht="16.5" customHeight="1">
      <c r="A885" s="40"/>
      <c r="B885" s="41"/>
      <c r="C885" s="229" t="s">
        <v>1308</v>
      </c>
      <c r="D885" s="229" t="s">
        <v>230</v>
      </c>
      <c r="E885" s="230" t="s">
        <v>1309</v>
      </c>
      <c r="F885" s="231" t="s">
        <v>1310</v>
      </c>
      <c r="G885" s="232" t="s">
        <v>415</v>
      </c>
      <c r="H885" s="233">
        <v>279.26499999999999</v>
      </c>
      <c r="I885" s="234"/>
      <c r="J885" s="235">
        <f>ROUND(I885*H885,2)</f>
        <v>0</v>
      </c>
      <c r="K885" s="231" t="s">
        <v>234</v>
      </c>
      <c r="L885" s="46"/>
      <c r="M885" s="236" t="s">
        <v>1</v>
      </c>
      <c r="N885" s="237" t="s">
        <v>48</v>
      </c>
      <c r="O885" s="93"/>
      <c r="P885" s="238">
        <f>O885*H885</f>
        <v>0</v>
      </c>
      <c r="Q885" s="238">
        <v>0.00040000000000000002</v>
      </c>
      <c r="R885" s="238">
        <f>Q885*H885</f>
        <v>0.111706</v>
      </c>
      <c r="S885" s="238">
        <v>0</v>
      </c>
      <c r="T885" s="239">
        <f>S885*H885</f>
        <v>0</v>
      </c>
      <c r="U885" s="40"/>
      <c r="V885" s="40"/>
      <c r="W885" s="40"/>
      <c r="X885" s="40"/>
      <c r="Y885" s="40"/>
      <c r="Z885" s="40"/>
      <c r="AA885" s="40"/>
      <c r="AB885" s="40"/>
      <c r="AC885" s="40"/>
      <c r="AD885" s="40"/>
      <c r="AE885" s="40"/>
      <c r="AR885" s="240" t="s">
        <v>300</v>
      </c>
      <c r="AT885" s="240" t="s">
        <v>230</v>
      </c>
      <c r="AU885" s="240" t="s">
        <v>91</v>
      </c>
      <c r="AY885" s="18" t="s">
        <v>227</v>
      </c>
      <c r="BE885" s="241">
        <f>IF(N885="základní",J885,0)</f>
        <v>0</v>
      </c>
      <c r="BF885" s="241">
        <f>IF(N885="snížená",J885,0)</f>
        <v>0</v>
      </c>
      <c r="BG885" s="241">
        <f>IF(N885="zákl. přenesená",J885,0)</f>
        <v>0</v>
      </c>
      <c r="BH885" s="241">
        <f>IF(N885="sníž. přenesená",J885,0)</f>
        <v>0</v>
      </c>
      <c r="BI885" s="241">
        <f>IF(N885="nulová",J885,0)</f>
        <v>0</v>
      </c>
      <c r="BJ885" s="18" t="s">
        <v>87</v>
      </c>
      <c r="BK885" s="241">
        <f>ROUND(I885*H885,2)</f>
        <v>0</v>
      </c>
      <c r="BL885" s="18" t="s">
        <v>300</v>
      </c>
      <c r="BM885" s="240" t="s">
        <v>1311</v>
      </c>
    </row>
    <row r="886" s="15" customFormat="1">
      <c r="A886" s="15"/>
      <c r="B886" s="274"/>
      <c r="C886" s="275"/>
      <c r="D886" s="242" t="s">
        <v>369</v>
      </c>
      <c r="E886" s="276" t="s">
        <v>1</v>
      </c>
      <c r="F886" s="277" t="s">
        <v>632</v>
      </c>
      <c r="G886" s="275"/>
      <c r="H886" s="276" t="s">
        <v>1</v>
      </c>
      <c r="I886" s="278"/>
      <c r="J886" s="275"/>
      <c r="K886" s="275"/>
      <c r="L886" s="279"/>
      <c r="M886" s="280"/>
      <c r="N886" s="281"/>
      <c r="O886" s="281"/>
      <c r="P886" s="281"/>
      <c r="Q886" s="281"/>
      <c r="R886" s="281"/>
      <c r="S886" s="281"/>
      <c r="T886" s="282"/>
      <c r="U886" s="15"/>
      <c r="V886" s="15"/>
      <c r="W886" s="15"/>
      <c r="X886" s="15"/>
      <c r="Y886" s="15"/>
      <c r="Z886" s="15"/>
      <c r="AA886" s="15"/>
      <c r="AB886" s="15"/>
      <c r="AC886" s="15"/>
      <c r="AD886" s="15"/>
      <c r="AE886" s="15"/>
      <c r="AT886" s="283" t="s">
        <v>369</v>
      </c>
      <c r="AU886" s="283" t="s">
        <v>91</v>
      </c>
      <c r="AV886" s="15" t="s">
        <v>87</v>
      </c>
      <c r="AW886" s="15" t="s">
        <v>38</v>
      </c>
      <c r="AX886" s="15" t="s">
        <v>83</v>
      </c>
      <c r="AY886" s="283" t="s">
        <v>227</v>
      </c>
    </row>
    <row r="887" s="13" customFormat="1">
      <c r="A887" s="13"/>
      <c r="B887" s="252"/>
      <c r="C887" s="253"/>
      <c r="D887" s="242" t="s">
        <v>369</v>
      </c>
      <c r="E887" s="254" t="s">
        <v>1</v>
      </c>
      <c r="F887" s="255" t="s">
        <v>937</v>
      </c>
      <c r="G887" s="253"/>
      <c r="H887" s="256">
        <v>279.26499999999999</v>
      </c>
      <c r="I887" s="257"/>
      <c r="J887" s="253"/>
      <c r="K887" s="253"/>
      <c r="L887" s="258"/>
      <c r="M887" s="259"/>
      <c r="N887" s="260"/>
      <c r="O887" s="260"/>
      <c r="P887" s="260"/>
      <c r="Q887" s="260"/>
      <c r="R887" s="260"/>
      <c r="S887" s="260"/>
      <c r="T887" s="261"/>
      <c r="U887" s="13"/>
      <c r="V887" s="13"/>
      <c r="W887" s="13"/>
      <c r="X887" s="13"/>
      <c r="Y887" s="13"/>
      <c r="Z887" s="13"/>
      <c r="AA887" s="13"/>
      <c r="AB887" s="13"/>
      <c r="AC887" s="13"/>
      <c r="AD887" s="13"/>
      <c r="AE887" s="13"/>
      <c r="AT887" s="262" t="s">
        <v>369</v>
      </c>
      <c r="AU887" s="262" t="s">
        <v>91</v>
      </c>
      <c r="AV887" s="13" t="s">
        <v>91</v>
      </c>
      <c r="AW887" s="13" t="s">
        <v>38</v>
      </c>
      <c r="AX887" s="13" t="s">
        <v>83</v>
      </c>
      <c r="AY887" s="262" t="s">
        <v>227</v>
      </c>
    </row>
    <row r="888" s="14" customFormat="1">
      <c r="A888" s="14"/>
      <c r="B888" s="263"/>
      <c r="C888" s="264"/>
      <c r="D888" s="242" t="s">
        <v>369</v>
      </c>
      <c r="E888" s="265" t="s">
        <v>1</v>
      </c>
      <c r="F888" s="266" t="s">
        <v>371</v>
      </c>
      <c r="G888" s="264"/>
      <c r="H888" s="267">
        <v>279.26499999999999</v>
      </c>
      <c r="I888" s="268"/>
      <c r="J888" s="264"/>
      <c r="K888" s="264"/>
      <c r="L888" s="269"/>
      <c r="M888" s="270"/>
      <c r="N888" s="271"/>
      <c r="O888" s="271"/>
      <c r="P888" s="271"/>
      <c r="Q888" s="271"/>
      <c r="R888" s="271"/>
      <c r="S888" s="271"/>
      <c r="T888" s="272"/>
      <c r="U888" s="14"/>
      <c r="V888" s="14"/>
      <c r="W888" s="14"/>
      <c r="X888" s="14"/>
      <c r="Y888" s="14"/>
      <c r="Z888" s="14"/>
      <c r="AA888" s="14"/>
      <c r="AB888" s="14"/>
      <c r="AC888" s="14"/>
      <c r="AD888" s="14"/>
      <c r="AE888" s="14"/>
      <c r="AT888" s="273" t="s">
        <v>369</v>
      </c>
      <c r="AU888" s="273" t="s">
        <v>91</v>
      </c>
      <c r="AV888" s="14" t="s">
        <v>115</v>
      </c>
      <c r="AW888" s="14" t="s">
        <v>38</v>
      </c>
      <c r="AX888" s="14" t="s">
        <v>87</v>
      </c>
      <c r="AY888" s="273" t="s">
        <v>227</v>
      </c>
    </row>
    <row r="889" s="2" customFormat="1">
      <c r="A889" s="40"/>
      <c r="B889" s="41"/>
      <c r="C889" s="284" t="s">
        <v>1312</v>
      </c>
      <c r="D889" s="284" t="s">
        <v>407</v>
      </c>
      <c r="E889" s="285" t="s">
        <v>1313</v>
      </c>
      <c r="F889" s="286" t="s">
        <v>1314</v>
      </c>
      <c r="G889" s="287" t="s">
        <v>415</v>
      </c>
      <c r="H889" s="288">
        <v>321.15499999999997</v>
      </c>
      <c r="I889" s="289"/>
      <c r="J889" s="290">
        <f>ROUND(I889*H889,2)</f>
        <v>0</v>
      </c>
      <c r="K889" s="286" t="s">
        <v>234</v>
      </c>
      <c r="L889" s="291"/>
      <c r="M889" s="292" t="s">
        <v>1</v>
      </c>
      <c r="N889" s="293" t="s">
        <v>48</v>
      </c>
      <c r="O889" s="93"/>
      <c r="P889" s="238">
        <f>O889*H889</f>
        <v>0</v>
      </c>
      <c r="Q889" s="238">
        <v>0.001</v>
      </c>
      <c r="R889" s="238">
        <f>Q889*H889</f>
        <v>0.32115499999999997</v>
      </c>
      <c r="S889" s="238">
        <v>0</v>
      </c>
      <c r="T889" s="239">
        <f>S889*H889</f>
        <v>0</v>
      </c>
      <c r="U889" s="40"/>
      <c r="V889" s="40"/>
      <c r="W889" s="40"/>
      <c r="X889" s="40"/>
      <c r="Y889" s="40"/>
      <c r="Z889" s="40"/>
      <c r="AA889" s="40"/>
      <c r="AB889" s="40"/>
      <c r="AC889" s="40"/>
      <c r="AD889" s="40"/>
      <c r="AE889" s="40"/>
      <c r="AR889" s="240" t="s">
        <v>525</v>
      </c>
      <c r="AT889" s="240" t="s">
        <v>407</v>
      </c>
      <c r="AU889" s="240" t="s">
        <v>91</v>
      </c>
      <c r="AY889" s="18" t="s">
        <v>227</v>
      </c>
      <c r="BE889" s="241">
        <f>IF(N889="základní",J889,0)</f>
        <v>0</v>
      </c>
      <c r="BF889" s="241">
        <f>IF(N889="snížená",J889,0)</f>
        <v>0</v>
      </c>
      <c r="BG889" s="241">
        <f>IF(N889="zákl. přenesená",J889,0)</f>
        <v>0</v>
      </c>
      <c r="BH889" s="241">
        <f>IF(N889="sníž. přenesená",J889,0)</f>
        <v>0</v>
      </c>
      <c r="BI889" s="241">
        <f>IF(N889="nulová",J889,0)</f>
        <v>0</v>
      </c>
      <c r="BJ889" s="18" t="s">
        <v>87</v>
      </c>
      <c r="BK889" s="241">
        <f>ROUND(I889*H889,2)</f>
        <v>0</v>
      </c>
      <c r="BL889" s="18" t="s">
        <v>300</v>
      </c>
      <c r="BM889" s="240" t="s">
        <v>1315</v>
      </c>
    </row>
    <row r="890" s="13" customFormat="1">
      <c r="A890" s="13"/>
      <c r="B890" s="252"/>
      <c r="C890" s="253"/>
      <c r="D890" s="242" t="s">
        <v>369</v>
      </c>
      <c r="E890" s="253"/>
      <c r="F890" s="255" t="s">
        <v>1316</v>
      </c>
      <c r="G890" s="253"/>
      <c r="H890" s="256">
        <v>321.15499999999997</v>
      </c>
      <c r="I890" s="257"/>
      <c r="J890" s="253"/>
      <c r="K890" s="253"/>
      <c r="L890" s="258"/>
      <c r="M890" s="259"/>
      <c r="N890" s="260"/>
      <c r="O890" s="260"/>
      <c r="P890" s="260"/>
      <c r="Q890" s="260"/>
      <c r="R890" s="260"/>
      <c r="S890" s="260"/>
      <c r="T890" s="261"/>
      <c r="U890" s="13"/>
      <c r="V890" s="13"/>
      <c r="W890" s="13"/>
      <c r="X890" s="13"/>
      <c r="Y890" s="13"/>
      <c r="Z890" s="13"/>
      <c r="AA890" s="13"/>
      <c r="AB890" s="13"/>
      <c r="AC890" s="13"/>
      <c r="AD890" s="13"/>
      <c r="AE890" s="13"/>
      <c r="AT890" s="262" t="s">
        <v>369</v>
      </c>
      <c r="AU890" s="262" t="s">
        <v>91</v>
      </c>
      <c r="AV890" s="13" t="s">
        <v>91</v>
      </c>
      <c r="AW890" s="13" t="s">
        <v>4</v>
      </c>
      <c r="AX890" s="13" t="s">
        <v>87</v>
      </c>
      <c r="AY890" s="262" t="s">
        <v>227</v>
      </c>
    </row>
    <row r="891" s="2" customFormat="1" ht="16.5" customHeight="1">
      <c r="A891" s="40"/>
      <c r="B891" s="41"/>
      <c r="C891" s="229" t="s">
        <v>1317</v>
      </c>
      <c r="D891" s="229" t="s">
        <v>230</v>
      </c>
      <c r="E891" s="230" t="s">
        <v>1309</v>
      </c>
      <c r="F891" s="231" t="s">
        <v>1310</v>
      </c>
      <c r="G891" s="232" t="s">
        <v>415</v>
      </c>
      <c r="H891" s="233">
        <v>1010.361</v>
      </c>
      <c r="I891" s="234"/>
      <c r="J891" s="235">
        <f>ROUND(I891*H891,2)</f>
        <v>0</v>
      </c>
      <c r="K891" s="231" t="s">
        <v>234</v>
      </c>
      <c r="L891" s="46"/>
      <c r="M891" s="236" t="s">
        <v>1</v>
      </c>
      <c r="N891" s="237" t="s">
        <v>48</v>
      </c>
      <c r="O891" s="93"/>
      <c r="P891" s="238">
        <f>O891*H891</f>
        <v>0</v>
      </c>
      <c r="Q891" s="238">
        <v>0.00040000000000000002</v>
      </c>
      <c r="R891" s="238">
        <f>Q891*H891</f>
        <v>0.40414440000000001</v>
      </c>
      <c r="S891" s="238">
        <v>0</v>
      </c>
      <c r="T891" s="239">
        <f>S891*H891</f>
        <v>0</v>
      </c>
      <c r="U891" s="40"/>
      <c r="V891" s="40"/>
      <c r="W891" s="40"/>
      <c r="X891" s="40"/>
      <c r="Y891" s="40"/>
      <c r="Z891" s="40"/>
      <c r="AA891" s="40"/>
      <c r="AB891" s="40"/>
      <c r="AC891" s="40"/>
      <c r="AD891" s="40"/>
      <c r="AE891" s="40"/>
      <c r="AR891" s="240" t="s">
        <v>300</v>
      </c>
      <c r="AT891" s="240" t="s">
        <v>230</v>
      </c>
      <c r="AU891" s="240" t="s">
        <v>91</v>
      </c>
      <c r="AY891" s="18" t="s">
        <v>227</v>
      </c>
      <c r="BE891" s="241">
        <f>IF(N891="základní",J891,0)</f>
        <v>0</v>
      </c>
      <c r="BF891" s="241">
        <f>IF(N891="snížená",J891,0)</f>
        <v>0</v>
      </c>
      <c r="BG891" s="241">
        <f>IF(N891="zákl. přenesená",J891,0)</f>
        <v>0</v>
      </c>
      <c r="BH891" s="241">
        <f>IF(N891="sníž. přenesená",J891,0)</f>
        <v>0</v>
      </c>
      <c r="BI891" s="241">
        <f>IF(N891="nulová",J891,0)</f>
        <v>0</v>
      </c>
      <c r="BJ891" s="18" t="s">
        <v>87</v>
      </c>
      <c r="BK891" s="241">
        <f>ROUND(I891*H891,2)</f>
        <v>0</v>
      </c>
      <c r="BL891" s="18" t="s">
        <v>300</v>
      </c>
      <c r="BM891" s="240" t="s">
        <v>1318</v>
      </c>
    </row>
    <row r="892" s="15" customFormat="1">
      <c r="A892" s="15"/>
      <c r="B892" s="274"/>
      <c r="C892" s="275"/>
      <c r="D892" s="242" t="s">
        <v>369</v>
      </c>
      <c r="E892" s="276" t="s">
        <v>1</v>
      </c>
      <c r="F892" s="277" t="s">
        <v>417</v>
      </c>
      <c r="G892" s="275"/>
      <c r="H892" s="276" t="s">
        <v>1</v>
      </c>
      <c r="I892" s="278"/>
      <c r="J892" s="275"/>
      <c r="K892" s="275"/>
      <c r="L892" s="279"/>
      <c r="M892" s="280"/>
      <c r="N892" s="281"/>
      <c r="O892" s="281"/>
      <c r="P892" s="281"/>
      <c r="Q892" s="281"/>
      <c r="R892" s="281"/>
      <c r="S892" s="281"/>
      <c r="T892" s="282"/>
      <c r="U892" s="15"/>
      <c r="V892" s="15"/>
      <c r="W892" s="15"/>
      <c r="X892" s="15"/>
      <c r="Y892" s="15"/>
      <c r="Z892" s="15"/>
      <c r="AA892" s="15"/>
      <c r="AB892" s="15"/>
      <c r="AC892" s="15"/>
      <c r="AD892" s="15"/>
      <c r="AE892" s="15"/>
      <c r="AT892" s="283" t="s">
        <v>369</v>
      </c>
      <c r="AU892" s="283" t="s">
        <v>91</v>
      </c>
      <c r="AV892" s="15" t="s">
        <v>87</v>
      </c>
      <c r="AW892" s="15" t="s">
        <v>38</v>
      </c>
      <c r="AX892" s="15" t="s">
        <v>83</v>
      </c>
      <c r="AY892" s="283" t="s">
        <v>227</v>
      </c>
    </row>
    <row r="893" s="13" customFormat="1">
      <c r="A893" s="13"/>
      <c r="B893" s="252"/>
      <c r="C893" s="253"/>
      <c r="D893" s="242" t="s">
        <v>369</v>
      </c>
      <c r="E893" s="254" t="s">
        <v>1</v>
      </c>
      <c r="F893" s="255" t="s">
        <v>1319</v>
      </c>
      <c r="G893" s="253"/>
      <c r="H893" s="256">
        <v>1010.361</v>
      </c>
      <c r="I893" s="257"/>
      <c r="J893" s="253"/>
      <c r="K893" s="253"/>
      <c r="L893" s="258"/>
      <c r="M893" s="259"/>
      <c r="N893" s="260"/>
      <c r="O893" s="260"/>
      <c r="P893" s="260"/>
      <c r="Q893" s="260"/>
      <c r="R893" s="260"/>
      <c r="S893" s="260"/>
      <c r="T893" s="261"/>
      <c r="U893" s="13"/>
      <c r="V893" s="13"/>
      <c r="W893" s="13"/>
      <c r="X893" s="13"/>
      <c r="Y893" s="13"/>
      <c r="Z893" s="13"/>
      <c r="AA893" s="13"/>
      <c r="AB893" s="13"/>
      <c r="AC893" s="13"/>
      <c r="AD893" s="13"/>
      <c r="AE893" s="13"/>
      <c r="AT893" s="262" t="s">
        <v>369</v>
      </c>
      <c r="AU893" s="262" t="s">
        <v>91</v>
      </c>
      <c r="AV893" s="13" t="s">
        <v>91</v>
      </c>
      <c r="AW893" s="13" t="s">
        <v>38</v>
      </c>
      <c r="AX893" s="13" t="s">
        <v>83</v>
      </c>
      <c r="AY893" s="262" t="s">
        <v>227</v>
      </c>
    </row>
    <row r="894" s="14" customFormat="1">
      <c r="A894" s="14"/>
      <c r="B894" s="263"/>
      <c r="C894" s="264"/>
      <c r="D894" s="242" t="s">
        <v>369</v>
      </c>
      <c r="E894" s="265" t="s">
        <v>1</v>
      </c>
      <c r="F894" s="266" t="s">
        <v>371</v>
      </c>
      <c r="G894" s="264"/>
      <c r="H894" s="267">
        <v>1010.361</v>
      </c>
      <c r="I894" s="268"/>
      <c r="J894" s="264"/>
      <c r="K894" s="264"/>
      <c r="L894" s="269"/>
      <c r="M894" s="270"/>
      <c r="N894" s="271"/>
      <c r="O894" s="271"/>
      <c r="P894" s="271"/>
      <c r="Q894" s="271"/>
      <c r="R894" s="271"/>
      <c r="S894" s="271"/>
      <c r="T894" s="272"/>
      <c r="U894" s="14"/>
      <c r="V894" s="14"/>
      <c r="W894" s="14"/>
      <c r="X894" s="14"/>
      <c r="Y894" s="14"/>
      <c r="Z894" s="14"/>
      <c r="AA894" s="14"/>
      <c r="AB894" s="14"/>
      <c r="AC894" s="14"/>
      <c r="AD894" s="14"/>
      <c r="AE894" s="14"/>
      <c r="AT894" s="273" t="s">
        <v>369</v>
      </c>
      <c r="AU894" s="273" t="s">
        <v>91</v>
      </c>
      <c r="AV894" s="14" t="s">
        <v>115</v>
      </c>
      <c r="AW894" s="14" t="s">
        <v>38</v>
      </c>
      <c r="AX894" s="14" t="s">
        <v>87</v>
      </c>
      <c r="AY894" s="273" t="s">
        <v>227</v>
      </c>
    </row>
    <row r="895" s="2" customFormat="1">
      <c r="A895" s="40"/>
      <c r="B895" s="41"/>
      <c r="C895" s="284" t="s">
        <v>1320</v>
      </c>
      <c r="D895" s="284" t="s">
        <v>407</v>
      </c>
      <c r="E895" s="285" t="s">
        <v>1321</v>
      </c>
      <c r="F895" s="286" t="s">
        <v>1322</v>
      </c>
      <c r="G895" s="287" t="s">
        <v>415</v>
      </c>
      <c r="H895" s="288">
        <v>580.95799999999997</v>
      </c>
      <c r="I895" s="289"/>
      <c r="J895" s="290">
        <f>ROUND(I895*H895,2)</f>
        <v>0</v>
      </c>
      <c r="K895" s="286" t="s">
        <v>234</v>
      </c>
      <c r="L895" s="291"/>
      <c r="M895" s="292" t="s">
        <v>1</v>
      </c>
      <c r="N895" s="293" t="s">
        <v>48</v>
      </c>
      <c r="O895" s="93"/>
      <c r="P895" s="238">
        <f>O895*H895</f>
        <v>0</v>
      </c>
      <c r="Q895" s="238">
        <v>0.001</v>
      </c>
      <c r="R895" s="238">
        <f>Q895*H895</f>
        <v>0.58095799999999997</v>
      </c>
      <c r="S895" s="238">
        <v>0</v>
      </c>
      <c r="T895" s="239">
        <f>S895*H895</f>
        <v>0</v>
      </c>
      <c r="U895" s="40"/>
      <c r="V895" s="40"/>
      <c r="W895" s="40"/>
      <c r="X895" s="40"/>
      <c r="Y895" s="40"/>
      <c r="Z895" s="40"/>
      <c r="AA895" s="40"/>
      <c r="AB895" s="40"/>
      <c r="AC895" s="40"/>
      <c r="AD895" s="40"/>
      <c r="AE895" s="40"/>
      <c r="AR895" s="240" t="s">
        <v>525</v>
      </c>
      <c r="AT895" s="240" t="s">
        <v>407</v>
      </c>
      <c r="AU895" s="240" t="s">
        <v>91</v>
      </c>
      <c r="AY895" s="18" t="s">
        <v>227</v>
      </c>
      <c r="BE895" s="241">
        <f>IF(N895="základní",J895,0)</f>
        <v>0</v>
      </c>
      <c r="BF895" s="241">
        <f>IF(N895="snížená",J895,0)</f>
        <v>0</v>
      </c>
      <c r="BG895" s="241">
        <f>IF(N895="zákl. přenesená",J895,0)</f>
        <v>0</v>
      </c>
      <c r="BH895" s="241">
        <f>IF(N895="sníž. přenesená",J895,0)</f>
        <v>0</v>
      </c>
      <c r="BI895" s="241">
        <f>IF(N895="nulová",J895,0)</f>
        <v>0</v>
      </c>
      <c r="BJ895" s="18" t="s">
        <v>87</v>
      </c>
      <c r="BK895" s="241">
        <f>ROUND(I895*H895,2)</f>
        <v>0</v>
      </c>
      <c r="BL895" s="18" t="s">
        <v>300</v>
      </c>
      <c r="BM895" s="240" t="s">
        <v>1323</v>
      </c>
    </row>
    <row r="896" s="13" customFormat="1">
      <c r="A896" s="13"/>
      <c r="B896" s="252"/>
      <c r="C896" s="253"/>
      <c r="D896" s="242" t="s">
        <v>369</v>
      </c>
      <c r="E896" s="253"/>
      <c r="F896" s="255" t="s">
        <v>1324</v>
      </c>
      <c r="G896" s="253"/>
      <c r="H896" s="256">
        <v>580.95799999999997</v>
      </c>
      <c r="I896" s="257"/>
      <c r="J896" s="253"/>
      <c r="K896" s="253"/>
      <c r="L896" s="258"/>
      <c r="M896" s="259"/>
      <c r="N896" s="260"/>
      <c r="O896" s="260"/>
      <c r="P896" s="260"/>
      <c r="Q896" s="260"/>
      <c r="R896" s="260"/>
      <c r="S896" s="260"/>
      <c r="T896" s="261"/>
      <c r="U896" s="13"/>
      <c r="V896" s="13"/>
      <c r="W896" s="13"/>
      <c r="X896" s="13"/>
      <c r="Y896" s="13"/>
      <c r="Z896" s="13"/>
      <c r="AA896" s="13"/>
      <c r="AB896" s="13"/>
      <c r="AC896" s="13"/>
      <c r="AD896" s="13"/>
      <c r="AE896" s="13"/>
      <c r="AT896" s="262" t="s">
        <v>369</v>
      </c>
      <c r="AU896" s="262" t="s">
        <v>91</v>
      </c>
      <c r="AV896" s="13" t="s">
        <v>91</v>
      </c>
      <c r="AW896" s="13" t="s">
        <v>4</v>
      </c>
      <c r="AX896" s="13" t="s">
        <v>87</v>
      </c>
      <c r="AY896" s="262" t="s">
        <v>227</v>
      </c>
    </row>
    <row r="897" s="2" customFormat="1">
      <c r="A897" s="40"/>
      <c r="B897" s="41"/>
      <c r="C897" s="284" t="s">
        <v>1325</v>
      </c>
      <c r="D897" s="284" t="s">
        <v>407</v>
      </c>
      <c r="E897" s="285" t="s">
        <v>1326</v>
      </c>
      <c r="F897" s="286" t="s">
        <v>1327</v>
      </c>
      <c r="G897" s="287" t="s">
        <v>415</v>
      </c>
      <c r="H897" s="288">
        <v>580.95799999999997</v>
      </c>
      <c r="I897" s="289"/>
      <c r="J897" s="290">
        <f>ROUND(I897*H897,2)</f>
        <v>0</v>
      </c>
      <c r="K897" s="286" t="s">
        <v>234</v>
      </c>
      <c r="L897" s="291"/>
      <c r="M897" s="292" t="s">
        <v>1</v>
      </c>
      <c r="N897" s="293" t="s">
        <v>48</v>
      </c>
      <c r="O897" s="93"/>
      <c r="P897" s="238">
        <f>O897*H897</f>
        <v>0</v>
      </c>
      <c r="Q897" s="238">
        <v>0.001</v>
      </c>
      <c r="R897" s="238">
        <f>Q897*H897</f>
        <v>0.58095799999999997</v>
      </c>
      <c r="S897" s="238">
        <v>0</v>
      </c>
      <c r="T897" s="239">
        <f>S897*H897</f>
        <v>0</v>
      </c>
      <c r="U897" s="40"/>
      <c r="V897" s="40"/>
      <c r="W897" s="40"/>
      <c r="X897" s="40"/>
      <c r="Y897" s="40"/>
      <c r="Z897" s="40"/>
      <c r="AA897" s="40"/>
      <c r="AB897" s="40"/>
      <c r="AC897" s="40"/>
      <c r="AD897" s="40"/>
      <c r="AE897" s="40"/>
      <c r="AR897" s="240" t="s">
        <v>525</v>
      </c>
      <c r="AT897" s="240" t="s">
        <v>407</v>
      </c>
      <c r="AU897" s="240" t="s">
        <v>91</v>
      </c>
      <c r="AY897" s="18" t="s">
        <v>227</v>
      </c>
      <c r="BE897" s="241">
        <f>IF(N897="základní",J897,0)</f>
        <v>0</v>
      </c>
      <c r="BF897" s="241">
        <f>IF(N897="snížená",J897,0)</f>
        <v>0</v>
      </c>
      <c r="BG897" s="241">
        <f>IF(N897="zákl. přenesená",J897,0)</f>
        <v>0</v>
      </c>
      <c r="BH897" s="241">
        <f>IF(N897="sníž. přenesená",J897,0)</f>
        <v>0</v>
      </c>
      <c r="BI897" s="241">
        <f>IF(N897="nulová",J897,0)</f>
        <v>0</v>
      </c>
      <c r="BJ897" s="18" t="s">
        <v>87</v>
      </c>
      <c r="BK897" s="241">
        <f>ROUND(I897*H897,2)</f>
        <v>0</v>
      </c>
      <c r="BL897" s="18" t="s">
        <v>300</v>
      </c>
      <c r="BM897" s="240" t="s">
        <v>1328</v>
      </c>
    </row>
    <row r="898" s="13" customFormat="1">
      <c r="A898" s="13"/>
      <c r="B898" s="252"/>
      <c r="C898" s="253"/>
      <c r="D898" s="242" t="s">
        <v>369</v>
      </c>
      <c r="E898" s="253"/>
      <c r="F898" s="255" t="s">
        <v>1324</v>
      </c>
      <c r="G898" s="253"/>
      <c r="H898" s="256">
        <v>580.95799999999997</v>
      </c>
      <c r="I898" s="257"/>
      <c r="J898" s="253"/>
      <c r="K898" s="253"/>
      <c r="L898" s="258"/>
      <c r="M898" s="259"/>
      <c r="N898" s="260"/>
      <c r="O898" s="260"/>
      <c r="P898" s="260"/>
      <c r="Q898" s="260"/>
      <c r="R898" s="260"/>
      <c r="S898" s="260"/>
      <c r="T898" s="261"/>
      <c r="U898" s="13"/>
      <c r="V898" s="13"/>
      <c r="W898" s="13"/>
      <c r="X898" s="13"/>
      <c r="Y898" s="13"/>
      <c r="Z898" s="13"/>
      <c r="AA898" s="13"/>
      <c r="AB898" s="13"/>
      <c r="AC898" s="13"/>
      <c r="AD898" s="13"/>
      <c r="AE898" s="13"/>
      <c r="AT898" s="262" t="s">
        <v>369</v>
      </c>
      <c r="AU898" s="262" t="s">
        <v>91</v>
      </c>
      <c r="AV898" s="13" t="s">
        <v>91</v>
      </c>
      <c r="AW898" s="13" t="s">
        <v>4</v>
      </c>
      <c r="AX898" s="13" t="s">
        <v>87</v>
      </c>
      <c r="AY898" s="262" t="s">
        <v>227</v>
      </c>
    </row>
    <row r="899" s="2" customFormat="1" ht="16.5" customHeight="1">
      <c r="A899" s="40"/>
      <c r="B899" s="41"/>
      <c r="C899" s="229" t="s">
        <v>1329</v>
      </c>
      <c r="D899" s="229" t="s">
        <v>230</v>
      </c>
      <c r="E899" s="230" t="s">
        <v>1330</v>
      </c>
      <c r="F899" s="231" t="s">
        <v>1331</v>
      </c>
      <c r="G899" s="232" t="s">
        <v>415</v>
      </c>
      <c r="H899" s="233">
        <v>507.69999999999999</v>
      </c>
      <c r="I899" s="234"/>
      <c r="J899" s="235">
        <f>ROUND(I899*H899,2)</f>
        <v>0</v>
      </c>
      <c r="K899" s="231" t="s">
        <v>234</v>
      </c>
      <c r="L899" s="46"/>
      <c r="M899" s="236" t="s">
        <v>1</v>
      </c>
      <c r="N899" s="237" t="s">
        <v>48</v>
      </c>
      <c r="O899" s="93"/>
      <c r="P899" s="238">
        <f>O899*H899</f>
        <v>0</v>
      </c>
      <c r="Q899" s="238">
        <v>0.00040000000000000002</v>
      </c>
      <c r="R899" s="238">
        <f>Q899*H899</f>
        <v>0.20308000000000001</v>
      </c>
      <c r="S899" s="238">
        <v>0</v>
      </c>
      <c r="T899" s="239">
        <f>S899*H899</f>
        <v>0</v>
      </c>
      <c r="U899" s="40"/>
      <c r="V899" s="40"/>
      <c r="W899" s="40"/>
      <c r="X899" s="40"/>
      <c r="Y899" s="40"/>
      <c r="Z899" s="40"/>
      <c r="AA899" s="40"/>
      <c r="AB899" s="40"/>
      <c r="AC899" s="40"/>
      <c r="AD899" s="40"/>
      <c r="AE899" s="40"/>
      <c r="AR899" s="240" t="s">
        <v>300</v>
      </c>
      <c r="AT899" s="240" t="s">
        <v>230</v>
      </c>
      <c r="AU899" s="240" t="s">
        <v>91</v>
      </c>
      <c r="AY899" s="18" t="s">
        <v>227</v>
      </c>
      <c r="BE899" s="241">
        <f>IF(N899="základní",J899,0)</f>
        <v>0</v>
      </c>
      <c r="BF899" s="241">
        <f>IF(N899="snížená",J899,0)</f>
        <v>0</v>
      </c>
      <c r="BG899" s="241">
        <f>IF(N899="zákl. přenesená",J899,0)</f>
        <v>0</v>
      </c>
      <c r="BH899" s="241">
        <f>IF(N899="sníž. přenesená",J899,0)</f>
        <v>0</v>
      </c>
      <c r="BI899" s="241">
        <f>IF(N899="nulová",J899,0)</f>
        <v>0</v>
      </c>
      <c r="BJ899" s="18" t="s">
        <v>87</v>
      </c>
      <c r="BK899" s="241">
        <f>ROUND(I899*H899,2)</f>
        <v>0</v>
      </c>
      <c r="BL899" s="18" t="s">
        <v>300</v>
      </c>
      <c r="BM899" s="240" t="s">
        <v>1332</v>
      </c>
    </row>
    <row r="900" s="15" customFormat="1">
      <c r="A900" s="15"/>
      <c r="B900" s="274"/>
      <c r="C900" s="275"/>
      <c r="D900" s="242" t="s">
        <v>369</v>
      </c>
      <c r="E900" s="276" t="s">
        <v>1</v>
      </c>
      <c r="F900" s="277" t="s">
        <v>417</v>
      </c>
      <c r="G900" s="275"/>
      <c r="H900" s="276" t="s">
        <v>1</v>
      </c>
      <c r="I900" s="278"/>
      <c r="J900" s="275"/>
      <c r="K900" s="275"/>
      <c r="L900" s="279"/>
      <c r="M900" s="280"/>
      <c r="N900" s="281"/>
      <c r="O900" s="281"/>
      <c r="P900" s="281"/>
      <c r="Q900" s="281"/>
      <c r="R900" s="281"/>
      <c r="S900" s="281"/>
      <c r="T900" s="282"/>
      <c r="U900" s="15"/>
      <c r="V900" s="15"/>
      <c r="W900" s="15"/>
      <c r="X900" s="15"/>
      <c r="Y900" s="15"/>
      <c r="Z900" s="15"/>
      <c r="AA900" s="15"/>
      <c r="AB900" s="15"/>
      <c r="AC900" s="15"/>
      <c r="AD900" s="15"/>
      <c r="AE900" s="15"/>
      <c r="AT900" s="283" t="s">
        <v>369</v>
      </c>
      <c r="AU900" s="283" t="s">
        <v>91</v>
      </c>
      <c r="AV900" s="15" t="s">
        <v>87</v>
      </c>
      <c r="AW900" s="15" t="s">
        <v>38</v>
      </c>
      <c r="AX900" s="15" t="s">
        <v>83</v>
      </c>
      <c r="AY900" s="283" t="s">
        <v>227</v>
      </c>
    </row>
    <row r="901" s="13" customFormat="1">
      <c r="A901" s="13"/>
      <c r="B901" s="252"/>
      <c r="C901" s="253"/>
      <c r="D901" s="242" t="s">
        <v>369</v>
      </c>
      <c r="E901" s="254" t="s">
        <v>1</v>
      </c>
      <c r="F901" s="255" t="s">
        <v>1333</v>
      </c>
      <c r="G901" s="253"/>
      <c r="H901" s="256">
        <v>507.69999999999999</v>
      </c>
      <c r="I901" s="257"/>
      <c r="J901" s="253"/>
      <c r="K901" s="253"/>
      <c r="L901" s="258"/>
      <c r="M901" s="259"/>
      <c r="N901" s="260"/>
      <c r="O901" s="260"/>
      <c r="P901" s="260"/>
      <c r="Q901" s="260"/>
      <c r="R901" s="260"/>
      <c r="S901" s="260"/>
      <c r="T901" s="261"/>
      <c r="U901" s="13"/>
      <c r="V901" s="13"/>
      <c r="W901" s="13"/>
      <c r="X901" s="13"/>
      <c r="Y901" s="13"/>
      <c r="Z901" s="13"/>
      <c r="AA901" s="13"/>
      <c r="AB901" s="13"/>
      <c r="AC901" s="13"/>
      <c r="AD901" s="13"/>
      <c r="AE901" s="13"/>
      <c r="AT901" s="262" t="s">
        <v>369</v>
      </c>
      <c r="AU901" s="262" t="s">
        <v>91</v>
      </c>
      <c r="AV901" s="13" t="s">
        <v>91</v>
      </c>
      <c r="AW901" s="13" t="s">
        <v>38</v>
      </c>
      <c r="AX901" s="13" t="s">
        <v>83</v>
      </c>
      <c r="AY901" s="262" t="s">
        <v>227</v>
      </c>
    </row>
    <row r="902" s="14" customFormat="1">
      <c r="A902" s="14"/>
      <c r="B902" s="263"/>
      <c r="C902" s="264"/>
      <c r="D902" s="242" t="s">
        <v>369</v>
      </c>
      <c r="E902" s="265" t="s">
        <v>1</v>
      </c>
      <c r="F902" s="266" t="s">
        <v>371</v>
      </c>
      <c r="G902" s="264"/>
      <c r="H902" s="267">
        <v>507.69999999999999</v>
      </c>
      <c r="I902" s="268"/>
      <c r="J902" s="264"/>
      <c r="K902" s="264"/>
      <c r="L902" s="269"/>
      <c r="M902" s="270"/>
      <c r="N902" s="271"/>
      <c r="O902" s="271"/>
      <c r="P902" s="271"/>
      <c r="Q902" s="271"/>
      <c r="R902" s="271"/>
      <c r="S902" s="271"/>
      <c r="T902" s="272"/>
      <c r="U902" s="14"/>
      <c r="V902" s="14"/>
      <c r="W902" s="14"/>
      <c r="X902" s="14"/>
      <c r="Y902" s="14"/>
      <c r="Z902" s="14"/>
      <c r="AA902" s="14"/>
      <c r="AB902" s="14"/>
      <c r="AC902" s="14"/>
      <c r="AD902" s="14"/>
      <c r="AE902" s="14"/>
      <c r="AT902" s="273" t="s">
        <v>369</v>
      </c>
      <c r="AU902" s="273" t="s">
        <v>91</v>
      </c>
      <c r="AV902" s="14" t="s">
        <v>115</v>
      </c>
      <c r="AW902" s="14" t="s">
        <v>38</v>
      </c>
      <c r="AX902" s="14" t="s">
        <v>87</v>
      </c>
      <c r="AY902" s="273" t="s">
        <v>227</v>
      </c>
    </row>
    <row r="903" s="2" customFormat="1">
      <c r="A903" s="40"/>
      <c r="B903" s="41"/>
      <c r="C903" s="284" t="s">
        <v>1334</v>
      </c>
      <c r="D903" s="284" t="s">
        <v>407</v>
      </c>
      <c r="E903" s="285" t="s">
        <v>1321</v>
      </c>
      <c r="F903" s="286" t="s">
        <v>1322</v>
      </c>
      <c r="G903" s="287" t="s">
        <v>415</v>
      </c>
      <c r="H903" s="288">
        <v>304.62</v>
      </c>
      <c r="I903" s="289"/>
      <c r="J903" s="290">
        <f>ROUND(I903*H903,2)</f>
        <v>0</v>
      </c>
      <c r="K903" s="286" t="s">
        <v>234</v>
      </c>
      <c r="L903" s="291"/>
      <c r="M903" s="292" t="s">
        <v>1</v>
      </c>
      <c r="N903" s="293" t="s">
        <v>48</v>
      </c>
      <c r="O903" s="93"/>
      <c r="P903" s="238">
        <f>O903*H903</f>
        <v>0</v>
      </c>
      <c r="Q903" s="238">
        <v>0.001</v>
      </c>
      <c r="R903" s="238">
        <f>Q903*H903</f>
        <v>0.30462</v>
      </c>
      <c r="S903" s="238">
        <v>0</v>
      </c>
      <c r="T903" s="239">
        <f>S903*H903</f>
        <v>0</v>
      </c>
      <c r="U903" s="40"/>
      <c r="V903" s="40"/>
      <c r="W903" s="40"/>
      <c r="X903" s="40"/>
      <c r="Y903" s="40"/>
      <c r="Z903" s="40"/>
      <c r="AA903" s="40"/>
      <c r="AB903" s="40"/>
      <c r="AC903" s="40"/>
      <c r="AD903" s="40"/>
      <c r="AE903" s="40"/>
      <c r="AR903" s="240" t="s">
        <v>525</v>
      </c>
      <c r="AT903" s="240" t="s">
        <v>407</v>
      </c>
      <c r="AU903" s="240" t="s">
        <v>91</v>
      </c>
      <c r="AY903" s="18" t="s">
        <v>227</v>
      </c>
      <c r="BE903" s="241">
        <f>IF(N903="základní",J903,0)</f>
        <v>0</v>
      </c>
      <c r="BF903" s="241">
        <f>IF(N903="snížená",J903,0)</f>
        <v>0</v>
      </c>
      <c r="BG903" s="241">
        <f>IF(N903="zákl. přenesená",J903,0)</f>
        <v>0</v>
      </c>
      <c r="BH903" s="241">
        <f>IF(N903="sníž. přenesená",J903,0)</f>
        <v>0</v>
      </c>
      <c r="BI903" s="241">
        <f>IF(N903="nulová",J903,0)</f>
        <v>0</v>
      </c>
      <c r="BJ903" s="18" t="s">
        <v>87</v>
      </c>
      <c r="BK903" s="241">
        <f>ROUND(I903*H903,2)</f>
        <v>0</v>
      </c>
      <c r="BL903" s="18" t="s">
        <v>300</v>
      </c>
      <c r="BM903" s="240" t="s">
        <v>1335</v>
      </c>
    </row>
    <row r="904" s="13" customFormat="1">
      <c r="A904" s="13"/>
      <c r="B904" s="252"/>
      <c r="C904" s="253"/>
      <c r="D904" s="242" t="s">
        <v>369</v>
      </c>
      <c r="E904" s="253"/>
      <c r="F904" s="255" t="s">
        <v>1336</v>
      </c>
      <c r="G904" s="253"/>
      <c r="H904" s="256">
        <v>304.62</v>
      </c>
      <c r="I904" s="257"/>
      <c r="J904" s="253"/>
      <c r="K904" s="253"/>
      <c r="L904" s="258"/>
      <c r="M904" s="259"/>
      <c r="N904" s="260"/>
      <c r="O904" s="260"/>
      <c r="P904" s="260"/>
      <c r="Q904" s="260"/>
      <c r="R904" s="260"/>
      <c r="S904" s="260"/>
      <c r="T904" s="261"/>
      <c r="U904" s="13"/>
      <c r="V904" s="13"/>
      <c r="W904" s="13"/>
      <c r="X904" s="13"/>
      <c r="Y904" s="13"/>
      <c r="Z904" s="13"/>
      <c r="AA904" s="13"/>
      <c r="AB904" s="13"/>
      <c r="AC904" s="13"/>
      <c r="AD904" s="13"/>
      <c r="AE904" s="13"/>
      <c r="AT904" s="262" t="s">
        <v>369</v>
      </c>
      <c r="AU904" s="262" t="s">
        <v>91</v>
      </c>
      <c r="AV904" s="13" t="s">
        <v>91</v>
      </c>
      <c r="AW904" s="13" t="s">
        <v>4</v>
      </c>
      <c r="AX904" s="13" t="s">
        <v>87</v>
      </c>
      <c r="AY904" s="262" t="s">
        <v>227</v>
      </c>
    </row>
    <row r="905" s="2" customFormat="1">
      <c r="A905" s="40"/>
      <c r="B905" s="41"/>
      <c r="C905" s="284" t="s">
        <v>1337</v>
      </c>
      <c r="D905" s="284" t="s">
        <v>407</v>
      </c>
      <c r="E905" s="285" t="s">
        <v>1326</v>
      </c>
      <c r="F905" s="286" t="s">
        <v>1327</v>
      </c>
      <c r="G905" s="287" t="s">
        <v>415</v>
      </c>
      <c r="H905" s="288">
        <v>304.62</v>
      </c>
      <c r="I905" s="289"/>
      <c r="J905" s="290">
        <f>ROUND(I905*H905,2)</f>
        <v>0</v>
      </c>
      <c r="K905" s="286" t="s">
        <v>234</v>
      </c>
      <c r="L905" s="291"/>
      <c r="M905" s="292" t="s">
        <v>1</v>
      </c>
      <c r="N905" s="293" t="s">
        <v>48</v>
      </c>
      <c r="O905" s="93"/>
      <c r="P905" s="238">
        <f>O905*H905</f>
        <v>0</v>
      </c>
      <c r="Q905" s="238">
        <v>0.001</v>
      </c>
      <c r="R905" s="238">
        <f>Q905*H905</f>
        <v>0.30462</v>
      </c>
      <c r="S905" s="238">
        <v>0</v>
      </c>
      <c r="T905" s="239">
        <f>S905*H905</f>
        <v>0</v>
      </c>
      <c r="U905" s="40"/>
      <c r="V905" s="40"/>
      <c r="W905" s="40"/>
      <c r="X905" s="40"/>
      <c r="Y905" s="40"/>
      <c r="Z905" s="40"/>
      <c r="AA905" s="40"/>
      <c r="AB905" s="40"/>
      <c r="AC905" s="40"/>
      <c r="AD905" s="40"/>
      <c r="AE905" s="40"/>
      <c r="AR905" s="240" t="s">
        <v>525</v>
      </c>
      <c r="AT905" s="240" t="s">
        <v>407</v>
      </c>
      <c r="AU905" s="240" t="s">
        <v>91</v>
      </c>
      <c r="AY905" s="18" t="s">
        <v>227</v>
      </c>
      <c r="BE905" s="241">
        <f>IF(N905="základní",J905,0)</f>
        <v>0</v>
      </c>
      <c r="BF905" s="241">
        <f>IF(N905="snížená",J905,0)</f>
        <v>0</v>
      </c>
      <c r="BG905" s="241">
        <f>IF(N905="zákl. přenesená",J905,0)</f>
        <v>0</v>
      </c>
      <c r="BH905" s="241">
        <f>IF(N905="sníž. přenesená",J905,0)</f>
        <v>0</v>
      </c>
      <c r="BI905" s="241">
        <f>IF(N905="nulová",J905,0)</f>
        <v>0</v>
      </c>
      <c r="BJ905" s="18" t="s">
        <v>87</v>
      </c>
      <c r="BK905" s="241">
        <f>ROUND(I905*H905,2)</f>
        <v>0</v>
      </c>
      <c r="BL905" s="18" t="s">
        <v>300</v>
      </c>
      <c r="BM905" s="240" t="s">
        <v>1338</v>
      </c>
    </row>
    <row r="906" s="13" customFormat="1">
      <c r="A906" s="13"/>
      <c r="B906" s="252"/>
      <c r="C906" s="253"/>
      <c r="D906" s="242" t="s">
        <v>369</v>
      </c>
      <c r="E906" s="253"/>
      <c r="F906" s="255" t="s">
        <v>1336</v>
      </c>
      <c r="G906" s="253"/>
      <c r="H906" s="256">
        <v>304.62</v>
      </c>
      <c r="I906" s="257"/>
      <c r="J906" s="253"/>
      <c r="K906" s="253"/>
      <c r="L906" s="258"/>
      <c r="M906" s="259"/>
      <c r="N906" s="260"/>
      <c r="O906" s="260"/>
      <c r="P906" s="260"/>
      <c r="Q906" s="260"/>
      <c r="R906" s="260"/>
      <c r="S906" s="260"/>
      <c r="T906" s="261"/>
      <c r="U906" s="13"/>
      <c r="V906" s="13"/>
      <c r="W906" s="13"/>
      <c r="X906" s="13"/>
      <c r="Y906" s="13"/>
      <c r="Z906" s="13"/>
      <c r="AA906" s="13"/>
      <c r="AB906" s="13"/>
      <c r="AC906" s="13"/>
      <c r="AD906" s="13"/>
      <c r="AE906" s="13"/>
      <c r="AT906" s="262" t="s">
        <v>369</v>
      </c>
      <c r="AU906" s="262" t="s">
        <v>91</v>
      </c>
      <c r="AV906" s="13" t="s">
        <v>91</v>
      </c>
      <c r="AW906" s="13" t="s">
        <v>4</v>
      </c>
      <c r="AX906" s="13" t="s">
        <v>87</v>
      </c>
      <c r="AY906" s="262" t="s">
        <v>227</v>
      </c>
    </row>
    <row r="907" s="2" customFormat="1" ht="16.5" customHeight="1">
      <c r="A907" s="40"/>
      <c r="B907" s="41"/>
      <c r="C907" s="229" t="s">
        <v>1339</v>
      </c>
      <c r="D907" s="229" t="s">
        <v>230</v>
      </c>
      <c r="E907" s="230" t="s">
        <v>1340</v>
      </c>
      <c r="F907" s="231" t="s">
        <v>1341</v>
      </c>
      <c r="G907" s="232" t="s">
        <v>415</v>
      </c>
      <c r="H907" s="233">
        <v>253.84999999999999</v>
      </c>
      <c r="I907" s="234"/>
      <c r="J907" s="235">
        <f>ROUND(I907*H907,2)</f>
        <v>0</v>
      </c>
      <c r="K907" s="231" t="s">
        <v>234</v>
      </c>
      <c r="L907" s="46"/>
      <c r="M907" s="236" t="s">
        <v>1</v>
      </c>
      <c r="N907" s="237" t="s">
        <v>48</v>
      </c>
      <c r="O907" s="93"/>
      <c r="P907" s="238">
        <f>O907*H907</f>
        <v>0</v>
      </c>
      <c r="Q907" s="238">
        <v>0.00068000000000000005</v>
      </c>
      <c r="R907" s="238">
        <f>Q907*H907</f>
        <v>0.17261800000000002</v>
      </c>
      <c r="S907" s="238">
        <v>0</v>
      </c>
      <c r="T907" s="239">
        <f>S907*H907</f>
        <v>0</v>
      </c>
      <c r="U907" s="40"/>
      <c r="V907" s="40"/>
      <c r="W907" s="40"/>
      <c r="X907" s="40"/>
      <c r="Y907" s="40"/>
      <c r="Z907" s="40"/>
      <c r="AA907" s="40"/>
      <c r="AB907" s="40"/>
      <c r="AC907" s="40"/>
      <c r="AD907" s="40"/>
      <c r="AE907" s="40"/>
      <c r="AR907" s="240" t="s">
        <v>300</v>
      </c>
      <c r="AT907" s="240" t="s">
        <v>230</v>
      </c>
      <c r="AU907" s="240" t="s">
        <v>91</v>
      </c>
      <c r="AY907" s="18" t="s">
        <v>227</v>
      </c>
      <c r="BE907" s="241">
        <f>IF(N907="základní",J907,0)</f>
        <v>0</v>
      </c>
      <c r="BF907" s="241">
        <f>IF(N907="snížená",J907,0)</f>
        <v>0</v>
      </c>
      <c r="BG907" s="241">
        <f>IF(N907="zákl. přenesená",J907,0)</f>
        <v>0</v>
      </c>
      <c r="BH907" s="241">
        <f>IF(N907="sníž. přenesená",J907,0)</f>
        <v>0</v>
      </c>
      <c r="BI907" s="241">
        <f>IF(N907="nulová",J907,0)</f>
        <v>0</v>
      </c>
      <c r="BJ907" s="18" t="s">
        <v>87</v>
      </c>
      <c r="BK907" s="241">
        <f>ROUND(I907*H907,2)</f>
        <v>0</v>
      </c>
      <c r="BL907" s="18" t="s">
        <v>300</v>
      </c>
      <c r="BM907" s="240" t="s">
        <v>1342</v>
      </c>
    </row>
    <row r="908" s="15" customFormat="1">
      <c r="A908" s="15"/>
      <c r="B908" s="274"/>
      <c r="C908" s="275"/>
      <c r="D908" s="242" t="s">
        <v>369</v>
      </c>
      <c r="E908" s="276" t="s">
        <v>1</v>
      </c>
      <c r="F908" s="277" t="s">
        <v>417</v>
      </c>
      <c r="G908" s="275"/>
      <c r="H908" s="276" t="s">
        <v>1</v>
      </c>
      <c r="I908" s="278"/>
      <c r="J908" s="275"/>
      <c r="K908" s="275"/>
      <c r="L908" s="279"/>
      <c r="M908" s="280"/>
      <c r="N908" s="281"/>
      <c r="O908" s="281"/>
      <c r="P908" s="281"/>
      <c r="Q908" s="281"/>
      <c r="R908" s="281"/>
      <c r="S908" s="281"/>
      <c r="T908" s="282"/>
      <c r="U908" s="15"/>
      <c r="V908" s="15"/>
      <c r="W908" s="15"/>
      <c r="X908" s="15"/>
      <c r="Y908" s="15"/>
      <c r="Z908" s="15"/>
      <c r="AA908" s="15"/>
      <c r="AB908" s="15"/>
      <c r="AC908" s="15"/>
      <c r="AD908" s="15"/>
      <c r="AE908" s="15"/>
      <c r="AT908" s="283" t="s">
        <v>369</v>
      </c>
      <c r="AU908" s="283" t="s">
        <v>91</v>
      </c>
      <c r="AV908" s="15" t="s">
        <v>87</v>
      </c>
      <c r="AW908" s="15" t="s">
        <v>38</v>
      </c>
      <c r="AX908" s="15" t="s">
        <v>83</v>
      </c>
      <c r="AY908" s="283" t="s">
        <v>227</v>
      </c>
    </row>
    <row r="909" s="13" customFormat="1">
      <c r="A909" s="13"/>
      <c r="B909" s="252"/>
      <c r="C909" s="253"/>
      <c r="D909" s="242" t="s">
        <v>369</v>
      </c>
      <c r="E909" s="254" t="s">
        <v>1</v>
      </c>
      <c r="F909" s="255" t="s">
        <v>1343</v>
      </c>
      <c r="G909" s="253"/>
      <c r="H909" s="256">
        <v>253.84999999999999</v>
      </c>
      <c r="I909" s="257"/>
      <c r="J909" s="253"/>
      <c r="K909" s="253"/>
      <c r="L909" s="258"/>
      <c r="M909" s="259"/>
      <c r="N909" s="260"/>
      <c r="O909" s="260"/>
      <c r="P909" s="260"/>
      <c r="Q909" s="260"/>
      <c r="R909" s="260"/>
      <c r="S909" s="260"/>
      <c r="T909" s="261"/>
      <c r="U909" s="13"/>
      <c r="V909" s="13"/>
      <c r="W909" s="13"/>
      <c r="X909" s="13"/>
      <c r="Y909" s="13"/>
      <c r="Z909" s="13"/>
      <c r="AA909" s="13"/>
      <c r="AB909" s="13"/>
      <c r="AC909" s="13"/>
      <c r="AD909" s="13"/>
      <c r="AE909" s="13"/>
      <c r="AT909" s="262" t="s">
        <v>369</v>
      </c>
      <c r="AU909" s="262" t="s">
        <v>91</v>
      </c>
      <c r="AV909" s="13" t="s">
        <v>91</v>
      </c>
      <c r="AW909" s="13" t="s">
        <v>38</v>
      </c>
      <c r="AX909" s="13" t="s">
        <v>83</v>
      </c>
      <c r="AY909" s="262" t="s">
        <v>227</v>
      </c>
    </row>
    <row r="910" s="14" customFormat="1">
      <c r="A910" s="14"/>
      <c r="B910" s="263"/>
      <c r="C910" s="264"/>
      <c r="D910" s="242" t="s">
        <v>369</v>
      </c>
      <c r="E910" s="265" t="s">
        <v>1</v>
      </c>
      <c r="F910" s="266" t="s">
        <v>371</v>
      </c>
      <c r="G910" s="264"/>
      <c r="H910" s="267">
        <v>253.84999999999999</v>
      </c>
      <c r="I910" s="268"/>
      <c r="J910" s="264"/>
      <c r="K910" s="264"/>
      <c r="L910" s="269"/>
      <c r="M910" s="270"/>
      <c r="N910" s="271"/>
      <c r="O910" s="271"/>
      <c r="P910" s="271"/>
      <c r="Q910" s="271"/>
      <c r="R910" s="271"/>
      <c r="S910" s="271"/>
      <c r="T910" s="272"/>
      <c r="U910" s="14"/>
      <c r="V910" s="14"/>
      <c r="W910" s="14"/>
      <c r="X910" s="14"/>
      <c r="Y910" s="14"/>
      <c r="Z910" s="14"/>
      <c r="AA910" s="14"/>
      <c r="AB910" s="14"/>
      <c r="AC910" s="14"/>
      <c r="AD910" s="14"/>
      <c r="AE910" s="14"/>
      <c r="AT910" s="273" t="s">
        <v>369</v>
      </c>
      <c r="AU910" s="273" t="s">
        <v>91</v>
      </c>
      <c r="AV910" s="14" t="s">
        <v>115</v>
      </c>
      <c r="AW910" s="14" t="s">
        <v>38</v>
      </c>
      <c r="AX910" s="14" t="s">
        <v>87</v>
      </c>
      <c r="AY910" s="273" t="s">
        <v>227</v>
      </c>
    </row>
    <row r="911" s="2" customFormat="1" ht="16.5" customHeight="1">
      <c r="A911" s="40"/>
      <c r="B911" s="41"/>
      <c r="C911" s="229" t="s">
        <v>1344</v>
      </c>
      <c r="D911" s="229" t="s">
        <v>230</v>
      </c>
      <c r="E911" s="230" t="s">
        <v>1345</v>
      </c>
      <c r="F911" s="231" t="s">
        <v>1346</v>
      </c>
      <c r="G911" s="232" t="s">
        <v>544</v>
      </c>
      <c r="H911" s="233">
        <v>122.78</v>
      </c>
      <c r="I911" s="234"/>
      <c r="J911" s="235">
        <f>ROUND(I911*H911,2)</f>
        <v>0</v>
      </c>
      <c r="K911" s="231" t="s">
        <v>234</v>
      </c>
      <c r="L911" s="46"/>
      <c r="M911" s="236" t="s">
        <v>1</v>
      </c>
      <c r="N911" s="237" t="s">
        <v>48</v>
      </c>
      <c r="O911" s="93"/>
      <c r="P911" s="238">
        <f>O911*H911</f>
        <v>0</v>
      </c>
      <c r="Q911" s="238">
        <v>0.00025999999999999998</v>
      </c>
      <c r="R911" s="238">
        <f>Q911*H911</f>
        <v>0.031922799999999994</v>
      </c>
      <c r="S911" s="238">
        <v>0</v>
      </c>
      <c r="T911" s="239">
        <f>S911*H911</f>
        <v>0</v>
      </c>
      <c r="U911" s="40"/>
      <c r="V911" s="40"/>
      <c r="W911" s="40"/>
      <c r="X911" s="40"/>
      <c r="Y911" s="40"/>
      <c r="Z911" s="40"/>
      <c r="AA911" s="40"/>
      <c r="AB911" s="40"/>
      <c r="AC911" s="40"/>
      <c r="AD911" s="40"/>
      <c r="AE911" s="40"/>
      <c r="AR911" s="240" t="s">
        <v>300</v>
      </c>
      <c r="AT911" s="240" t="s">
        <v>230</v>
      </c>
      <c r="AU911" s="240" t="s">
        <v>91</v>
      </c>
      <c r="AY911" s="18" t="s">
        <v>227</v>
      </c>
      <c r="BE911" s="241">
        <f>IF(N911="základní",J911,0)</f>
        <v>0</v>
      </c>
      <c r="BF911" s="241">
        <f>IF(N911="snížená",J911,0)</f>
        <v>0</v>
      </c>
      <c r="BG911" s="241">
        <f>IF(N911="zákl. přenesená",J911,0)</f>
        <v>0</v>
      </c>
      <c r="BH911" s="241">
        <f>IF(N911="sníž. přenesená",J911,0)</f>
        <v>0</v>
      </c>
      <c r="BI911" s="241">
        <f>IF(N911="nulová",J911,0)</f>
        <v>0</v>
      </c>
      <c r="BJ911" s="18" t="s">
        <v>87</v>
      </c>
      <c r="BK911" s="241">
        <f>ROUND(I911*H911,2)</f>
        <v>0</v>
      </c>
      <c r="BL911" s="18" t="s">
        <v>300</v>
      </c>
      <c r="BM911" s="240" t="s">
        <v>1347</v>
      </c>
    </row>
    <row r="912" s="2" customFormat="1" ht="16.5" customHeight="1">
      <c r="A912" s="40"/>
      <c r="B912" s="41"/>
      <c r="C912" s="229" t="s">
        <v>1348</v>
      </c>
      <c r="D912" s="229" t="s">
        <v>230</v>
      </c>
      <c r="E912" s="230" t="s">
        <v>1349</v>
      </c>
      <c r="F912" s="231" t="s">
        <v>1350</v>
      </c>
      <c r="G912" s="232" t="s">
        <v>415</v>
      </c>
      <c r="H912" s="233">
        <v>253.84999999999999</v>
      </c>
      <c r="I912" s="234"/>
      <c r="J912" s="235">
        <f>ROUND(I912*H912,2)</f>
        <v>0</v>
      </c>
      <c r="K912" s="231" t="s">
        <v>234</v>
      </c>
      <c r="L912" s="46"/>
      <c r="M912" s="236" t="s">
        <v>1</v>
      </c>
      <c r="N912" s="237" t="s">
        <v>48</v>
      </c>
      <c r="O912" s="93"/>
      <c r="P912" s="238">
        <f>O912*H912</f>
        <v>0</v>
      </c>
      <c r="Q912" s="238">
        <v>0</v>
      </c>
      <c r="R912" s="238">
        <f>Q912*H912</f>
        <v>0</v>
      </c>
      <c r="S912" s="238">
        <v>0</v>
      </c>
      <c r="T912" s="239">
        <f>S912*H912</f>
        <v>0</v>
      </c>
      <c r="U912" s="40"/>
      <c r="V912" s="40"/>
      <c r="W912" s="40"/>
      <c r="X912" s="40"/>
      <c r="Y912" s="40"/>
      <c r="Z912" s="40"/>
      <c r="AA912" s="40"/>
      <c r="AB912" s="40"/>
      <c r="AC912" s="40"/>
      <c r="AD912" s="40"/>
      <c r="AE912" s="40"/>
      <c r="AR912" s="240" t="s">
        <v>300</v>
      </c>
      <c r="AT912" s="240" t="s">
        <v>230</v>
      </c>
      <c r="AU912" s="240" t="s">
        <v>91</v>
      </c>
      <c r="AY912" s="18" t="s">
        <v>227</v>
      </c>
      <c r="BE912" s="241">
        <f>IF(N912="základní",J912,0)</f>
        <v>0</v>
      </c>
      <c r="BF912" s="241">
        <f>IF(N912="snížená",J912,0)</f>
        <v>0</v>
      </c>
      <c r="BG912" s="241">
        <f>IF(N912="zákl. přenesená",J912,0)</f>
        <v>0</v>
      </c>
      <c r="BH912" s="241">
        <f>IF(N912="sníž. přenesená",J912,0)</f>
        <v>0</v>
      </c>
      <c r="BI912" s="241">
        <f>IF(N912="nulová",J912,0)</f>
        <v>0</v>
      </c>
      <c r="BJ912" s="18" t="s">
        <v>87</v>
      </c>
      <c r="BK912" s="241">
        <f>ROUND(I912*H912,2)</f>
        <v>0</v>
      </c>
      <c r="BL912" s="18" t="s">
        <v>300</v>
      </c>
      <c r="BM912" s="240" t="s">
        <v>1351</v>
      </c>
    </row>
    <row r="913" s="15" customFormat="1">
      <c r="A913" s="15"/>
      <c r="B913" s="274"/>
      <c r="C913" s="275"/>
      <c r="D913" s="242" t="s">
        <v>369</v>
      </c>
      <c r="E913" s="276" t="s">
        <v>1</v>
      </c>
      <c r="F913" s="277" t="s">
        <v>417</v>
      </c>
      <c r="G913" s="275"/>
      <c r="H913" s="276" t="s">
        <v>1</v>
      </c>
      <c r="I913" s="278"/>
      <c r="J913" s="275"/>
      <c r="K913" s="275"/>
      <c r="L913" s="279"/>
      <c r="M913" s="280"/>
      <c r="N913" s="281"/>
      <c r="O913" s="281"/>
      <c r="P913" s="281"/>
      <c r="Q913" s="281"/>
      <c r="R913" s="281"/>
      <c r="S913" s="281"/>
      <c r="T913" s="282"/>
      <c r="U913" s="15"/>
      <c r="V913" s="15"/>
      <c r="W913" s="15"/>
      <c r="X913" s="15"/>
      <c r="Y913" s="15"/>
      <c r="Z913" s="15"/>
      <c r="AA913" s="15"/>
      <c r="AB913" s="15"/>
      <c r="AC913" s="15"/>
      <c r="AD913" s="15"/>
      <c r="AE913" s="15"/>
      <c r="AT913" s="283" t="s">
        <v>369</v>
      </c>
      <c r="AU913" s="283" t="s">
        <v>91</v>
      </c>
      <c r="AV913" s="15" t="s">
        <v>87</v>
      </c>
      <c r="AW913" s="15" t="s">
        <v>38</v>
      </c>
      <c r="AX913" s="15" t="s">
        <v>83</v>
      </c>
      <c r="AY913" s="283" t="s">
        <v>227</v>
      </c>
    </row>
    <row r="914" s="13" customFormat="1">
      <c r="A914" s="13"/>
      <c r="B914" s="252"/>
      <c r="C914" s="253"/>
      <c r="D914" s="242" t="s">
        <v>369</v>
      </c>
      <c r="E914" s="254" t="s">
        <v>1</v>
      </c>
      <c r="F914" s="255" t="s">
        <v>1343</v>
      </c>
      <c r="G914" s="253"/>
      <c r="H914" s="256">
        <v>253.84999999999999</v>
      </c>
      <c r="I914" s="257"/>
      <c r="J914" s="253"/>
      <c r="K914" s="253"/>
      <c r="L914" s="258"/>
      <c r="M914" s="259"/>
      <c r="N914" s="260"/>
      <c r="O914" s="260"/>
      <c r="P914" s="260"/>
      <c r="Q914" s="260"/>
      <c r="R914" s="260"/>
      <c r="S914" s="260"/>
      <c r="T914" s="261"/>
      <c r="U914" s="13"/>
      <c r="V914" s="13"/>
      <c r="W914" s="13"/>
      <c r="X914" s="13"/>
      <c r="Y914" s="13"/>
      <c r="Z914" s="13"/>
      <c r="AA914" s="13"/>
      <c r="AB914" s="13"/>
      <c r="AC914" s="13"/>
      <c r="AD914" s="13"/>
      <c r="AE914" s="13"/>
      <c r="AT914" s="262" t="s">
        <v>369</v>
      </c>
      <c r="AU914" s="262" t="s">
        <v>91</v>
      </c>
      <c r="AV914" s="13" t="s">
        <v>91</v>
      </c>
      <c r="AW914" s="13" t="s">
        <v>38</v>
      </c>
      <c r="AX914" s="13" t="s">
        <v>83</v>
      </c>
      <c r="AY914" s="262" t="s">
        <v>227</v>
      </c>
    </row>
    <row r="915" s="14" customFormat="1">
      <c r="A915" s="14"/>
      <c r="B915" s="263"/>
      <c r="C915" s="264"/>
      <c r="D915" s="242" t="s">
        <v>369</v>
      </c>
      <c r="E915" s="265" t="s">
        <v>1</v>
      </c>
      <c r="F915" s="266" t="s">
        <v>371</v>
      </c>
      <c r="G915" s="264"/>
      <c r="H915" s="267">
        <v>253.84999999999999</v>
      </c>
      <c r="I915" s="268"/>
      <c r="J915" s="264"/>
      <c r="K915" s="264"/>
      <c r="L915" s="269"/>
      <c r="M915" s="270"/>
      <c r="N915" s="271"/>
      <c r="O915" s="271"/>
      <c r="P915" s="271"/>
      <c r="Q915" s="271"/>
      <c r="R915" s="271"/>
      <c r="S915" s="271"/>
      <c r="T915" s="272"/>
      <c r="U915" s="14"/>
      <c r="V915" s="14"/>
      <c r="W915" s="14"/>
      <c r="X915" s="14"/>
      <c r="Y915" s="14"/>
      <c r="Z915" s="14"/>
      <c r="AA915" s="14"/>
      <c r="AB915" s="14"/>
      <c r="AC915" s="14"/>
      <c r="AD915" s="14"/>
      <c r="AE915" s="14"/>
      <c r="AT915" s="273" t="s">
        <v>369</v>
      </c>
      <c r="AU915" s="273" t="s">
        <v>91</v>
      </c>
      <c r="AV915" s="14" t="s">
        <v>115</v>
      </c>
      <c r="AW915" s="14" t="s">
        <v>38</v>
      </c>
      <c r="AX915" s="14" t="s">
        <v>87</v>
      </c>
      <c r="AY915" s="273" t="s">
        <v>227</v>
      </c>
    </row>
    <row r="916" s="2" customFormat="1" ht="16.5" customHeight="1">
      <c r="A916" s="40"/>
      <c r="B916" s="41"/>
      <c r="C916" s="284" t="s">
        <v>1352</v>
      </c>
      <c r="D916" s="284" t="s">
        <v>407</v>
      </c>
      <c r="E916" s="285" t="s">
        <v>1353</v>
      </c>
      <c r="F916" s="286" t="s">
        <v>1354</v>
      </c>
      <c r="G916" s="287" t="s">
        <v>415</v>
      </c>
      <c r="H916" s="288">
        <v>266.54300000000001</v>
      </c>
      <c r="I916" s="289"/>
      <c r="J916" s="290">
        <f>ROUND(I916*H916,2)</f>
        <v>0</v>
      </c>
      <c r="K916" s="286" t="s">
        <v>234</v>
      </c>
      <c r="L916" s="291"/>
      <c r="M916" s="292" t="s">
        <v>1</v>
      </c>
      <c r="N916" s="293" t="s">
        <v>48</v>
      </c>
      <c r="O916" s="93"/>
      <c r="P916" s="238">
        <f>O916*H916</f>
        <v>0</v>
      </c>
      <c r="Q916" s="238">
        <v>0.00029999999999999997</v>
      </c>
      <c r="R916" s="238">
        <f>Q916*H916</f>
        <v>0.07996289999999999</v>
      </c>
      <c r="S916" s="238">
        <v>0</v>
      </c>
      <c r="T916" s="239">
        <f>S916*H916</f>
        <v>0</v>
      </c>
      <c r="U916" s="40"/>
      <c r="V916" s="40"/>
      <c r="W916" s="40"/>
      <c r="X916" s="40"/>
      <c r="Y916" s="40"/>
      <c r="Z916" s="40"/>
      <c r="AA916" s="40"/>
      <c r="AB916" s="40"/>
      <c r="AC916" s="40"/>
      <c r="AD916" s="40"/>
      <c r="AE916" s="40"/>
      <c r="AR916" s="240" t="s">
        <v>525</v>
      </c>
      <c r="AT916" s="240" t="s">
        <v>407</v>
      </c>
      <c r="AU916" s="240" t="s">
        <v>91</v>
      </c>
      <c r="AY916" s="18" t="s">
        <v>227</v>
      </c>
      <c r="BE916" s="241">
        <f>IF(N916="základní",J916,0)</f>
        <v>0</v>
      </c>
      <c r="BF916" s="241">
        <f>IF(N916="snížená",J916,0)</f>
        <v>0</v>
      </c>
      <c r="BG916" s="241">
        <f>IF(N916="zákl. přenesená",J916,0)</f>
        <v>0</v>
      </c>
      <c r="BH916" s="241">
        <f>IF(N916="sníž. přenesená",J916,0)</f>
        <v>0</v>
      </c>
      <c r="BI916" s="241">
        <f>IF(N916="nulová",J916,0)</f>
        <v>0</v>
      </c>
      <c r="BJ916" s="18" t="s">
        <v>87</v>
      </c>
      <c r="BK916" s="241">
        <f>ROUND(I916*H916,2)</f>
        <v>0</v>
      </c>
      <c r="BL916" s="18" t="s">
        <v>300</v>
      </c>
      <c r="BM916" s="240" t="s">
        <v>1355</v>
      </c>
    </row>
    <row r="917" s="13" customFormat="1">
      <c r="A917" s="13"/>
      <c r="B917" s="252"/>
      <c r="C917" s="253"/>
      <c r="D917" s="242" t="s">
        <v>369</v>
      </c>
      <c r="E917" s="253"/>
      <c r="F917" s="255" t="s">
        <v>1356</v>
      </c>
      <c r="G917" s="253"/>
      <c r="H917" s="256">
        <v>266.54300000000001</v>
      </c>
      <c r="I917" s="257"/>
      <c r="J917" s="253"/>
      <c r="K917" s="253"/>
      <c r="L917" s="258"/>
      <c r="M917" s="259"/>
      <c r="N917" s="260"/>
      <c r="O917" s="260"/>
      <c r="P917" s="260"/>
      <c r="Q917" s="260"/>
      <c r="R917" s="260"/>
      <c r="S917" s="260"/>
      <c r="T917" s="261"/>
      <c r="U917" s="13"/>
      <c r="V917" s="13"/>
      <c r="W917" s="13"/>
      <c r="X917" s="13"/>
      <c r="Y917" s="13"/>
      <c r="Z917" s="13"/>
      <c r="AA917" s="13"/>
      <c r="AB917" s="13"/>
      <c r="AC917" s="13"/>
      <c r="AD917" s="13"/>
      <c r="AE917" s="13"/>
      <c r="AT917" s="262" t="s">
        <v>369</v>
      </c>
      <c r="AU917" s="262" t="s">
        <v>91</v>
      </c>
      <c r="AV917" s="13" t="s">
        <v>91</v>
      </c>
      <c r="AW917" s="13" t="s">
        <v>4</v>
      </c>
      <c r="AX917" s="13" t="s">
        <v>87</v>
      </c>
      <c r="AY917" s="262" t="s">
        <v>227</v>
      </c>
    </row>
    <row r="918" s="2" customFormat="1" ht="16.5" customHeight="1">
      <c r="A918" s="40"/>
      <c r="B918" s="41"/>
      <c r="C918" s="229" t="s">
        <v>1357</v>
      </c>
      <c r="D918" s="229" t="s">
        <v>230</v>
      </c>
      <c r="E918" s="230" t="s">
        <v>1358</v>
      </c>
      <c r="F918" s="231" t="s">
        <v>1359</v>
      </c>
      <c r="G918" s="232" t="s">
        <v>415</v>
      </c>
      <c r="H918" s="233">
        <v>357.89999999999998</v>
      </c>
      <c r="I918" s="234"/>
      <c r="J918" s="235">
        <f>ROUND(I918*H918,2)</f>
        <v>0</v>
      </c>
      <c r="K918" s="231" t="s">
        <v>234</v>
      </c>
      <c r="L918" s="46"/>
      <c r="M918" s="236" t="s">
        <v>1</v>
      </c>
      <c r="N918" s="237" t="s">
        <v>48</v>
      </c>
      <c r="O918" s="93"/>
      <c r="P918" s="238">
        <f>O918*H918</f>
        <v>0</v>
      </c>
      <c r="Q918" s="238">
        <v>0.0044999999999999997</v>
      </c>
      <c r="R918" s="238">
        <f>Q918*H918</f>
        <v>1.6105499999999997</v>
      </c>
      <c r="S918" s="238">
        <v>0</v>
      </c>
      <c r="T918" s="239">
        <f>S918*H918</f>
        <v>0</v>
      </c>
      <c r="U918" s="40"/>
      <c r="V918" s="40"/>
      <c r="W918" s="40"/>
      <c r="X918" s="40"/>
      <c r="Y918" s="40"/>
      <c r="Z918" s="40"/>
      <c r="AA918" s="40"/>
      <c r="AB918" s="40"/>
      <c r="AC918" s="40"/>
      <c r="AD918" s="40"/>
      <c r="AE918" s="40"/>
      <c r="AR918" s="240" t="s">
        <v>300</v>
      </c>
      <c r="AT918" s="240" t="s">
        <v>230</v>
      </c>
      <c r="AU918" s="240" t="s">
        <v>91</v>
      </c>
      <c r="AY918" s="18" t="s">
        <v>227</v>
      </c>
      <c r="BE918" s="241">
        <f>IF(N918="základní",J918,0)</f>
        <v>0</v>
      </c>
      <c r="BF918" s="241">
        <f>IF(N918="snížená",J918,0)</f>
        <v>0</v>
      </c>
      <c r="BG918" s="241">
        <f>IF(N918="zákl. přenesená",J918,0)</f>
        <v>0</v>
      </c>
      <c r="BH918" s="241">
        <f>IF(N918="sníž. přenesená",J918,0)</f>
        <v>0</v>
      </c>
      <c r="BI918" s="241">
        <f>IF(N918="nulová",J918,0)</f>
        <v>0</v>
      </c>
      <c r="BJ918" s="18" t="s">
        <v>87</v>
      </c>
      <c r="BK918" s="241">
        <f>ROUND(I918*H918,2)</f>
        <v>0</v>
      </c>
      <c r="BL918" s="18" t="s">
        <v>300</v>
      </c>
      <c r="BM918" s="240" t="s">
        <v>1360</v>
      </c>
    </row>
    <row r="919" s="2" customFormat="1">
      <c r="A919" s="40"/>
      <c r="B919" s="41"/>
      <c r="C919" s="42"/>
      <c r="D919" s="242" t="s">
        <v>237</v>
      </c>
      <c r="E919" s="42"/>
      <c r="F919" s="243" t="s">
        <v>1361</v>
      </c>
      <c r="G919" s="42"/>
      <c r="H919" s="42"/>
      <c r="I919" s="244"/>
      <c r="J919" s="42"/>
      <c r="K919" s="42"/>
      <c r="L919" s="46"/>
      <c r="M919" s="245"/>
      <c r="N919" s="246"/>
      <c r="O919" s="93"/>
      <c r="P919" s="93"/>
      <c r="Q919" s="93"/>
      <c r="R919" s="93"/>
      <c r="S919" s="93"/>
      <c r="T919" s="94"/>
      <c r="U919" s="40"/>
      <c r="V919" s="40"/>
      <c r="W919" s="40"/>
      <c r="X919" s="40"/>
      <c r="Y919" s="40"/>
      <c r="Z919" s="40"/>
      <c r="AA919" s="40"/>
      <c r="AB919" s="40"/>
      <c r="AC919" s="40"/>
      <c r="AD919" s="40"/>
      <c r="AE919" s="40"/>
      <c r="AT919" s="18" t="s">
        <v>237</v>
      </c>
      <c r="AU919" s="18" t="s">
        <v>91</v>
      </c>
    </row>
    <row r="920" s="2" customFormat="1" ht="16.5" customHeight="1">
      <c r="A920" s="40"/>
      <c r="B920" s="41"/>
      <c r="C920" s="229" t="s">
        <v>1362</v>
      </c>
      <c r="D920" s="229" t="s">
        <v>230</v>
      </c>
      <c r="E920" s="230" t="s">
        <v>1363</v>
      </c>
      <c r="F920" s="231" t="s">
        <v>1364</v>
      </c>
      <c r="G920" s="232" t="s">
        <v>415</v>
      </c>
      <c r="H920" s="233">
        <v>74.400000000000006</v>
      </c>
      <c r="I920" s="234"/>
      <c r="J920" s="235">
        <f>ROUND(I920*H920,2)</f>
        <v>0</v>
      </c>
      <c r="K920" s="231" t="s">
        <v>234</v>
      </c>
      <c r="L920" s="46"/>
      <c r="M920" s="236" t="s">
        <v>1</v>
      </c>
      <c r="N920" s="237" t="s">
        <v>48</v>
      </c>
      <c r="O920" s="93"/>
      <c r="P920" s="238">
        <f>O920*H920</f>
        <v>0</v>
      </c>
      <c r="Q920" s="238">
        <v>0.0045199999999999997</v>
      </c>
      <c r="R920" s="238">
        <f>Q920*H920</f>
        <v>0.33628800000000003</v>
      </c>
      <c r="S920" s="238">
        <v>0</v>
      </c>
      <c r="T920" s="239">
        <f>S920*H920</f>
        <v>0</v>
      </c>
      <c r="U920" s="40"/>
      <c r="V920" s="40"/>
      <c r="W920" s="40"/>
      <c r="X920" s="40"/>
      <c r="Y920" s="40"/>
      <c r="Z920" s="40"/>
      <c r="AA920" s="40"/>
      <c r="AB920" s="40"/>
      <c r="AC920" s="40"/>
      <c r="AD920" s="40"/>
      <c r="AE920" s="40"/>
      <c r="AR920" s="240" t="s">
        <v>300</v>
      </c>
      <c r="AT920" s="240" t="s">
        <v>230</v>
      </c>
      <c r="AU920" s="240" t="s">
        <v>91</v>
      </c>
      <c r="AY920" s="18" t="s">
        <v>227</v>
      </c>
      <c r="BE920" s="241">
        <f>IF(N920="základní",J920,0)</f>
        <v>0</v>
      </c>
      <c r="BF920" s="241">
        <f>IF(N920="snížená",J920,0)</f>
        <v>0</v>
      </c>
      <c r="BG920" s="241">
        <f>IF(N920="zákl. přenesená",J920,0)</f>
        <v>0</v>
      </c>
      <c r="BH920" s="241">
        <f>IF(N920="sníž. přenesená",J920,0)</f>
        <v>0</v>
      </c>
      <c r="BI920" s="241">
        <f>IF(N920="nulová",J920,0)</f>
        <v>0</v>
      </c>
      <c r="BJ920" s="18" t="s">
        <v>87</v>
      </c>
      <c r="BK920" s="241">
        <f>ROUND(I920*H920,2)</f>
        <v>0</v>
      </c>
      <c r="BL920" s="18" t="s">
        <v>300</v>
      </c>
      <c r="BM920" s="240" t="s">
        <v>1365</v>
      </c>
    </row>
    <row r="921" s="2" customFormat="1">
      <c r="A921" s="40"/>
      <c r="B921" s="41"/>
      <c r="C921" s="42"/>
      <c r="D921" s="242" t="s">
        <v>237</v>
      </c>
      <c r="E921" s="42"/>
      <c r="F921" s="243" t="s">
        <v>1366</v>
      </c>
      <c r="G921" s="42"/>
      <c r="H921" s="42"/>
      <c r="I921" s="244"/>
      <c r="J921" s="42"/>
      <c r="K921" s="42"/>
      <c r="L921" s="46"/>
      <c r="M921" s="245"/>
      <c r="N921" s="246"/>
      <c r="O921" s="93"/>
      <c r="P921" s="93"/>
      <c r="Q921" s="93"/>
      <c r="R921" s="93"/>
      <c r="S921" s="93"/>
      <c r="T921" s="94"/>
      <c r="U921" s="40"/>
      <c r="V921" s="40"/>
      <c r="W921" s="40"/>
      <c r="X921" s="40"/>
      <c r="Y921" s="40"/>
      <c r="Z921" s="40"/>
      <c r="AA921" s="40"/>
      <c r="AB921" s="40"/>
      <c r="AC921" s="40"/>
      <c r="AD921" s="40"/>
      <c r="AE921" s="40"/>
      <c r="AT921" s="18" t="s">
        <v>237</v>
      </c>
      <c r="AU921" s="18" t="s">
        <v>91</v>
      </c>
    </row>
    <row r="922" s="15" customFormat="1">
      <c r="A922" s="15"/>
      <c r="B922" s="274"/>
      <c r="C922" s="275"/>
      <c r="D922" s="242" t="s">
        <v>369</v>
      </c>
      <c r="E922" s="276" t="s">
        <v>1</v>
      </c>
      <c r="F922" s="277" t="s">
        <v>734</v>
      </c>
      <c r="G922" s="275"/>
      <c r="H922" s="276" t="s">
        <v>1</v>
      </c>
      <c r="I922" s="278"/>
      <c r="J922" s="275"/>
      <c r="K922" s="275"/>
      <c r="L922" s="279"/>
      <c r="M922" s="280"/>
      <c r="N922" s="281"/>
      <c r="O922" s="281"/>
      <c r="P922" s="281"/>
      <c r="Q922" s="281"/>
      <c r="R922" s="281"/>
      <c r="S922" s="281"/>
      <c r="T922" s="282"/>
      <c r="U922" s="15"/>
      <c r="V922" s="15"/>
      <c r="W922" s="15"/>
      <c r="X922" s="15"/>
      <c r="Y922" s="15"/>
      <c r="Z922" s="15"/>
      <c r="AA922" s="15"/>
      <c r="AB922" s="15"/>
      <c r="AC922" s="15"/>
      <c r="AD922" s="15"/>
      <c r="AE922" s="15"/>
      <c r="AT922" s="283" t="s">
        <v>369</v>
      </c>
      <c r="AU922" s="283" t="s">
        <v>91</v>
      </c>
      <c r="AV922" s="15" t="s">
        <v>87</v>
      </c>
      <c r="AW922" s="15" t="s">
        <v>38</v>
      </c>
      <c r="AX922" s="15" t="s">
        <v>83</v>
      </c>
      <c r="AY922" s="283" t="s">
        <v>227</v>
      </c>
    </row>
    <row r="923" s="13" customFormat="1">
      <c r="A923" s="13"/>
      <c r="B923" s="252"/>
      <c r="C923" s="253"/>
      <c r="D923" s="242" t="s">
        <v>369</v>
      </c>
      <c r="E923" s="254" t="s">
        <v>1</v>
      </c>
      <c r="F923" s="255" t="s">
        <v>1367</v>
      </c>
      <c r="G923" s="253"/>
      <c r="H923" s="256">
        <v>74.400000000000006</v>
      </c>
      <c r="I923" s="257"/>
      <c r="J923" s="253"/>
      <c r="K923" s="253"/>
      <c r="L923" s="258"/>
      <c r="M923" s="259"/>
      <c r="N923" s="260"/>
      <c r="O923" s="260"/>
      <c r="P923" s="260"/>
      <c r="Q923" s="260"/>
      <c r="R923" s="260"/>
      <c r="S923" s="260"/>
      <c r="T923" s="261"/>
      <c r="U923" s="13"/>
      <c r="V923" s="13"/>
      <c r="W923" s="13"/>
      <c r="X923" s="13"/>
      <c r="Y923" s="13"/>
      <c r="Z923" s="13"/>
      <c r="AA923" s="13"/>
      <c r="AB923" s="13"/>
      <c r="AC923" s="13"/>
      <c r="AD923" s="13"/>
      <c r="AE923" s="13"/>
      <c r="AT923" s="262" t="s">
        <v>369</v>
      </c>
      <c r="AU923" s="262" t="s">
        <v>91</v>
      </c>
      <c r="AV923" s="13" t="s">
        <v>91</v>
      </c>
      <c r="AW923" s="13" t="s">
        <v>38</v>
      </c>
      <c r="AX923" s="13" t="s">
        <v>83</v>
      </c>
      <c r="AY923" s="262" t="s">
        <v>227</v>
      </c>
    </row>
    <row r="924" s="14" customFormat="1">
      <c r="A924" s="14"/>
      <c r="B924" s="263"/>
      <c r="C924" s="264"/>
      <c r="D924" s="242" t="s">
        <v>369</v>
      </c>
      <c r="E924" s="265" t="s">
        <v>1</v>
      </c>
      <c r="F924" s="266" t="s">
        <v>371</v>
      </c>
      <c r="G924" s="264"/>
      <c r="H924" s="267">
        <v>74.400000000000006</v>
      </c>
      <c r="I924" s="268"/>
      <c r="J924" s="264"/>
      <c r="K924" s="264"/>
      <c r="L924" s="269"/>
      <c r="M924" s="270"/>
      <c r="N924" s="271"/>
      <c r="O924" s="271"/>
      <c r="P924" s="271"/>
      <c r="Q924" s="271"/>
      <c r="R924" s="271"/>
      <c r="S924" s="271"/>
      <c r="T924" s="272"/>
      <c r="U924" s="14"/>
      <c r="V924" s="14"/>
      <c r="W924" s="14"/>
      <c r="X924" s="14"/>
      <c r="Y924" s="14"/>
      <c r="Z924" s="14"/>
      <c r="AA924" s="14"/>
      <c r="AB924" s="14"/>
      <c r="AC924" s="14"/>
      <c r="AD924" s="14"/>
      <c r="AE924" s="14"/>
      <c r="AT924" s="273" t="s">
        <v>369</v>
      </c>
      <c r="AU924" s="273" t="s">
        <v>91</v>
      </c>
      <c r="AV924" s="14" t="s">
        <v>115</v>
      </c>
      <c r="AW924" s="14" t="s">
        <v>38</v>
      </c>
      <c r="AX924" s="14" t="s">
        <v>87</v>
      </c>
      <c r="AY924" s="273" t="s">
        <v>227</v>
      </c>
    </row>
    <row r="925" s="2" customFormat="1" ht="16.5" customHeight="1">
      <c r="A925" s="40"/>
      <c r="B925" s="41"/>
      <c r="C925" s="229" t="s">
        <v>1368</v>
      </c>
      <c r="D925" s="229" t="s">
        <v>230</v>
      </c>
      <c r="E925" s="230" t="s">
        <v>1369</v>
      </c>
      <c r="F925" s="231" t="s">
        <v>1370</v>
      </c>
      <c r="G925" s="232" t="s">
        <v>415</v>
      </c>
      <c r="H925" s="233">
        <v>291.80500000000001</v>
      </c>
      <c r="I925" s="234"/>
      <c r="J925" s="235">
        <f>ROUND(I925*H925,2)</f>
        <v>0</v>
      </c>
      <c r="K925" s="231" t="s">
        <v>234</v>
      </c>
      <c r="L925" s="46"/>
      <c r="M925" s="236" t="s">
        <v>1</v>
      </c>
      <c r="N925" s="237" t="s">
        <v>48</v>
      </c>
      <c r="O925" s="93"/>
      <c r="P925" s="238">
        <f>O925*H925</f>
        <v>0</v>
      </c>
      <c r="Q925" s="238">
        <v>0.0044999999999999997</v>
      </c>
      <c r="R925" s="238">
        <f>Q925*H925</f>
        <v>1.3131225</v>
      </c>
      <c r="S925" s="238">
        <v>0</v>
      </c>
      <c r="T925" s="239">
        <f>S925*H925</f>
        <v>0</v>
      </c>
      <c r="U925" s="40"/>
      <c r="V925" s="40"/>
      <c r="W925" s="40"/>
      <c r="X925" s="40"/>
      <c r="Y925" s="40"/>
      <c r="Z925" s="40"/>
      <c r="AA925" s="40"/>
      <c r="AB925" s="40"/>
      <c r="AC925" s="40"/>
      <c r="AD925" s="40"/>
      <c r="AE925" s="40"/>
      <c r="AR925" s="240" t="s">
        <v>300</v>
      </c>
      <c r="AT925" s="240" t="s">
        <v>230</v>
      </c>
      <c r="AU925" s="240" t="s">
        <v>91</v>
      </c>
      <c r="AY925" s="18" t="s">
        <v>227</v>
      </c>
      <c r="BE925" s="241">
        <f>IF(N925="základní",J925,0)</f>
        <v>0</v>
      </c>
      <c r="BF925" s="241">
        <f>IF(N925="snížená",J925,0)</f>
        <v>0</v>
      </c>
      <c r="BG925" s="241">
        <f>IF(N925="zákl. přenesená",J925,0)</f>
        <v>0</v>
      </c>
      <c r="BH925" s="241">
        <f>IF(N925="sníž. přenesená",J925,0)</f>
        <v>0</v>
      </c>
      <c r="BI925" s="241">
        <f>IF(N925="nulová",J925,0)</f>
        <v>0</v>
      </c>
      <c r="BJ925" s="18" t="s">
        <v>87</v>
      </c>
      <c r="BK925" s="241">
        <f>ROUND(I925*H925,2)</f>
        <v>0</v>
      </c>
      <c r="BL925" s="18" t="s">
        <v>300</v>
      </c>
      <c r="BM925" s="240" t="s">
        <v>1371</v>
      </c>
    </row>
    <row r="926" s="2" customFormat="1">
      <c r="A926" s="40"/>
      <c r="B926" s="41"/>
      <c r="C926" s="42"/>
      <c r="D926" s="242" t="s">
        <v>237</v>
      </c>
      <c r="E926" s="42"/>
      <c r="F926" s="243" t="s">
        <v>1366</v>
      </c>
      <c r="G926" s="42"/>
      <c r="H926" s="42"/>
      <c r="I926" s="244"/>
      <c r="J926" s="42"/>
      <c r="K926" s="42"/>
      <c r="L926" s="46"/>
      <c r="M926" s="245"/>
      <c r="N926" s="246"/>
      <c r="O926" s="93"/>
      <c r="P926" s="93"/>
      <c r="Q926" s="93"/>
      <c r="R926" s="93"/>
      <c r="S926" s="93"/>
      <c r="T926" s="94"/>
      <c r="U926" s="40"/>
      <c r="V926" s="40"/>
      <c r="W926" s="40"/>
      <c r="X926" s="40"/>
      <c r="Y926" s="40"/>
      <c r="Z926" s="40"/>
      <c r="AA926" s="40"/>
      <c r="AB926" s="40"/>
      <c r="AC926" s="40"/>
      <c r="AD926" s="40"/>
      <c r="AE926" s="40"/>
      <c r="AT926" s="18" t="s">
        <v>237</v>
      </c>
      <c r="AU926" s="18" t="s">
        <v>91</v>
      </c>
    </row>
    <row r="927" s="15" customFormat="1">
      <c r="A927" s="15"/>
      <c r="B927" s="274"/>
      <c r="C927" s="275"/>
      <c r="D927" s="242" t="s">
        <v>369</v>
      </c>
      <c r="E927" s="276" t="s">
        <v>1</v>
      </c>
      <c r="F927" s="277" t="s">
        <v>1372</v>
      </c>
      <c r="G927" s="275"/>
      <c r="H927" s="276" t="s">
        <v>1</v>
      </c>
      <c r="I927" s="278"/>
      <c r="J927" s="275"/>
      <c r="K927" s="275"/>
      <c r="L927" s="279"/>
      <c r="M927" s="280"/>
      <c r="N927" s="281"/>
      <c r="O927" s="281"/>
      <c r="P927" s="281"/>
      <c r="Q927" s="281"/>
      <c r="R927" s="281"/>
      <c r="S927" s="281"/>
      <c r="T927" s="282"/>
      <c r="U927" s="15"/>
      <c r="V927" s="15"/>
      <c r="W927" s="15"/>
      <c r="X927" s="15"/>
      <c r="Y927" s="15"/>
      <c r="Z927" s="15"/>
      <c r="AA927" s="15"/>
      <c r="AB927" s="15"/>
      <c r="AC927" s="15"/>
      <c r="AD927" s="15"/>
      <c r="AE927" s="15"/>
      <c r="AT927" s="283" t="s">
        <v>369</v>
      </c>
      <c r="AU927" s="283" t="s">
        <v>91</v>
      </c>
      <c r="AV927" s="15" t="s">
        <v>87</v>
      </c>
      <c r="AW927" s="15" t="s">
        <v>38</v>
      </c>
      <c r="AX927" s="15" t="s">
        <v>83</v>
      </c>
      <c r="AY927" s="283" t="s">
        <v>227</v>
      </c>
    </row>
    <row r="928" s="13" customFormat="1">
      <c r="A928" s="13"/>
      <c r="B928" s="252"/>
      <c r="C928" s="253"/>
      <c r="D928" s="242" t="s">
        <v>369</v>
      </c>
      <c r="E928" s="254" t="s">
        <v>1</v>
      </c>
      <c r="F928" s="255" t="s">
        <v>1373</v>
      </c>
      <c r="G928" s="253"/>
      <c r="H928" s="256">
        <v>35.793999999999997</v>
      </c>
      <c r="I928" s="257"/>
      <c r="J928" s="253"/>
      <c r="K928" s="253"/>
      <c r="L928" s="258"/>
      <c r="M928" s="259"/>
      <c r="N928" s="260"/>
      <c r="O928" s="260"/>
      <c r="P928" s="260"/>
      <c r="Q928" s="260"/>
      <c r="R928" s="260"/>
      <c r="S928" s="260"/>
      <c r="T928" s="261"/>
      <c r="U928" s="13"/>
      <c r="V928" s="13"/>
      <c r="W928" s="13"/>
      <c r="X928" s="13"/>
      <c r="Y928" s="13"/>
      <c r="Z928" s="13"/>
      <c r="AA928" s="13"/>
      <c r="AB928" s="13"/>
      <c r="AC928" s="13"/>
      <c r="AD928" s="13"/>
      <c r="AE928" s="13"/>
      <c r="AT928" s="262" t="s">
        <v>369</v>
      </c>
      <c r="AU928" s="262" t="s">
        <v>91</v>
      </c>
      <c r="AV928" s="13" t="s">
        <v>91</v>
      </c>
      <c r="AW928" s="13" t="s">
        <v>38</v>
      </c>
      <c r="AX928" s="13" t="s">
        <v>83</v>
      </c>
      <c r="AY928" s="262" t="s">
        <v>227</v>
      </c>
    </row>
    <row r="929" s="13" customFormat="1">
      <c r="A929" s="13"/>
      <c r="B929" s="252"/>
      <c r="C929" s="253"/>
      <c r="D929" s="242" t="s">
        <v>369</v>
      </c>
      <c r="E929" s="254" t="s">
        <v>1</v>
      </c>
      <c r="F929" s="255" t="s">
        <v>1374</v>
      </c>
      <c r="G929" s="253"/>
      <c r="H929" s="256">
        <v>58.591000000000001</v>
      </c>
      <c r="I929" s="257"/>
      <c r="J929" s="253"/>
      <c r="K929" s="253"/>
      <c r="L929" s="258"/>
      <c r="M929" s="259"/>
      <c r="N929" s="260"/>
      <c r="O929" s="260"/>
      <c r="P929" s="260"/>
      <c r="Q929" s="260"/>
      <c r="R929" s="260"/>
      <c r="S929" s="260"/>
      <c r="T929" s="261"/>
      <c r="U929" s="13"/>
      <c r="V929" s="13"/>
      <c r="W929" s="13"/>
      <c r="X929" s="13"/>
      <c r="Y929" s="13"/>
      <c r="Z929" s="13"/>
      <c r="AA929" s="13"/>
      <c r="AB929" s="13"/>
      <c r="AC929" s="13"/>
      <c r="AD929" s="13"/>
      <c r="AE929" s="13"/>
      <c r="AT929" s="262" t="s">
        <v>369</v>
      </c>
      <c r="AU929" s="262" t="s">
        <v>91</v>
      </c>
      <c r="AV929" s="13" t="s">
        <v>91</v>
      </c>
      <c r="AW929" s="13" t="s">
        <v>38</v>
      </c>
      <c r="AX929" s="13" t="s">
        <v>83</v>
      </c>
      <c r="AY929" s="262" t="s">
        <v>227</v>
      </c>
    </row>
    <row r="930" s="13" customFormat="1">
      <c r="A930" s="13"/>
      <c r="B930" s="252"/>
      <c r="C930" s="253"/>
      <c r="D930" s="242" t="s">
        <v>369</v>
      </c>
      <c r="E930" s="254" t="s">
        <v>1</v>
      </c>
      <c r="F930" s="255" t="s">
        <v>1375</v>
      </c>
      <c r="G930" s="253"/>
      <c r="H930" s="256">
        <v>169.37600000000001</v>
      </c>
      <c r="I930" s="257"/>
      <c r="J930" s="253"/>
      <c r="K930" s="253"/>
      <c r="L930" s="258"/>
      <c r="M930" s="259"/>
      <c r="N930" s="260"/>
      <c r="O930" s="260"/>
      <c r="P930" s="260"/>
      <c r="Q930" s="260"/>
      <c r="R930" s="260"/>
      <c r="S930" s="260"/>
      <c r="T930" s="261"/>
      <c r="U930" s="13"/>
      <c r="V930" s="13"/>
      <c r="W930" s="13"/>
      <c r="X930" s="13"/>
      <c r="Y930" s="13"/>
      <c r="Z930" s="13"/>
      <c r="AA930" s="13"/>
      <c r="AB930" s="13"/>
      <c r="AC930" s="13"/>
      <c r="AD930" s="13"/>
      <c r="AE930" s="13"/>
      <c r="AT930" s="262" t="s">
        <v>369</v>
      </c>
      <c r="AU930" s="262" t="s">
        <v>91</v>
      </c>
      <c r="AV930" s="13" t="s">
        <v>91</v>
      </c>
      <c r="AW930" s="13" t="s">
        <v>38</v>
      </c>
      <c r="AX930" s="13" t="s">
        <v>83</v>
      </c>
      <c r="AY930" s="262" t="s">
        <v>227</v>
      </c>
    </row>
    <row r="931" s="13" customFormat="1">
      <c r="A931" s="13"/>
      <c r="B931" s="252"/>
      <c r="C931" s="253"/>
      <c r="D931" s="242" t="s">
        <v>369</v>
      </c>
      <c r="E931" s="254" t="s">
        <v>1</v>
      </c>
      <c r="F931" s="255" t="s">
        <v>1376</v>
      </c>
      <c r="G931" s="253"/>
      <c r="H931" s="256">
        <v>28.044</v>
      </c>
      <c r="I931" s="257"/>
      <c r="J931" s="253"/>
      <c r="K931" s="253"/>
      <c r="L931" s="258"/>
      <c r="M931" s="259"/>
      <c r="N931" s="260"/>
      <c r="O931" s="260"/>
      <c r="P931" s="260"/>
      <c r="Q931" s="260"/>
      <c r="R931" s="260"/>
      <c r="S931" s="260"/>
      <c r="T931" s="261"/>
      <c r="U931" s="13"/>
      <c r="V931" s="13"/>
      <c r="W931" s="13"/>
      <c r="X931" s="13"/>
      <c r="Y931" s="13"/>
      <c r="Z931" s="13"/>
      <c r="AA931" s="13"/>
      <c r="AB931" s="13"/>
      <c r="AC931" s="13"/>
      <c r="AD931" s="13"/>
      <c r="AE931" s="13"/>
      <c r="AT931" s="262" t="s">
        <v>369</v>
      </c>
      <c r="AU931" s="262" t="s">
        <v>91</v>
      </c>
      <c r="AV931" s="13" t="s">
        <v>91</v>
      </c>
      <c r="AW931" s="13" t="s">
        <v>38</v>
      </c>
      <c r="AX931" s="13" t="s">
        <v>83</v>
      </c>
      <c r="AY931" s="262" t="s">
        <v>227</v>
      </c>
    </row>
    <row r="932" s="15" customFormat="1">
      <c r="A932" s="15"/>
      <c r="B932" s="274"/>
      <c r="C932" s="275"/>
      <c r="D932" s="242" t="s">
        <v>369</v>
      </c>
      <c r="E932" s="276" t="s">
        <v>1</v>
      </c>
      <c r="F932" s="277" t="s">
        <v>1377</v>
      </c>
      <c r="G932" s="275"/>
      <c r="H932" s="276" t="s">
        <v>1</v>
      </c>
      <c r="I932" s="278"/>
      <c r="J932" s="275"/>
      <c r="K932" s="275"/>
      <c r="L932" s="279"/>
      <c r="M932" s="280"/>
      <c r="N932" s="281"/>
      <c r="O932" s="281"/>
      <c r="P932" s="281"/>
      <c r="Q932" s="281"/>
      <c r="R932" s="281"/>
      <c r="S932" s="281"/>
      <c r="T932" s="282"/>
      <c r="U932" s="15"/>
      <c r="V932" s="15"/>
      <c r="W932" s="15"/>
      <c r="X932" s="15"/>
      <c r="Y932" s="15"/>
      <c r="Z932" s="15"/>
      <c r="AA932" s="15"/>
      <c r="AB932" s="15"/>
      <c r="AC932" s="15"/>
      <c r="AD932" s="15"/>
      <c r="AE932" s="15"/>
      <c r="AT932" s="283" t="s">
        <v>369</v>
      </c>
      <c r="AU932" s="283" t="s">
        <v>91</v>
      </c>
      <c r="AV932" s="15" t="s">
        <v>87</v>
      </c>
      <c r="AW932" s="15" t="s">
        <v>38</v>
      </c>
      <c r="AX932" s="15" t="s">
        <v>83</v>
      </c>
      <c r="AY932" s="283" t="s">
        <v>227</v>
      </c>
    </row>
    <row r="933" s="14" customFormat="1">
      <c r="A933" s="14"/>
      <c r="B933" s="263"/>
      <c r="C933" s="264"/>
      <c r="D933" s="242" t="s">
        <v>369</v>
      </c>
      <c r="E933" s="265" t="s">
        <v>1</v>
      </c>
      <c r="F933" s="266" t="s">
        <v>371</v>
      </c>
      <c r="G933" s="264"/>
      <c r="H933" s="267">
        <v>291.80500000000001</v>
      </c>
      <c r="I933" s="268"/>
      <c r="J933" s="264"/>
      <c r="K933" s="264"/>
      <c r="L933" s="269"/>
      <c r="M933" s="270"/>
      <c r="N933" s="271"/>
      <c r="O933" s="271"/>
      <c r="P933" s="271"/>
      <c r="Q933" s="271"/>
      <c r="R933" s="271"/>
      <c r="S933" s="271"/>
      <c r="T933" s="272"/>
      <c r="U933" s="14"/>
      <c r="V933" s="14"/>
      <c r="W933" s="14"/>
      <c r="X933" s="14"/>
      <c r="Y933" s="14"/>
      <c r="Z933" s="14"/>
      <c r="AA933" s="14"/>
      <c r="AB933" s="14"/>
      <c r="AC933" s="14"/>
      <c r="AD933" s="14"/>
      <c r="AE933" s="14"/>
      <c r="AT933" s="273" t="s">
        <v>369</v>
      </c>
      <c r="AU933" s="273" t="s">
        <v>91</v>
      </c>
      <c r="AV933" s="14" t="s">
        <v>115</v>
      </c>
      <c r="AW933" s="14" t="s">
        <v>38</v>
      </c>
      <c r="AX933" s="14" t="s">
        <v>87</v>
      </c>
      <c r="AY933" s="273" t="s">
        <v>227</v>
      </c>
    </row>
    <row r="934" s="2" customFormat="1" ht="16.5" customHeight="1">
      <c r="A934" s="40"/>
      <c r="B934" s="41"/>
      <c r="C934" s="229" t="s">
        <v>1378</v>
      </c>
      <c r="D934" s="229" t="s">
        <v>230</v>
      </c>
      <c r="E934" s="230" t="s">
        <v>1379</v>
      </c>
      <c r="F934" s="231" t="s">
        <v>1380</v>
      </c>
      <c r="G934" s="232" t="s">
        <v>1381</v>
      </c>
      <c r="H934" s="305"/>
      <c r="I934" s="234"/>
      <c r="J934" s="235">
        <f>ROUND(I934*H934,2)</f>
        <v>0</v>
      </c>
      <c r="K934" s="231" t="s">
        <v>234</v>
      </c>
      <c r="L934" s="46"/>
      <c r="M934" s="236" t="s">
        <v>1</v>
      </c>
      <c r="N934" s="237" t="s">
        <v>48</v>
      </c>
      <c r="O934" s="93"/>
      <c r="P934" s="238">
        <f>O934*H934</f>
        <v>0</v>
      </c>
      <c r="Q934" s="238">
        <v>0</v>
      </c>
      <c r="R934" s="238">
        <f>Q934*H934</f>
        <v>0</v>
      </c>
      <c r="S934" s="238">
        <v>0</v>
      </c>
      <c r="T934" s="239">
        <f>S934*H934</f>
        <v>0</v>
      </c>
      <c r="U934" s="40"/>
      <c r="V934" s="40"/>
      <c r="W934" s="40"/>
      <c r="X934" s="40"/>
      <c r="Y934" s="40"/>
      <c r="Z934" s="40"/>
      <c r="AA934" s="40"/>
      <c r="AB934" s="40"/>
      <c r="AC934" s="40"/>
      <c r="AD934" s="40"/>
      <c r="AE934" s="40"/>
      <c r="AR934" s="240" t="s">
        <v>300</v>
      </c>
      <c r="AT934" s="240" t="s">
        <v>230</v>
      </c>
      <c r="AU934" s="240" t="s">
        <v>91</v>
      </c>
      <c r="AY934" s="18" t="s">
        <v>227</v>
      </c>
      <c r="BE934" s="241">
        <f>IF(N934="základní",J934,0)</f>
        <v>0</v>
      </c>
      <c r="BF934" s="241">
        <f>IF(N934="snížená",J934,0)</f>
        <v>0</v>
      </c>
      <c r="BG934" s="241">
        <f>IF(N934="zákl. přenesená",J934,0)</f>
        <v>0</v>
      </c>
      <c r="BH934" s="241">
        <f>IF(N934="sníž. přenesená",J934,0)</f>
        <v>0</v>
      </c>
      <c r="BI934" s="241">
        <f>IF(N934="nulová",J934,0)</f>
        <v>0</v>
      </c>
      <c r="BJ934" s="18" t="s">
        <v>87</v>
      </c>
      <c r="BK934" s="241">
        <f>ROUND(I934*H934,2)</f>
        <v>0</v>
      </c>
      <c r="BL934" s="18" t="s">
        <v>300</v>
      </c>
      <c r="BM934" s="240" t="s">
        <v>1382</v>
      </c>
    </row>
    <row r="935" s="12" customFormat="1" ht="22.8" customHeight="1">
      <c r="A935" s="12"/>
      <c r="B935" s="213"/>
      <c r="C935" s="214"/>
      <c r="D935" s="215" t="s">
        <v>82</v>
      </c>
      <c r="E935" s="227" t="s">
        <v>1383</v>
      </c>
      <c r="F935" s="227" t="s">
        <v>1384</v>
      </c>
      <c r="G935" s="214"/>
      <c r="H935" s="214"/>
      <c r="I935" s="217"/>
      <c r="J935" s="228">
        <f>BK935</f>
        <v>0</v>
      </c>
      <c r="K935" s="214"/>
      <c r="L935" s="219"/>
      <c r="M935" s="220"/>
      <c r="N935" s="221"/>
      <c r="O935" s="221"/>
      <c r="P935" s="222">
        <f>SUM(P936:P1065)</f>
        <v>0</v>
      </c>
      <c r="Q935" s="221"/>
      <c r="R935" s="222">
        <f>SUM(R936:R1065)</f>
        <v>16.571823999999999</v>
      </c>
      <c r="S935" s="221"/>
      <c r="T935" s="223">
        <f>SUM(T936:T1065)</f>
        <v>43.952826000000002</v>
      </c>
      <c r="U935" s="12"/>
      <c r="V935" s="12"/>
      <c r="W935" s="12"/>
      <c r="X935" s="12"/>
      <c r="Y935" s="12"/>
      <c r="Z935" s="12"/>
      <c r="AA935" s="12"/>
      <c r="AB935" s="12"/>
      <c r="AC935" s="12"/>
      <c r="AD935" s="12"/>
      <c r="AE935" s="12"/>
      <c r="AR935" s="224" t="s">
        <v>91</v>
      </c>
      <c r="AT935" s="225" t="s">
        <v>82</v>
      </c>
      <c r="AU935" s="225" t="s">
        <v>87</v>
      </c>
      <c r="AY935" s="224" t="s">
        <v>227</v>
      </c>
      <c r="BK935" s="226">
        <f>SUM(BK936:BK1065)</f>
        <v>0</v>
      </c>
    </row>
    <row r="936" s="2" customFormat="1" ht="16.5" customHeight="1">
      <c r="A936" s="40"/>
      <c r="B936" s="41"/>
      <c r="C936" s="229" t="s">
        <v>1385</v>
      </c>
      <c r="D936" s="229" t="s">
        <v>230</v>
      </c>
      <c r="E936" s="230" t="s">
        <v>1386</v>
      </c>
      <c r="F936" s="231" t="s">
        <v>1387</v>
      </c>
      <c r="G936" s="232" t="s">
        <v>415</v>
      </c>
      <c r="H936" s="233">
        <v>748.66399999999999</v>
      </c>
      <c r="I936" s="234"/>
      <c r="J936" s="235">
        <f>ROUND(I936*H936,2)</f>
        <v>0</v>
      </c>
      <c r="K936" s="231" t="s">
        <v>234</v>
      </c>
      <c r="L936" s="46"/>
      <c r="M936" s="236" t="s">
        <v>1</v>
      </c>
      <c r="N936" s="237" t="s">
        <v>48</v>
      </c>
      <c r="O936" s="93"/>
      <c r="P936" s="238">
        <f>O936*H936</f>
        <v>0</v>
      </c>
      <c r="Q936" s="238">
        <v>0</v>
      </c>
      <c r="R936" s="238">
        <f>Q936*H936</f>
        <v>0</v>
      </c>
      <c r="S936" s="238">
        <v>0.0060000000000000001</v>
      </c>
      <c r="T936" s="239">
        <f>S936*H936</f>
        <v>4.4919840000000004</v>
      </c>
      <c r="U936" s="40"/>
      <c r="V936" s="40"/>
      <c r="W936" s="40"/>
      <c r="X936" s="40"/>
      <c r="Y936" s="40"/>
      <c r="Z936" s="40"/>
      <c r="AA936" s="40"/>
      <c r="AB936" s="40"/>
      <c r="AC936" s="40"/>
      <c r="AD936" s="40"/>
      <c r="AE936" s="40"/>
      <c r="AR936" s="240" t="s">
        <v>300</v>
      </c>
      <c r="AT936" s="240" t="s">
        <v>230</v>
      </c>
      <c r="AU936" s="240" t="s">
        <v>91</v>
      </c>
      <c r="AY936" s="18" t="s">
        <v>227</v>
      </c>
      <c r="BE936" s="241">
        <f>IF(N936="základní",J936,0)</f>
        <v>0</v>
      </c>
      <c r="BF936" s="241">
        <f>IF(N936="snížená",J936,0)</f>
        <v>0</v>
      </c>
      <c r="BG936" s="241">
        <f>IF(N936="zákl. přenesená",J936,0)</f>
        <v>0</v>
      </c>
      <c r="BH936" s="241">
        <f>IF(N936="sníž. přenesená",J936,0)</f>
        <v>0</v>
      </c>
      <c r="BI936" s="241">
        <f>IF(N936="nulová",J936,0)</f>
        <v>0</v>
      </c>
      <c r="BJ936" s="18" t="s">
        <v>87</v>
      </c>
      <c r="BK936" s="241">
        <f>ROUND(I936*H936,2)</f>
        <v>0</v>
      </c>
      <c r="BL936" s="18" t="s">
        <v>300</v>
      </c>
      <c r="BM936" s="240" t="s">
        <v>1388</v>
      </c>
    </row>
    <row r="937" s="15" customFormat="1">
      <c r="A937" s="15"/>
      <c r="B937" s="274"/>
      <c r="C937" s="275"/>
      <c r="D937" s="242" t="s">
        <v>369</v>
      </c>
      <c r="E937" s="276" t="s">
        <v>1</v>
      </c>
      <c r="F937" s="277" t="s">
        <v>1099</v>
      </c>
      <c r="G937" s="275"/>
      <c r="H937" s="276" t="s">
        <v>1</v>
      </c>
      <c r="I937" s="278"/>
      <c r="J937" s="275"/>
      <c r="K937" s="275"/>
      <c r="L937" s="279"/>
      <c r="M937" s="280"/>
      <c r="N937" s="281"/>
      <c r="O937" s="281"/>
      <c r="P937" s="281"/>
      <c r="Q937" s="281"/>
      <c r="R937" s="281"/>
      <c r="S937" s="281"/>
      <c r="T937" s="282"/>
      <c r="U937" s="15"/>
      <c r="V937" s="15"/>
      <c r="W937" s="15"/>
      <c r="X937" s="15"/>
      <c r="Y937" s="15"/>
      <c r="Z937" s="15"/>
      <c r="AA937" s="15"/>
      <c r="AB937" s="15"/>
      <c r="AC937" s="15"/>
      <c r="AD937" s="15"/>
      <c r="AE937" s="15"/>
      <c r="AT937" s="283" t="s">
        <v>369</v>
      </c>
      <c r="AU937" s="283" t="s">
        <v>91</v>
      </c>
      <c r="AV937" s="15" t="s">
        <v>87</v>
      </c>
      <c r="AW937" s="15" t="s">
        <v>38</v>
      </c>
      <c r="AX937" s="15" t="s">
        <v>83</v>
      </c>
      <c r="AY937" s="283" t="s">
        <v>227</v>
      </c>
    </row>
    <row r="938" s="13" customFormat="1">
      <c r="A938" s="13"/>
      <c r="B938" s="252"/>
      <c r="C938" s="253"/>
      <c r="D938" s="242" t="s">
        <v>369</v>
      </c>
      <c r="E938" s="254" t="s">
        <v>1</v>
      </c>
      <c r="F938" s="255" t="s">
        <v>1389</v>
      </c>
      <c r="G938" s="253"/>
      <c r="H938" s="256">
        <v>283.52699999999999</v>
      </c>
      <c r="I938" s="257"/>
      <c r="J938" s="253"/>
      <c r="K938" s="253"/>
      <c r="L938" s="258"/>
      <c r="M938" s="259"/>
      <c r="N938" s="260"/>
      <c r="O938" s="260"/>
      <c r="P938" s="260"/>
      <c r="Q938" s="260"/>
      <c r="R938" s="260"/>
      <c r="S938" s="260"/>
      <c r="T938" s="261"/>
      <c r="U938" s="13"/>
      <c r="V938" s="13"/>
      <c r="W938" s="13"/>
      <c r="X938" s="13"/>
      <c r="Y938" s="13"/>
      <c r="Z938" s="13"/>
      <c r="AA938" s="13"/>
      <c r="AB938" s="13"/>
      <c r="AC938" s="13"/>
      <c r="AD938" s="13"/>
      <c r="AE938" s="13"/>
      <c r="AT938" s="262" t="s">
        <v>369</v>
      </c>
      <c r="AU938" s="262" t="s">
        <v>91</v>
      </c>
      <c r="AV938" s="13" t="s">
        <v>91</v>
      </c>
      <c r="AW938" s="13" t="s">
        <v>38</v>
      </c>
      <c r="AX938" s="13" t="s">
        <v>83</v>
      </c>
      <c r="AY938" s="262" t="s">
        <v>227</v>
      </c>
    </row>
    <row r="939" s="13" customFormat="1">
      <c r="A939" s="13"/>
      <c r="B939" s="252"/>
      <c r="C939" s="253"/>
      <c r="D939" s="242" t="s">
        <v>369</v>
      </c>
      <c r="E939" s="254" t="s">
        <v>1</v>
      </c>
      <c r="F939" s="255" t="s">
        <v>1390</v>
      </c>
      <c r="G939" s="253"/>
      <c r="H939" s="256">
        <v>30.716000000000001</v>
      </c>
      <c r="I939" s="257"/>
      <c r="J939" s="253"/>
      <c r="K939" s="253"/>
      <c r="L939" s="258"/>
      <c r="M939" s="259"/>
      <c r="N939" s="260"/>
      <c r="O939" s="260"/>
      <c r="P939" s="260"/>
      <c r="Q939" s="260"/>
      <c r="R939" s="260"/>
      <c r="S939" s="260"/>
      <c r="T939" s="261"/>
      <c r="U939" s="13"/>
      <c r="V939" s="13"/>
      <c r="W939" s="13"/>
      <c r="X939" s="13"/>
      <c r="Y939" s="13"/>
      <c r="Z939" s="13"/>
      <c r="AA939" s="13"/>
      <c r="AB939" s="13"/>
      <c r="AC939" s="13"/>
      <c r="AD939" s="13"/>
      <c r="AE939" s="13"/>
      <c r="AT939" s="262" t="s">
        <v>369</v>
      </c>
      <c r="AU939" s="262" t="s">
        <v>91</v>
      </c>
      <c r="AV939" s="13" t="s">
        <v>91</v>
      </c>
      <c r="AW939" s="13" t="s">
        <v>38</v>
      </c>
      <c r="AX939" s="13" t="s">
        <v>83</v>
      </c>
      <c r="AY939" s="262" t="s">
        <v>227</v>
      </c>
    </row>
    <row r="940" s="13" customFormat="1">
      <c r="A940" s="13"/>
      <c r="B940" s="252"/>
      <c r="C940" s="253"/>
      <c r="D940" s="242" t="s">
        <v>369</v>
      </c>
      <c r="E940" s="254" t="s">
        <v>1</v>
      </c>
      <c r="F940" s="255" t="s">
        <v>1391</v>
      </c>
      <c r="G940" s="253"/>
      <c r="H940" s="256">
        <v>137.41999999999999</v>
      </c>
      <c r="I940" s="257"/>
      <c r="J940" s="253"/>
      <c r="K940" s="253"/>
      <c r="L940" s="258"/>
      <c r="M940" s="259"/>
      <c r="N940" s="260"/>
      <c r="O940" s="260"/>
      <c r="P940" s="260"/>
      <c r="Q940" s="260"/>
      <c r="R940" s="260"/>
      <c r="S940" s="260"/>
      <c r="T940" s="261"/>
      <c r="U940" s="13"/>
      <c r="V940" s="13"/>
      <c r="W940" s="13"/>
      <c r="X940" s="13"/>
      <c r="Y940" s="13"/>
      <c r="Z940" s="13"/>
      <c r="AA940" s="13"/>
      <c r="AB940" s="13"/>
      <c r="AC940" s="13"/>
      <c r="AD940" s="13"/>
      <c r="AE940" s="13"/>
      <c r="AT940" s="262" t="s">
        <v>369</v>
      </c>
      <c r="AU940" s="262" t="s">
        <v>91</v>
      </c>
      <c r="AV940" s="13" t="s">
        <v>91</v>
      </c>
      <c r="AW940" s="13" t="s">
        <v>38</v>
      </c>
      <c r="AX940" s="13" t="s">
        <v>83</v>
      </c>
      <c r="AY940" s="262" t="s">
        <v>227</v>
      </c>
    </row>
    <row r="941" s="13" customFormat="1">
      <c r="A941" s="13"/>
      <c r="B941" s="252"/>
      <c r="C941" s="253"/>
      <c r="D941" s="242" t="s">
        <v>369</v>
      </c>
      <c r="E941" s="254" t="s">
        <v>1</v>
      </c>
      <c r="F941" s="255" t="s">
        <v>1392</v>
      </c>
      <c r="G941" s="253"/>
      <c r="H941" s="256">
        <v>33.320999999999998</v>
      </c>
      <c r="I941" s="257"/>
      <c r="J941" s="253"/>
      <c r="K941" s="253"/>
      <c r="L941" s="258"/>
      <c r="M941" s="259"/>
      <c r="N941" s="260"/>
      <c r="O941" s="260"/>
      <c r="P941" s="260"/>
      <c r="Q941" s="260"/>
      <c r="R941" s="260"/>
      <c r="S941" s="260"/>
      <c r="T941" s="261"/>
      <c r="U941" s="13"/>
      <c r="V941" s="13"/>
      <c r="W941" s="13"/>
      <c r="X941" s="13"/>
      <c r="Y941" s="13"/>
      <c r="Z941" s="13"/>
      <c r="AA941" s="13"/>
      <c r="AB941" s="13"/>
      <c r="AC941" s="13"/>
      <c r="AD941" s="13"/>
      <c r="AE941" s="13"/>
      <c r="AT941" s="262" t="s">
        <v>369</v>
      </c>
      <c r="AU941" s="262" t="s">
        <v>91</v>
      </c>
      <c r="AV941" s="13" t="s">
        <v>91</v>
      </c>
      <c r="AW941" s="13" t="s">
        <v>38</v>
      </c>
      <c r="AX941" s="13" t="s">
        <v>83</v>
      </c>
      <c r="AY941" s="262" t="s">
        <v>227</v>
      </c>
    </row>
    <row r="942" s="13" customFormat="1">
      <c r="A942" s="13"/>
      <c r="B942" s="252"/>
      <c r="C942" s="253"/>
      <c r="D942" s="242" t="s">
        <v>369</v>
      </c>
      <c r="E942" s="254" t="s">
        <v>1</v>
      </c>
      <c r="F942" s="255" t="s">
        <v>1393</v>
      </c>
      <c r="G942" s="253"/>
      <c r="H942" s="256">
        <v>16.425000000000001</v>
      </c>
      <c r="I942" s="257"/>
      <c r="J942" s="253"/>
      <c r="K942" s="253"/>
      <c r="L942" s="258"/>
      <c r="M942" s="259"/>
      <c r="N942" s="260"/>
      <c r="O942" s="260"/>
      <c r="P942" s="260"/>
      <c r="Q942" s="260"/>
      <c r="R942" s="260"/>
      <c r="S942" s="260"/>
      <c r="T942" s="261"/>
      <c r="U942" s="13"/>
      <c r="V942" s="13"/>
      <c r="W942" s="13"/>
      <c r="X942" s="13"/>
      <c r="Y942" s="13"/>
      <c r="Z942" s="13"/>
      <c r="AA942" s="13"/>
      <c r="AB942" s="13"/>
      <c r="AC942" s="13"/>
      <c r="AD942" s="13"/>
      <c r="AE942" s="13"/>
      <c r="AT942" s="262" t="s">
        <v>369</v>
      </c>
      <c r="AU942" s="262" t="s">
        <v>91</v>
      </c>
      <c r="AV942" s="13" t="s">
        <v>91</v>
      </c>
      <c r="AW942" s="13" t="s">
        <v>38</v>
      </c>
      <c r="AX942" s="13" t="s">
        <v>83</v>
      </c>
      <c r="AY942" s="262" t="s">
        <v>227</v>
      </c>
    </row>
    <row r="943" s="13" customFormat="1">
      <c r="A943" s="13"/>
      <c r="B943" s="252"/>
      <c r="C943" s="253"/>
      <c r="D943" s="242" t="s">
        <v>369</v>
      </c>
      <c r="E943" s="254" t="s">
        <v>1</v>
      </c>
      <c r="F943" s="255" t="s">
        <v>1149</v>
      </c>
      <c r="G943" s="253"/>
      <c r="H943" s="256">
        <v>30.027000000000001</v>
      </c>
      <c r="I943" s="257"/>
      <c r="J943" s="253"/>
      <c r="K943" s="253"/>
      <c r="L943" s="258"/>
      <c r="M943" s="259"/>
      <c r="N943" s="260"/>
      <c r="O943" s="260"/>
      <c r="P943" s="260"/>
      <c r="Q943" s="260"/>
      <c r="R943" s="260"/>
      <c r="S943" s="260"/>
      <c r="T943" s="261"/>
      <c r="U943" s="13"/>
      <c r="V943" s="13"/>
      <c r="W943" s="13"/>
      <c r="X943" s="13"/>
      <c r="Y943" s="13"/>
      <c r="Z943" s="13"/>
      <c r="AA943" s="13"/>
      <c r="AB943" s="13"/>
      <c r="AC943" s="13"/>
      <c r="AD943" s="13"/>
      <c r="AE943" s="13"/>
      <c r="AT943" s="262" t="s">
        <v>369</v>
      </c>
      <c r="AU943" s="262" t="s">
        <v>91</v>
      </c>
      <c r="AV943" s="13" t="s">
        <v>91</v>
      </c>
      <c r="AW943" s="13" t="s">
        <v>38</v>
      </c>
      <c r="AX943" s="13" t="s">
        <v>83</v>
      </c>
      <c r="AY943" s="262" t="s">
        <v>227</v>
      </c>
    </row>
    <row r="944" s="16" customFormat="1">
      <c r="A944" s="16"/>
      <c r="B944" s="294"/>
      <c r="C944" s="295"/>
      <c r="D944" s="242" t="s">
        <v>369</v>
      </c>
      <c r="E944" s="296" t="s">
        <v>1</v>
      </c>
      <c r="F944" s="297" t="s">
        <v>450</v>
      </c>
      <c r="G944" s="295"/>
      <c r="H944" s="298">
        <v>531.43600000000004</v>
      </c>
      <c r="I944" s="299"/>
      <c r="J944" s="295"/>
      <c r="K944" s="295"/>
      <c r="L944" s="300"/>
      <c r="M944" s="301"/>
      <c r="N944" s="302"/>
      <c r="O944" s="302"/>
      <c r="P944" s="302"/>
      <c r="Q944" s="302"/>
      <c r="R944" s="302"/>
      <c r="S944" s="302"/>
      <c r="T944" s="303"/>
      <c r="U944" s="16"/>
      <c r="V944" s="16"/>
      <c r="W944" s="16"/>
      <c r="X944" s="16"/>
      <c r="Y944" s="16"/>
      <c r="Z944" s="16"/>
      <c r="AA944" s="16"/>
      <c r="AB944" s="16"/>
      <c r="AC944" s="16"/>
      <c r="AD944" s="16"/>
      <c r="AE944" s="16"/>
      <c r="AT944" s="304" t="s">
        <v>369</v>
      </c>
      <c r="AU944" s="304" t="s">
        <v>91</v>
      </c>
      <c r="AV944" s="16" t="s">
        <v>102</v>
      </c>
      <c r="AW944" s="16" t="s">
        <v>38</v>
      </c>
      <c r="AX944" s="16" t="s">
        <v>83</v>
      </c>
      <c r="AY944" s="304" t="s">
        <v>227</v>
      </c>
    </row>
    <row r="945" s="13" customFormat="1">
      <c r="A945" s="13"/>
      <c r="B945" s="252"/>
      <c r="C945" s="253"/>
      <c r="D945" s="242" t="s">
        <v>369</v>
      </c>
      <c r="E945" s="254" t="s">
        <v>1</v>
      </c>
      <c r="F945" s="255" t="s">
        <v>1394</v>
      </c>
      <c r="G945" s="253"/>
      <c r="H945" s="256">
        <v>217.22800000000001</v>
      </c>
      <c r="I945" s="257"/>
      <c r="J945" s="253"/>
      <c r="K945" s="253"/>
      <c r="L945" s="258"/>
      <c r="M945" s="259"/>
      <c r="N945" s="260"/>
      <c r="O945" s="260"/>
      <c r="P945" s="260"/>
      <c r="Q945" s="260"/>
      <c r="R945" s="260"/>
      <c r="S945" s="260"/>
      <c r="T945" s="261"/>
      <c r="U945" s="13"/>
      <c r="V945" s="13"/>
      <c r="W945" s="13"/>
      <c r="X945" s="13"/>
      <c r="Y945" s="13"/>
      <c r="Z945" s="13"/>
      <c r="AA945" s="13"/>
      <c r="AB945" s="13"/>
      <c r="AC945" s="13"/>
      <c r="AD945" s="13"/>
      <c r="AE945" s="13"/>
      <c r="AT945" s="262" t="s">
        <v>369</v>
      </c>
      <c r="AU945" s="262" t="s">
        <v>91</v>
      </c>
      <c r="AV945" s="13" t="s">
        <v>91</v>
      </c>
      <c r="AW945" s="13" t="s">
        <v>38</v>
      </c>
      <c r="AX945" s="13" t="s">
        <v>83</v>
      </c>
      <c r="AY945" s="262" t="s">
        <v>227</v>
      </c>
    </row>
    <row r="946" s="14" customFormat="1">
      <c r="A946" s="14"/>
      <c r="B946" s="263"/>
      <c r="C946" s="264"/>
      <c r="D946" s="242" t="s">
        <v>369</v>
      </c>
      <c r="E946" s="265" t="s">
        <v>1</v>
      </c>
      <c r="F946" s="266" t="s">
        <v>371</v>
      </c>
      <c r="G946" s="264"/>
      <c r="H946" s="267">
        <v>748.66399999999999</v>
      </c>
      <c r="I946" s="268"/>
      <c r="J946" s="264"/>
      <c r="K946" s="264"/>
      <c r="L946" s="269"/>
      <c r="M946" s="270"/>
      <c r="N946" s="271"/>
      <c r="O946" s="271"/>
      <c r="P946" s="271"/>
      <c r="Q946" s="271"/>
      <c r="R946" s="271"/>
      <c r="S946" s="271"/>
      <c r="T946" s="272"/>
      <c r="U946" s="14"/>
      <c r="V946" s="14"/>
      <c r="W946" s="14"/>
      <c r="X946" s="14"/>
      <c r="Y946" s="14"/>
      <c r="Z946" s="14"/>
      <c r="AA946" s="14"/>
      <c r="AB946" s="14"/>
      <c r="AC946" s="14"/>
      <c r="AD946" s="14"/>
      <c r="AE946" s="14"/>
      <c r="AT946" s="273" t="s">
        <v>369</v>
      </c>
      <c r="AU946" s="273" t="s">
        <v>91</v>
      </c>
      <c r="AV946" s="14" t="s">
        <v>115</v>
      </c>
      <c r="AW946" s="14" t="s">
        <v>38</v>
      </c>
      <c r="AX946" s="14" t="s">
        <v>87</v>
      </c>
      <c r="AY946" s="273" t="s">
        <v>227</v>
      </c>
    </row>
    <row r="947" s="2" customFormat="1" ht="16.5" customHeight="1">
      <c r="A947" s="40"/>
      <c r="B947" s="41"/>
      <c r="C947" s="229" t="s">
        <v>1395</v>
      </c>
      <c r="D947" s="229" t="s">
        <v>230</v>
      </c>
      <c r="E947" s="230" t="s">
        <v>1396</v>
      </c>
      <c r="F947" s="231" t="s">
        <v>1397</v>
      </c>
      <c r="G947" s="232" t="s">
        <v>415</v>
      </c>
      <c r="H947" s="233">
        <v>6576.8069999999998</v>
      </c>
      <c r="I947" s="234"/>
      <c r="J947" s="235">
        <f>ROUND(I947*H947,2)</f>
        <v>0</v>
      </c>
      <c r="K947" s="231" t="s">
        <v>234</v>
      </c>
      <c r="L947" s="46"/>
      <c r="M947" s="236" t="s">
        <v>1</v>
      </c>
      <c r="N947" s="237" t="s">
        <v>48</v>
      </c>
      <c r="O947" s="93"/>
      <c r="P947" s="238">
        <f>O947*H947</f>
        <v>0</v>
      </c>
      <c r="Q947" s="238">
        <v>0</v>
      </c>
      <c r="R947" s="238">
        <f>Q947*H947</f>
        <v>0</v>
      </c>
      <c r="S947" s="238">
        <v>0.0060000000000000001</v>
      </c>
      <c r="T947" s="239">
        <f>S947*H947</f>
        <v>39.460842</v>
      </c>
      <c r="U947" s="40"/>
      <c r="V947" s="40"/>
      <c r="W947" s="40"/>
      <c r="X947" s="40"/>
      <c r="Y947" s="40"/>
      <c r="Z947" s="40"/>
      <c r="AA947" s="40"/>
      <c r="AB947" s="40"/>
      <c r="AC947" s="40"/>
      <c r="AD947" s="40"/>
      <c r="AE947" s="40"/>
      <c r="AR947" s="240" t="s">
        <v>300</v>
      </c>
      <c r="AT947" s="240" t="s">
        <v>230</v>
      </c>
      <c r="AU947" s="240" t="s">
        <v>91</v>
      </c>
      <c r="AY947" s="18" t="s">
        <v>227</v>
      </c>
      <c r="BE947" s="241">
        <f>IF(N947="základní",J947,0)</f>
        <v>0</v>
      </c>
      <c r="BF947" s="241">
        <f>IF(N947="snížená",J947,0)</f>
        <v>0</v>
      </c>
      <c r="BG947" s="241">
        <f>IF(N947="zákl. přenesená",J947,0)</f>
        <v>0</v>
      </c>
      <c r="BH947" s="241">
        <f>IF(N947="sníž. přenesená",J947,0)</f>
        <v>0</v>
      </c>
      <c r="BI947" s="241">
        <f>IF(N947="nulová",J947,0)</f>
        <v>0</v>
      </c>
      <c r="BJ947" s="18" t="s">
        <v>87</v>
      </c>
      <c r="BK947" s="241">
        <f>ROUND(I947*H947,2)</f>
        <v>0</v>
      </c>
      <c r="BL947" s="18" t="s">
        <v>300</v>
      </c>
      <c r="BM947" s="240" t="s">
        <v>1398</v>
      </c>
    </row>
    <row r="948" s="15" customFormat="1">
      <c r="A948" s="15"/>
      <c r="B948" s="274"/>
      <c r="C948" s="275"/>
      <c r="D948" s="242" t="s">
        <v>369</v>
      </c>
      <c r="E948" s="276" t="s">
        <v>1</v>
      </c>
      <c r="F948" s="277" t="s">
        <v>1099</v>
      </c>
      <c r="G948" s="275"/>
      <c r="H948" s="276" t="s">
        <v>1</v>
      </c>
      <c r="I948" s="278"/>
      <c r="J948" s="275"/>
      <c r="K948" s="275"/>
      <c r="L948" s="279"/>
      <c r="M948" s="280"/>
      <c r="N948" s="281"/>
      <c r="O948" s="281"/>
      <c r="P948" s="281"/>
      <c r="Q948" s="281"/>
      <c r="R948" s="281"/>
      <c r="S948" s="281"/>
      <c r="T948" s="282"/>
      <c r="U948" s="15"/>
      <c r="V948" s="15"/>
      <c r="W948" s="15"/>
      <c r="X948" s="15"/>
      <c r="Y948" s="15"/>
      <c r="Z948" s="15"/>
      <c r="AA948" s="15"/>
      <c r="AB948" s="15"/>
      <c r="AC948" s="15"/>
      <c r="AD948" s="15"/>
      <c r="AE948" s="15"/>
      <c r="AT948" s="283" t="s">
        <v>369</v>
      </c>
      <c r="AU948" s="283" t="s">
        <v>91</v>
      </c>
      <c r="AV948" s="15" t="s">
        <v>87</v>
      </c>
      <c r="AW948" s="15" t="s">
        <v>38</v>
      </c>
      <c r="AX948" s="15" t="s">
        <v>83</v>
      </c>
      <c r="AY948" s="283" t="s">
        <v>227</v>
      </c>
    </row>
    <row r="949" s="13" customFormat="1">
      <c r="A949" s="13"/>
      <c r="B949" s="252"/>
      <c r="C949" s="253"/>
      <c r="D949" s="242" t="s">
        <v>369</v>
      </c>
      <c r="E949" s="254" t="s">
        <v>1</v>
      </c>
      <c r="F949" s="255" t="s">
        <v>1399</v>
      </c>
      <c r="G949" s="253"/>
      <c r="H949" s="256">
        <v>3544.0900000000001</v>
      </c>
      <c r="I949" s="257"/>
      <c r="J949" s="253"/>
      <c r="K949" s="253"/>
      <c r="L949" s="258"/>
      <c r="M949" s="259"/>
      <c r="N949" s="260"/>
      <c r="O949" s="260"/>
      <c r="P949" s="260"/>
      <c r="Q949" s="260"/>
      <c r="R949" s="260"/>
      <c r="S949" s="260"/>
      <c r="T949" s="261"/>
      <c r="U949" s="13"/>
      <c r="V949" s="13"/>
      <c r="W949" s="13"/>
      <c r="X949" s="13"/>
      <c r="Y949" s="13"/>
      <c r="Z949" s="13"/>
      <c r="AA949" s="13"/>
      <c r="AB949" s="13"/>
      <c r="AC949" s="13"/>
      <c r="AD949" s="13"/>
      <c r="AE949" s="13"/>
      <c r="AT949" s="262" t="s">
        <v>369</v>
      </c>
      <c r="AU949" s="262" t="s">
        <v>91</v>
      </c>
      <c r="AV949" s="13" t="s">
        <v>91</v>
      </c>
      <c r="AW949" s="13" t="s">
        <v>38</v>
      </c>
      <c r="AX949" s="13" t="s">
        <v>83</v>
      </c>
      <c r="AY949" s="262" t="s">
        <v>227</v>
      </c>
    </row>
    <row r="950" s="13" customFormat="1">
      <c r="A950" s="13"/>
      <c r="B950" s="252"/>
      <c r="C950" s="253"/>
      <c r="D950" s="242" t="s">
        <v>369</v>
      </c>
      <c r="E950" s="254" t="s">
        <v>1</v>
      </c>
      <c r="F950" s="255" t="s">
        <v>1400</v>
      </c>
      <c r="G950" s="253"/>
      <c r="H950" s="256">
        <v>268.76499999999999</v>
      </c>
      <c r="I950" s="257"/>
      <c r="J950" s="253"/>
      <c r="K950" s="253"/>
      <c r="L950" s="258"/>
      <c r="M950" s="259"/>
      <c r="N950" s="260"/>
      <c r="O950" s="260"/>
      <c r="P950" s="260"/>
      <c r="Q950" s="260"/>
      <c r="R950" s="260"/>
      <c r="S950" s="260"/>
      <c r="T950" s="261"/>
      <c r="U950" s="13"/>
      <c r="V950" s="13"/>
      <c r="W950" s="13"/>
      <c r="X950" s="13"/>
      <c r="Y950" s="13"/>
      <c r="Z950" s="13"/>
      <c r="AA950" s="13"/>
      <c r="AB950" s="13"/>
      <c r="AC950" s="13"/>
      <c r="AD950" s="13"/>
      <c r="AE950" s="13"/>
      <c r="AT950" s="262" t="s">
        <v>369</v>
      </c>
      <c r="AU950" s="262" t="s">
        <v>91</v>
      </c>
      <c r="AV950" s="13" t="s">
        <v>91</v>
      </c>
      <c r="AW950" s="13" t="s">
        <v>38</v>
      </c>
      <c r="AX950" s="13" t="s">
        <v>83</v>
      </c>
      <c r="AY950" s="262" t="s">
        <v>227</v>
      </c>
    </row>
    <row r="951" s="13" customFormat="1">
      <c r="A951" s="13"/>
      <c r="B951" s="252"/>
      <c r="C951" s="253"/>
      <c r="D951" s="242" t="s">
        <v>369</v>
      </c>
      <c r="E951" s="254" t="s">
        <v>1</v>
      </c>
      <c r="F951" s="255" t="s">
        <v>1401</v>
      </c>
      <c r="G951" s="253"/>
      <c r="H951" s="256">
        <v>1202.4210000000001</v>
      </c>
      <c r="I951" s="257"/>
      <c r="J951" s="253"/>
      <c r="K951" s="253"/>
      <c r="L951" s="258"/>
      <c r="M951" s="259"/>
      <c r="N951" s="260"/>
      <c r="O951" s="260"/>
      <c r="P951" s="260"/>
      <c r="Q951" s="260"/>
      <c r="R951" s="260"/>
      <c r="S951" s="260"/>
      <c r="T951" s="261"/>
      <c r="U951" s="13"/>
      <c r="V951" s="13"/>
      <c r="W951" s="13"/>
      <c r="X951" s="13"/>
      <c r="Y951" s="13"/>
      <c r="Z951" s="13"/>
      <c r="AA951" s="13"/>
      <c r="AB951" s="13"/>
      <c r="AC951" s="13"/>
      <c r="AD951" s="13"/>
      <c r="AE951" s="13"/>
      <c r="AT951" s="262" t="s">
        <v>369</v>
      </c>
      <c r="AU951" s="262" t="s">
        <v>91</v>
      </c>
      <c r="AV951" s="13" t="s">
        <v>91</v>
      </c>
      <c r="AW951" s="13" t="s">
        <v>38</v>
      </c>
      <c r="AX951" s="13" t="s">
        <v>83</v>
      </c>
      <c r="AY951" s="262" t="s">
        <v>227</v>
      </c>
    </row>
    <row r="952" s="13" customFormat="1">
      <c r="A952" s="13"/>
      <c r="B952" s="252"/>
      <c r="C952" s="253"/>
      <c r="D952" s="242" t="s">
        <v>369</v>
      </c>
      <c r="E952" s="254" t="s">
        <v>1</v>
      </c>
      <c r="F952" s="255" t="s">
        <v>1402</v>
      </c>
      <c r="G952" s="253"/>
      <c r="H952" s="256">
        <v>333.214</v>
      </c>
      <c r="I952" s="257"/>
      <c r="J952" s="253"/>
      <c r="K952" s="253"/>
      <c r="L952" s="258"/>
      <c r="M952" s="259"/>
      <c r="N952" s="260"/>
      <c r="O952" s="260"/>
      <c r="P952" s="260"/>
      <c r="Q952" s="260"/>
      <c r="R952" s="260"/>
      <c r="S952" s="260"/>
      <c r="T952" s="261"/>
      <c r="U952" s="13"/>
      <c r="V952" s="13"/>
      <c r="W952" s="13"/>
      <c r="X952" s="13"/>
      <c r="Y952" s="13"/>
      <c r="Z952" s="13"/>
      <c r="AA952" s="13"/>
      <c r="AB952" s="13"/>
      <c r="AC952" s="13"/>
      <c r="AD952" s="13"/>
      <c r="AE952" s="13"/>
      <c r="AT952" s="262" t="s">
        <v>369</v>
      </c>
      <c r="AU952" s="262" t="s">
        <v>91</v>
      </c>
      <c r="AV952" s="13" t="s">
        <v>91</v>
      </c>
      <c r="AW952" s="13" t="s">
        <v>38</v>
      </c>
      <c r="AX952" s="13" t="s">
        <v>83</v>
      </c>
      <c r="AY952" s="262" t="s">
        <v>227</v>
      </c>
    </row>
    <row r="953" s="13" customFormat="1">
      <c r="A953" s="13"/>
      <c r="B953" s="252"/>
      <c r="C953" s="253"/>
      <c r="D953" s="242" t="s">
        <v>369</v>
      </c>
      <c r="E953" s="254" t="s">
        <v>1</v>
      </c>
      <c r="F953" s="255" t="s">
        <v>1403</v>
      </c>
      <c r="G953" s="253"/>
      <c r="H953" s="256">
        <v>82.125</v>
      </c>
      <c r="I953" s="257"/>
      <c r="J953" s="253"/>
      <c r="K953" s="253"/>
      <c r="L953" s="258"/>
      <c r="M953" s="259"/>
      <c r="N953" s="260"/>
      <c r="O953" s="260"/>
      <c r="P953" s="260"/>
      <c r="Q953" s="260"/>
      <c r="R953" s="260"/>
      <c r="S953" s="260"/>
      <c r="T953" s="261"/>
      <c r="U953" s="13"/>
      <c r="V953" s="13"/>
      <c r="W953" s="13"/>
      <c r="X953" s="13"/>
      <c r="Y953" s="13"/>
      <c r="Z953" s="13"/>
      <c r="AA953" s="13"/>
      <c r="AB953" s="13"/>
      <c r="AC953" s="13"/>
      <c r="AD953" s="13"/>
      <c r="AE953" s="13"/>
      <c r="AT953" s="262" t="s">
        <v>369</v>
      </c>
      <c r="AU953" s="262" t="s">
        <v>91</v>
      </c>
      <c r="AV953" s="13" t="s">
        <v>91</v>
      </c>
      <c r="AW953" s="13" t="s">
        <v>38</v>
      </c>
      <c r="AX953" s="13" t="s">
        <v>83</v>
      </c>
      <c r="AY953" s="262" t="s">
        <v>227</v>
      </c>
    </row>
    <row r="954" s="13" customFormat="1">
      <c r="A954" s="13"/>
      <c r="B954" s="252"/>
      <c r="C954" s="253"/>
      <c r="D954" s="242" t="s">
        <v>369</v>
      </c>
      <c r="E954" s="254" t="s">
        <v>1</v>
      </c>
      <c r="F954" s="255" t="s">
        <v>1404</v>
      </c>
      <c r="G954" s="253"/>
      <c r="H954" s="256">
        <v>60.054000000000002</v>
      </c>
      <c r="I954" s="257"/>
      <c r="J954" s="253"/>
      <c r="K954" s="253"/>
      <c r="L954" s="258"/>
      <c r="M954" s="259"/>
      <c r="N954" s="260"/>
      <c r="O954" s="260"/>
      <c r="P954" s="260"/>
      <c r="Q954" s="260"/>
      <c r="R954" s="260"/>
      <c r="S954" s="260"/>
      <c r="T954" s="261"/>
      <c r="U954" s="13"/>
      <c r="V954" s="13"/>
      <c r="W954" s="13"/>
      <c r="X954" s="13"/>
      <c r="Y954" s="13"/>
      <c r="Z954" s="13"/>
      <c r="AA954" s="13"/>
      <c r="AB954" s="13"/>
      <c r="AC954" s="13"/>
      <c r="AD954" s="13"/>
      <c r="AE954" s="13"/>
      <c r="AT954" s="262" t="s">
        <v>369</v>
      </c>
      <c r="AU954" s="262" t="s">
        <v>91</v>
      </c>
      <c r="AV954" s="13" t="s">
        <v>91</v>
      </c>
      <c r="AW954" s="13" t="s">
        <v>38</v>
      </c>
      <c r="AX954" s="13" t="s">
        <v>83</v>
      </c>
      <c r="AY954" s="262" t="s">
        <v>227</v>
      </c>
    </row>
    <row r="955" s="16" customFormat="1">
      <c r="A955" s="16"/>
      <c r="B955" s="294"/>
      <c r="C955" s="295"/>
      <c r="D955" s="242" t="s">
        <v>369</v>
      </c>
      <c r="E955" s="296" t="s">
        <v>1</v>
      </c>
      <c r="F955" s="297" t="s">
        <v>450</v>
      </c>
      <c r="G955" s="295"/>
      <c r="H955" s="298">
        <v>5490.6689999999999</v>
      </c>
      <c r="I955" s="299"/>
      <c r="J955" s="295"/>
      <c r="K955" s="295"/>
      <c r="L955" s="300"/>
      <c r="M955" s="301"/>
      <c r="N955" s="302"/>
      <c r="O955" s="302"/>
      <c r="P955" s="302"/>
      <c r="Q955" s="302"/>
      <c r="R955" s="302"/>
      <c r="S955" s="302"/>
      <c r="T955" s="303"/>
      <c r="U955" s="16"/>
      <c r="V955" s="16"/>
      <c r="W955" s="16"/>
      <c r="X955" s="16"/>
      <c r="Y955" s="16"/>
      <c r="Z955" s="16"/>
      <c r="AA955" s="16"/>
      <c r="AB955" s="16"/>
      <c r="AC955" s="16"/>
      <c r="AD955" s="16"/>
      <c r="AE955" s="16"/>
      <c r="AT955" s="304" t="s">
        <v>369</v>
      </c>
      <c r="AU955" s="304" t="s">
        <v>91</v>
      </c>
      <c r="AV955" s="16" t="s">
        <v>102</v>
      </c>
      <c r="AW955" s="16" t="s">
        <v>38</v>
      </c>
      <c r="AX955" s="16" t="s">
        <v>83</v>
      </c>
      <c r="AY955" s="304" t="s">
        <v>227</v>
      </c>
    </row>
    <row r="956" s="13" customFormat="1">
      <c r="A956" s="13"/>
      <c r="B956" s="252"/>
      <c r="C956" s="253"/>
      <c r="D956" s="242" t="s">
        <v>369</v>
      </c>
      <c r="E956" s="254" t="s">
        <v>1</v>
      </c>
      <c r="F956" s="255" t="s">
        <v>1405</v>
      </c>
      <c r="G956" s="253"/>
      <c r="H956" s="256">
        <v>1086.1379999999999</v>
      </c>
      <c r="I956" s="257"/>
      <c r="J956" s="253"/>
      <c r="K956" s="253"/>
      <c r="L956" s="258"/>
      <c r="M956" s="259"/>
      <c r="N956" s="260"/>
      <c r="O956" s="260"/>
      <c r="P956" s="260"/>
      <c r="Q956" s="260"/>
      <c r="R956" s="260"/>
      <c r="S956" s="260"/>
      <c r="T956" s="261"/>
      <c r="U956" s="13"/>
      <c r="V956" s="13"/>
      <c r="W956" s="13"/>
      <c r="X956" s="13"/>
      <c r="Y956" s="13"/>
      <c r="Z956" s="13"/>
      <c r="AA956" s="13"/>
      <c r="AB956" s="13"/>
      <c r="AC956" s="13"/>
      <c r="AD956" s="13"/>
      <c r="AE956" s="13"/>
      <c r="AT956" s="262" t="s">
        <v>369</v>
      </c>
      <c r="AU956" s="262" t="s">
        <v>91</v>
      </c>
      <c r="AV956" s="13" t="s">
        <v>91</v>
      </c>
      <c r="AW956" s="13" t="s">
        <v>38</v>
      </c>
      <c r="AX956" s="13" t="s">
        <v>83</v>
      </c>
      <c r="AY956" s="262" t="s">
        <v>227</v>
      </c>
    </row>
    <row r="957" s="14" customFormat="1">
      <c r="A957" s="14"/>
      <c r="B957" s="263"/>
      <c r="C957" s="264"/>
      <c r="D957" s="242" t="s">
        <v>369</v>
      </c>
      <c r="E957" s="265" t="s">
        <v>1</v>
      </c>
      <c r="F957" s="266" t="s">
        <v>371</v>
      </c>
      <c r="G957" s="264"/>
      <c r="H957" s="267">
        <v>6576.8069999999998</v>
      </c>
      <c r="I957" s="268"/>
      <c r="J957" s="264"/>
      <c r="K957" s="264"/>
      <c r="L957" s="269"/>
      <c r="M957" s="270"/>
      <c r="N957" s="271"/>
      <c r="O957" s="271"/>
      <c r="P957" s="271"/>
      <c r="Q957" s="271"/>
      <c r="R957" s="271"/>
      <c r="S957" s="271"/>
      <c r="T957" s="272"/>
      <c r="U957" s="14"/>
      <c r="V957" s="14"/>
      <c r="W957" s="14"/>
      <c r="X957" s="14"/>
      <c r="Y957" s="14"/>
      <c r="Z957" s="14"/>
      <c r="AA957" s="14"/>
      <c r="AB957" s="14"/>
      <c r="AC957" s="14"/>
      <c r="AD957" s="14"/>
      <c r="AE957" s="14"/>
      <c r="AT957" s="273" t="s">
        <v>369</v>
      </c>
      <c r="AU957" s="273" t="s">
        <v>91</v>
      </c>
      <c r="AV957" s="14" t="s">
        <v>115</v>
      </c>
      <c r="AW957" s="14" t="s">
        <v>38</v>
      </c>
      <c r="AX957" s="14" t="s">
        <v>87</v>
      </c>
      <c r="AY957" s="273" t="s">
        <v>227</v>
      </c>
    </row>
    <row r="958" s="2" customFormat="1" ht="16.5" customHeight="1">
      <c r="A958" s="40"/>
      <c r="B958" s="41"/>
      <c r="C958" s="229" t="s">
        <v>1406</v>
      </c>
      <c r="D958" s="229" t="s">
        <v>230</v>
      </c>
      <c r="E958" s="230" t="s">
        <v>1407</v>
      </c>
      <c r="F958" s="231" t="s">
        <v>1408</v>
      </c>
      <c r="G958" s="232" t="s">
        <v>415</v>
      </c>
      <c r="H958" s="233">
        <v>740.95399999999995</v>
      </c>
      <c r="I958" s="234"/>
      <c r="J958" s="235">
        <f>ROUND(I958*H958,2)</f>
        <v>0</v>
      </c>
      <c r="K958" s="231" t="s">
        <v>234</v>
      </c>
      <c r="L958" s="46"/>
      <c r="M958" s="236" t="s">
        <v>1</v>
      </c>
      <c r="N958" s="237" t="s">
        <v>48</v>
      </c>
      <c r="O958" s="93"/>
      <c r="P958" s="238">
        <f>O958*H958</f>
        <v>0</v>
      </c>
      <c r="Q958" s="238">
        <v>0</v>
      </c>
      <c r="R958" s="238">
        <f>Q958*H958</f>
        <v>0</v>
      </c>
      <c r="S958" s="238">
        <v>0</v>
      </c>
      <c r="T958" s="239">
        <f>S958*H958</f>
        <v>0</v>
      </c>
      <c r="U958" s="40"/>
      <c r="V958" s="40"/>
      <c r="W958" s="40"/>
      <c r="X958" s="40"/>
      <c r="Y958" s="40"/>
      <c r="Z958" s="40"/>
      <c r="AA958" s="40"/>
      <c r="AB958" s="40"/>
      <c r="AC958" s="40"/>
      <c r="AD958" s="40"/>
      <c r="AE958" s="40"/>
      <c r="AR958" s="240" t="s">
        <v>300</v>
      </c>
      <c r="AT958" s="240" t="s">
        <v>230</v>
      </c>
      <c r="AU958" s="240" t="s">
        <v>91</v>
      </c>
      <c r="AY958" s="18" t="s">
        <v>227</v>
      </c>
      <c r="BE958" s="241">
        <f>IF(N958="základní",J958,0)</f>
        <v>0</v>
      </c>
      <c r="BF958" s="241">
        <f>IF(N958="snížená",J958,0)</f>
        <v>0</v>
      </c>
      <c r="BG958" s="241">
        <f>IF(N958="zákl. přenesená",J958,0)</f>
        <v>0</v>
      </c>
      <c r="BH958" s="241">
        <f>IF(N958="sníž. přenesená",J958,0)</f>
        <v>0</v>
      </c>
      <c r="BI958" s="241">
        <f>IF(N958="nulová",J958,0)</f>
        <v>0</v>
      </c>
      <c r="BJ958" s="18" t="s">
        <v>87</v>
      </c>
      <c r="BK958" s="241">
        <f>ROUND(I958*H958,2)</f>
        <v>0</v>
      </c>
      <c r="BL958" s="18" t="s">
        <v>300</v>
      </c>
      <c r="BM958" s="240" t="s">
        <v>1409</v>
      </c>
    </row>
    <row r="959" s="15" customFormat="1">
      <c r="A959" s="15"/>
      <c r="B959" s="274"/>
      <c r="C959" s="275"/>
      <c r="D959" s="242" t="s">
        <v>369</v>
      </c>
      <c r="E959" s="276" t="s">
        <v>1</v>
      </c>
      <c r="F959" s="277" t="s">
        <v>993</v>
      </c>
      <c r="G959" s="275"/>
      <c r="H959" s="276" t="s">
        <v>1</v>
      </c>
      <c r="I959" s="278"/>
      <c r="J959" s="275"/>
      <c r="K959" s="275"/>
      <c r="L959" s="279"/>
      <c r="M959" s="280"/>
      <c r="N959" s="281"/>
      <c r="O959" s="281"/>
      <c r="P959" s="281"/>
      <c r="Q959" s="281"/>
      <c r="R959" s="281"/>
      <c r="S959" s="281"/>
      <c r="T959" s="282"/>
      <c r="U959" s="15"/>
      <c r="V959" s="15"/>
      <c r="W959" s="15"/>
      <c r="X959" s="15"/>
      <c r="Y959" s="15"/>
      <c r="Z959" s="15"/>
      <c r="AA959" s="15"/>
      <c r="AB959" s="15"/>
      <c r="AC959" s="15"/>
      <c r="AD959" s="15"/>
      <c r="AE959" s="15"/>
      <c r="AT959" s="283" t="s">
        <v>369</v>
      </c>
      <c r="AU959" s="283" t="s">
        <v>91</v>
      </c>
      <c r="AV959" s="15" t="s">
        <v>87</v>
      </c>
      <c r="AW959" s="15" t="s">
        <v>38</v>
      </c>
      <c r="AX959" s="15" t="s">
        <v>83</v>
      </c>
      <c r="AY959" s="283" t="s">
        <v>227</v>
      </c>
    </row>
    <row r="960" s="13" customFormat="1">
      <c r="A960" s="13"/>
      <c r="B960" s="252"/>
      <c r="C960" s="253"/>
      <c r="D960" s="242" t="s">
        <v>369</v>
      </c>
      <c r="E960" s="254" t="s">
        <v>1</v>
      </c>
      <c r="F960" s="255" t="s">
        <v>994</v>
      </c>
      <c r="G960" s="253"/>
      <c r="H960" s="256">
        <v>54.768999999999998</v>
      </c>
      <c r="I960" s="257"/>
      <c r="J960" s="253"/>
      <c r="K960" s="253"/>
      <c r="L960" s="258"/>
      <c r="M960" s="259"/>
      <c r="N960" s="260"/>
      <c r="O960" s="260"/>
      <c r="P960" s="260"/>
      <c r="Q960" s="260"/>
      <c r="R960" s="260"/>
      <c r="S960" s="260"/>
      <c r="T960" s="261"/>
      <c r="U960" s="13"/>
      <c r="V960" s="13"/>
      <c r="W960" s="13"/>
      <c r="X960" s="13"/>
      <c r="Y960" s="13"/>
      <c r="Z960" s="13"/>
      <c r="AA960" s="13"/>
      <c r="AB960" s="13"/>
      <c r="AC960" s="13"/>
      <c r="AD960" s="13"/>
      <c r="AE960" s="13"/>
      <c r="AT960" s="262" t="s">
        <v>369</v>
      </c>
      <c r="AU960" s="262" t="s">
        <v>91</v>
      </c>
      <c r="AV960" s="13" t="s">
        <v>91</v>
      </c>
      <c r="AW960" s="13" t="s">
        <v>38</v>
      </c>
      <c r="AX960" s="13" t="s">
        <v>83</v>
      </c>
      <c r="AY960" s="262" t="s">
        <v>227</v>
      </c>
    </row>
    <row r="961" s="13" customFormat="1">
      <c r="A961" s="13"/>
      <c r="B961" s="252"/>
      <c r="C961" s="253"/>
      <c r="D961" s="242" t="s">
        <v>369</v>
      </c>
      <c r="E961" s="254" t="s">
        <v>1</v>
      </c>
      <c r="F961" s="255" t="s">
        <v>1410</v>
      </c>
      <c r="G961" s="253"/>
      <c r="H961" s="256">
        <v>57.408000000000001</v>
      </c>
      <c r="I961" s="257"/>
      <c r="J961" s="253"/>
      <c r="K961" s="253"/>
      <c r="L961" s="258"/>
      <c r="M961" s="259"/>
      <c r="N961" s="260"/>
      <c r="O961" s="260"/>
      <c r="P961" s="260"/>
      <c r="Q961" s="260"/>
      <c r="R961" s="260"/>
      <c r="S961" s="260"/>
      <c r="T961" s="261"/>
      <c r="U961" s="13"/>
      <c r="V961" s="13"/>
      <c r="W961" s="13"/>
      <c r="X961" s="13"/>
      <c r="Y961" s="13"/>
      <c r="Z961" s="13"/>
      <c r="AA961" s="13"/>
      <c r="AB961" s="13"/>
      <c r="AC961" s="13"/>
      <c r="AD961" s="13"/>
      <c r="AE961" s="13"/>
      <c r="AT961" s="262" t="s">
        <v>369</v>
      </c>
      <c r="AU961" s="262" t="s">
        <v>91</v>
      </c>
      <c r="AV961" s="13" t="s">
        <v>91</v>
      </c>
      <c r="AW961" s="13" t="s">
        <v>38</v>
      </c>
      <c r="AX961" s="13" t="s">
        <v>83</v>
      </c>
      <c r="AY961" s="262" t="s">
        <v>227</v>
      </c>
    </row>
    <row r="962" s="13" customFormat="1">
      <c r="A962" s="13"/>
      <c r="B962" s="252"/>
      <c r="C962" s="253"/>
      <c r="D962" s="242" t="s">
        <v>369</v>
      </c>
      <c r="E962" s="254" t="s">
        <v>1</v>
      </c>
      <c r="F962" s="255" t="s">
        <v>1411</v>
      </c>
      <c r="G962" s="253"/>
      <c r="H962" s="256">
        <v>277.10300000000001</v>
      </c>
      <c r="I962" s="257"/>
      <c r="J962" s="253"/>
      <c r="K962" s="253"/>
      <c r="L962" s="258"/>
      <c r="M962" s="259"/>
      <c r="N962" s="260"/>
      <c r="O962" s="260"/>
      <c r="P962" s="260"/>
      <c r="Q962" s="260"/>
      <c r="R962" s="260"/>
      <c r="S962" s="260"/>
      <c r="T962" s="261"/>
      <c r="U962" s="13"/>
      <c r="V962" s="13"/>
      <c r="W962" s="13"/>
      <c r="X962" s="13"/>
      <c r="Y962" s="13"/>
      <c r="Z962" s="13"/>
      <c r="AA962" s="13"/>
      <c r="AB962" s="13"/>
      <c r="AC962" s="13"/>
      <c r="AD962" s="13"/>
      <c r="AE962" s="13"/>
      <c r="AT962" s="262" t="s">
        <v>369</v>
      </c>
      <c r="AU962" s="262" t="s">
        <v>91</v>
      </c>
      <c r="AV962" s="13" t="s">
        <v>91</v>
      </c>
      <c r="AW962" s="13" t="s">
        <v>38</v>
      </c>
      <c r="AX962" s="13" t="s">
        <v>83</v>
      </c>
      <c r="AY962" s="262" t="s">
        <v>227</v>
      </c>
    </row>
    <row r="963" s="13" customFormat="1">
      <c r="A963" s="13"/>
      <c r="B963" s="252"/>
      <c r="C963" s="253"/>
      <c r="D963" s="242" t="s">
        <v>369</v>
      </c>
      <c r="E963" s="254" t="s">
        <v>1</v>
      </c>
      <c r="F963" s="255" t="s">
        <v>1412</v>
      </c>
      <c r="G963" s="253"/>
      <c r="H963" s="256">
        <v>153.88900000000001</v>
      </c>
      <c r="I963" s="257"/>
      <c r="J963" s="253"/>
      <c r="K963" s="253"/>
      <c r="L963" s="258"/>
      <c r="M963" s="259"/>
      <c r="N963" s="260"/>
      <c r="O963" s="260"/>
      <c r="P963" s="260"/>
      <c r="Q963" s="260"/>
      <c r="R963" s="260"/>
      <c r="S963" s="260"/>
      <c r="T963" s="261"/>
      <c r="U963" s="13"/>
      <c r="V963" s="13"/>
      <c r="W963" s="13"/>
      <c r="X963" s="13"/>
      <c r="Y963" s="13"/>
      <c r="Z963" s="13"/>
      <c r="AA963" s="13"/>
      <c r="AB963" s="13"/>
      <c r="AC963" s="13"/>
      <c r="AD963" s="13"/>
      <c r="AE963" s="13"/>
      <c r="AT963" s="262" t="s">
        <v>369</v>
      </c>
      <c r="AU963" s="262" t="s">
        <v>91</v>
      </c>
      <c r="AV963" s="13" t="s">
        <v>91</v>
      </c>
      <c r="AW963" s="13" t="s">
        <v>38</v>
      </c>
      <c r="AX963" s="13" t="s">
        <v>83</v>
      </c>
      <c r="AY963" s="262" t="s">
        <v>227</v>
      </c>
    </row>
    <row r="964" s="13" customFormat="1">
      <c r="A964" s="13"/>
      <c r="B964" s="252"/>
      <c r="C964" s="253"/>
      <c r="D964" s="242" t="s">
        <v>369</v>
      </c>
      <c r="E964" s="254" t="s">
        <v>1</v>
      </c>
      <c r="F964" s="255" t="s">
        <v>1413</v>
      </c>
      <c r="G964" s="253"/>
      <c r="H964" s="256">
        <v>57.938000000000002</v>
      </c>
      <c r="I964" s="257"/>
      <c r="J964" s="253"/>
      <c r="K964" s="253"/>
      <c r="L964" s="258"/>
      <c r="M964" s="259"/>
      <c r="N964" s="260"/>
      <c r="O964" s="260"/>
      <c r="P964" s="260"/>
      <c r="Q964" s="260"/>
      <c r="R964" s="260"/>
      <c r="S964" s="260"/>
      <c r="T964" s="261"/>
      <c r="U964" s="13"/>
      <c r="V964" s="13"/>
      <c r="W964" s="13"/>
      <c r="X964" s="13"/>
      <c r="Y964" s="13"/>
      <c r="Z964" s="13"/>
      <c r="AA964" s="13"/>
      <c r="AB964" s="13"/>
      <c r="AC964" s="13"/>
      <c r="AD964" s="13"/>
      <c r="AE964" s="13"/>
      <c r="AT964" s="262" t="s">
        <v>369</v>
      </c>
      <c r="AU964" s="262" t="s">
        <v>91</v>
      </c>
      <c r="AV964" s="13" t="s">
        <v>91</v>
      </c>
      <c r="AW964" s="13" t="s">
        <v>38</v>
      </c>
      <c r="AX964" s="13" t="s">
        <v>83</v>
      </c>
      <c r="AY964" s="262" t="s">
        <v>227</v>
      </c>
    </row>
    <row r="965" s="13" customFormat="1">
      <c r="A965" s="13"/>
      <c r="B965" s="252"/>
      <c r="C965" s="253"/>
      <c r="D965" s="242" t="s">
        <v>369</v>
      </c>
      <c r="E965" s="254" t="s">
        <v>1</v>
      </c>
      <c r="F965" s="255" t="s">
        <v>1414</v>
      </c>
      <c r="G965" s="253"/>
      <c r="H965" s="256">
        <v>139.84700000000001</v>
      </c>
      <c r="I965" s="257"/>
      <c r="J965" s="253"/>
      <c r="K965" s="253"/>
      <c r="L965" s="258"/>
      <c r="M965" s="259"/>
      <c r="N965" s="260"/>
      <c r="O965" s="260"/>
      <c r="P965" s="260"/>
      <c r="Q965" s="260"/>
      <c r="R965" s="260"/>
      <c r="S965" s="260"/>
      <c r="T965" s="261"/>
      <c r="U965" s="13"/>
      <c r="V965" s="13"/>
      <c r="W965" s="13"/>
      <c r="X965" s="13"/>
      <c r="Y965" s="13"/>
      <c r="Z965" s="13"/>
      <c r="AA965" s="13"/>
      <c r="AB965" s="13"/>
      <c r="AC965" s="13"/>
      <c r="AD965" s="13"/>
      <c r="AE965" s="13"/>
      <c r="AT965" s="262" t="s">
        <v>369</v>
      </c>
      <c r="AU965" s="262" t="s">
        <v>91</v>
      </c>
      <c r="AV965" s="13" t="s">
        <v>91</v>
      </c>
      <c r="AW965" s="13" t="s">
        <v>38</v>
      </c>
      <c r="AX965" s="13" t="s">
        <v>83</v>
      </c>
      <c r="AY965" s="262" t="s">
        <v>227</v>
      </c>
    </row>
    <row r="966" s="14" customFormat="1">
      <c r="A966" s="14"/>
      <c r="B966" s="263"/>
      <c r="C966" s="264"/>
      <c r="D966" s="242" t="s">
        <v>369</v>
      </c>
      <c r="E966" s="265" t="s">
        <v>1</v>
      </c>
      <c r="F966" s="266" t="s">
        <v>371</v>
      </c>
      <c r="G966" s="264"/>
      <c r="H966" s="267">
        <v>740.95399999999995</v>
      </c>
      <c r="I966" s="268"/>
      <c r="J966" s="264"/>
      <c r="K966" s="264"/>
      <c r="L966" s="269"/>
      <c r="M966" s="270"/>
      <c r="N966" s="271"/>
      <c r="O966" s="271"/>
      <c r="P966" s="271"/>
      <c r="Q966" s="271"/>
      <c r="R966" s="271"/>
      <c r="S966" s="271"/>
      <c r="T966" s="272"/>
      <c r="U966" s="14"/>
      <c r="V966" s="14"/>
      <c r="W966" s="14"/>
      <c r="X966" s="14"/>
      <c r="Y966" s="14"/>
      <c r="Z966" s="14"/>
      <c r="AA966" s="14"/>
      <c r="AB966" s="14"/>
      <c r="AC966" s="14"/>
      <c r="AD966" s="14"/>
      <c r="AE966" s="14"/>
      <c r="AT966" s="273" t="s">
        <v>369</v>
      </c>
      <c r="AU966" s="273" t="s">
        <v>91</v>
      </c>
      <c r="AV966" s="14" t="s">
        <v>115</v>
      </c>
      <c r="AW966" s="14" t="s">
        <v>38</v>
      </c>
      <c r="AX966" s="14" t="s">
        <v>87</v>
      </c>
      <c r="AY966" s="273" t="s">
        <v>227</v>
      </c>
    </row>
    <row r="967" s="2" customFormat="1" ht="16.5" customHeight="1">
      <c r="A967" s="40"/>
      <c r="B967" s="41"/>
      <c r="C967" s="284" t="s">
        <v>1415</v>
      </c>
      <c r="D967" s="284" t="s">
        <v>407</v>
      </c>
      <c r="E967" s="285" t="s">
        <v>1291</v>
      </c>
      <c r="F967" s="286" t="s">
        <v>1292</v>
      </c>
      <c r="G967" s="287" t="s">
        <v>398</v>
      </c>
      <c r="H967" s="288">
        <v>0.222</v>
      </c>
      <c r="I967" s="289"/>
      <c r="J967" s="290">
        <f>ROUND(I967*H967,2)</f>
        <v>0</v>
      </c>
      <c r="K967" s="286" t="s">
        <v>234</v>
      </c>
      <c r="L967" s="291"/>
      <c r="M967" s="292" t="s">
        <v>1</v>
      </c>
      <c r="N967" s="293" t="s">
        <v>48</v>
      </c>
      <c r="O967" s="93"/>
      <c r="P967" s="238">
        <f>O967*H967</f>
        <v>0</v>
      </c>
      <c r="Q967" s="238">
        <v>1</v>
      </c>
      <c r="R967" s="238">
        <f>Q967*H967</f>
        <v>0.222</v>
      </c>
      <c r="S967" s="238">
        <v>0</v>
      </c>
      <c r="T967" s="239">
        <f>S967*H967</f>
        <v>0</v>
      </c>
      <c r="U967" s="40"/>
      <c r="V967" s="40"/>
      <c r="W967" s="40"/>
      <c r="X967" s="40"/>
      <c r="Y967" s="40"/>
      <c r="Z967" s="40"/>
      <c r="AA967" s="40"/>
      <c r="AB967" s="40"/>
      <c r="AC967" s="40"/>
      <c r="AD967" s="40"/>
      <c r="AE967" s="40"/>
      <c r="AR967" s="240" t="s">
        <v>525</v>
      </c>
      <c r="AT967" s="240" t="s">
        <v>407</v>
      </c>
      <c r="AU967" s="240" t="s">
        <v>91</v>
      </c>
      <c r="AY967" s="18" t="s">
        <v>227</v>
      </c>
      <c r="BE967" s="241">
        <f>IF(N967="základní",J967,0)</f>
        <v>0</v>
      </c>
      <c r="BF967" s="241">
        <f>IF(N967="snížená",J967,0)</f>
        <v>0</v>
      </c>
      <c r="BG967" s="241">
        <f>IF(N967="zákl. přenesená",J967,0)</f>
        <v>0</v>
      </c>
      <c r="BH967" s="241">
        <f>IF(N967="sníž. přenesená",J967,0)</f>
        <v>0</v>
      </c>
      <c r="BI967" s="241">
        <f>IF(N967="nulová",J967,0)</f>
        <v>0</v>
      </c>
      <c r="BJ967" s="18" t="s">
        <v>87</v>
      </c>
      <c r="BK967" s="241">
        <f>ROUND(I967*H967,2)</f>
        <v>0</v>
      </c>
      <c r="BL967" s="18" t="s">
        <v>300</v>
      </c>
      <c r="BM967" s="240" t="s">
        <v>1416</v>
      </c>
    </row>
    <row r="968" s="13" customFormat="1">
      <c r="A968" s="13"/>
      <c r="B968" s="252"/>
      <c r="C968" s="253"/>
      <c r="D968" s="242" t="s">
        <v>369</v>
      </c>
      <c r="E968" s="253"/>
      <c r="F968" s="255" t="s">
        <v>1417</v>
      </c>
      <c r="G968" s="253"/>
      <c r="H968" s="256">
        <v>0.222</v>
      </c>
      <c r="I968" s="257"/>
      <c r="J968" s="253"/>
      <c r="K968" s="253"/>
      <c r="L968" s="258"/>
      <c r="M968" s="259"/>
      <c r="N968" s="260"/>
      <c r="O968" s="260"/>
      <c r="P968" s="260"/>
      <c r="Q968" s="260"/>
      <c r="R968" s="260"/>
      <c r="S968" s="260"/>
      <c r="T968" s="261"/>
      <c r="U968" s="13"/>
      <c r="V968" s="13"/>
      <c r="W968" s="13"/>
      <c r="X968" s="13"/>
      <c r="Y968" s="13"/>
      <c r="Z968" s="13"/>
      <c r="AA968" s="13"/>
      <c r="AB968" s="13"/>
      <c r="AC968" s="13"/>
      <c r="AD968" s="13"/>
      <c r="AE968" s="13"/>
      <c r="AT968" s="262" t="s">
        <v>369</v>
      </c>
      <c r="AU968" s="262" t="s">
        <v>91</v>
      </c>
      <c r="AV968" s="13" t="s">
        <v>91</v>
      </c>
      <c r="AW968" s="13" t="s">
        <v>4</v>
      </c>
      <c r="AX968" s="13" t="s">
        <v>87</v>
      </c>
      <c r="AY968" s="262" t="s">
        <v>227</v>
      </c>
    </row>
    <row r="969" s="2" customFormat="1" ht="16.5" customHeight="1">
      <c r="A969" s="40"/>
      <c r="B969" s="41"/>
      <c r="C969" s="229" t="s">
        <v>1418</v>
      </c>
      <c r="D969" s="229" t="s">
        <v>230</v>
      </c>
      <c r="E969" s="230" t="s">
        <v>1419</v>
      </c>
      <c r="F969" s="231" t="s">
        <v>1420</v>
      </c>
      <c r="G969" s="232" t="s">
        <v>415</v>
      </c>
      <c r="H969" s="233">
        <v>1334.4580000000001</v>
      </c>
      <c r="I969" s="234"/>
      <c r="J969" s="235">
        <f>ROUND(I969*H969,2)</f>
        <v>0</v>
      </c>
      <c r="K969" s="231" t="s">
        <v>234</v>
      </c>
      <c r="L969" s="46"/>
      <c r="M969" s="236" t="s">
        <v>1</v>
      </c>
      <c r="N969" s="237" t="s">
        <v>48</v>
      </c>
      <c r="O969" s="93"/>
      <c r="P969" s="238">
        <f>O969*H969</f>
        <v>0</v>
      </c>
      <c r="Q969" s="238">
        <v>0</v>
      </c>
      <c r="R969" s="238">
        <f>Q969*H969</f>
        <v>0</v>
      </c>
      <c r="S969" s="238">
        <v>0</v>
      </c>
      <c r="T969" s="239">
        <f>S969*H969</f>
        <v>0</v>
      </c>
      <c r="U969" s="40"/>
      <c r="V969" s="40"/>
      <c r="W969" s="40"/>
      <c r="X969" s="40"/>
      <c r="Y969" s="40"/>
      <c r="Z969" s="40"/>
      <c r="AA969" s="40"/>
      <c r="AB969" s="40"/>
      <c r="AC969" s="40"/>
      <c r="AD969" s="40"/>
      <c r="AE969" s="40"/>
      <c r="AR969" s="240" t="s">
        <v>300</v>
      </c>
      <c r="AT969" s="240" t="s">
        <v>230</v>
      </c>
      <c r="AU969" s="240" t="s">
        <v>91</v>
      </c>
      <c r="AY969" s="18" t="s">
        <v>227</v>
      </c>
      <c r="BE969" s="241">
        <f>IF(N969="základní",J969,0)</f>
        <v>0</v>
      </c>
      <c r="BF969" s="241">
        <f>IF(N969="snížená",J969,0)</f>
        <v>0</v>
      </c>
      <c r="BG969" s="241">
        <f>IF(N969="zákl. přenesená",J969,0)</f>
        <v>0</v>
      </c>
      <c r="BH969" s="241">
        <f>IF(N969="sníž. přenesená",J969,0)</f>
        <v>0</v>
      </c>
      <c r="BI969" s="241">
        <f>IF(N969="nulová",J969,0)</f>
        <v>0</v>
      </c>
      <c r="BJ969" s="18" t="s">
        <v>87</v>
      </c>
      <c r="BK969" s="241">
        <f>ROUND(I969*H969,2)</f>
        <v>0</v>
      </c>
      <c r="BL969" s="18" t="s">
        <v>300</v>
      </c>
      <c r="BM969" s="240" t="s">
        <v>1421</v>
      </c>
    </row>
    <row r="970" s="15" customFormat="1">
      <c r="A970" s="15"/>
      <c r="B970" s="274"/>
      <c r="C970" s="275"/>
      <c r="D970" s="242" t="s">
        <v>369</v>
      </c>
      <c r="E970" s="276" t="s">
        <v>1</v>
      </c>
      <c r="F970" s="277" t="s">
        <v>993</v>
      </c>
      <c r="G970" s="275"/>
      <c r="H970" s="276" t="s">
        <v>1</v>
      </c>
      <c r="I970" s="278"/>
      <c r="J970" s="275"/>
      <c r="K970" s="275"/>
      <c r="L970" s="279"/>
      <c r="M970" s="280"/>
      <c r="N970" s="281"/>
      <c r="O970" s="281"/>
      <c r="P970" s="281"/>
      <c r="Q970" s="281"/>
      <c r="R970" s="281"/>
      <c r="S970" s="281"/>
      <c r="T970" s="282"/>
      <c r="U970" s="15"/>
      <c r="V970" s="15"/>
      <c r="W970" s="15"/>
      <c r="X970" s="15"/>
      <c r="Y970" s="15"/>
      <c r="Z970" s="15"/>
      <c r="AA970" s="15"/>
      <c r="AB970" s="15"/>
      <c r="AC970" s="15"/>
      <c r="AD970" s="15"/>
      <c r="AE970" s="15"/>
      <c r="AT970" s="283" t="s">
        <v>369</v>
      </c>
      <c r="AU970" s="283" t="s">
        <v>91</v>
      </c>
      <c r="AV970" s="15" t="s">
        <v>87</v>
      </c>
      <c r="AW970" s="15" t="s">
        <v>38</v>
      </c>
      <c r="AX970" s="15" t="s">
        <v>83</v>
      </c>
      <c r="AY970" s="283" t="s">
        <v>227</v>
      </c>
    </row>
    <row r="971" s="13" customFormat="1">
      <c r="A971" s="13"/>
      <c r="B971" s="252"/>
      <c r="C971" s="253"/>
      <c r="D971" s="242" t="s">
        <v>369</v>
      </c>
      <c r="E971" s="254" t="s">
        <v>1</v>
      </c>
      <c r="F971" s="255" t="s">
        <v>1411</v>
      </c>
      <c r="G971" s="253"/>
      <c r="H971" s="256">
        <v>277.10300000000001</v>
      </c>
      <c r="I971" s="257"/>
      <c r="J971" s="253"/>
      <c r="K971" s="253"/>
      <c r="L971" s="258"/>
      <c r="M971" s="259"/>
      <c r="N971" s="260"/>
      <c r="O971" s="260"/>
      <c r="P971" s="260"/>
      <c r="Q971" s="260"/>
      <c r="R971" s="260"/>
      <c r="S971" s="260"/>
      <c r="T971" s="261"/>
      <c r="U971" s="13"/>
      <c r="V971" s="13"/>
      <c r="W971" s="13"/>
      <c r="X971" s="13"/>
      <c r="Y971" s="13"/>
      <c r="Z971" s="13"/>
      <c r="AA971" s="13"/>
      <c r="AB971" s="13"/>
      <c r="AC971" s="13"/>
      <c r="AD971" s="13"/>
      <c r="AE971" s="13"/>
      <c r="AT971" s="262" t="s">
        <v>369</v>
      </c>
      <c r="AU971" s="262" t="s">
        <v>91</v>
      </c>
      <c r="AV971" s="13" t="s">
        <v>91</v>
      </c>
      <c r="AW971" s="13" t="s">
        <v>38</v>
      </c>
      <c r="AX971" s="13" t="s">
        <v>83</v>
      </c>
      <c r="AY971" s="262" t="s">
        <v>227</v>
      </c>
    </row>
    <row r="972" s="13" customFormat="1">
      <c r="A972" s="13"/>
      <c r="B972" s="252"/>
      <c r="C972" s="253"/>
      <c r="D972" s="242" t="s">
        <v>369</v>
      </c>
      <c r="E972" s="254" t="s">
        <v>1</v>
      </c>
      <c r="F972" s="255" t="s">
        <v>1412</v>
      </c>
      <c r="G972" s="253"/>
      <c r="H972" s="256">
        <v>153.88900000000001</v>
      </c>
      <c r="I972" s="257"/>
      <c r="J972" s="253"/>
      <c r="K972" s="253"/>
      <c r="L972" s="258"/>
      <c r="M972" s="259"/>
      <c r="N972" s="260"/>
      <c r="O972" s="260"/>
      <c r="P972" s="260"/>
      <c r="Q972" s="260"/>
      <c r="R972" s="260"/>
      <c r="S972" s="260"/>
      <c r="T972" s="261"/>
      <c r="U972" s="13"/>
      <c r="V972" s="13"/>
      <c r="W972" s="13"/>
      <c r="X972" s="13"/>
      <c r="Y972" s="13"/>
      <c r="Z972" s="13"/>
      <c r="AA972" s="13"/>
      <c r="AB972" s="13"/>
      <c r="AC972" s="13"/>
      <c r="AD972" s="13"/>
      <c r="AE972" s="13"/>
      <c r="AT972" s="262" t="s">
        <v>369</v>
      </c>
      <c r="AU972" s="262" t="s">
        <v>91</v>
      </c>
      <c r="AV972" s="13" t="s">
        <v>91</v>
      </c>
      <c r="AW972" s="13" t="s">
        <v>38</v>
      </c>
      <c r="AX972" s="13" t="s">
        <v>83</v>
      </c>
      <c r="AY972" s="262" t="s">
        <v>227</v>
      </c>
    </row>
    <row r="973" s="13" customFormat="1">
      <c r="A973" s="13"/>
      <c r="B973" s="252"/>
      <c r="C973" s="253"/>
      <c r="D973" s="242" t="s">
        <v>369</v>
      </c>
      <c r="E973" s="254" t="s">
        <v>1</v>
      </c>
      <c r="F973" s="255" t="s">
        <v>1413</v>
      </c>
      <c r="G973" s="253"/>
      <c r="H973" s="256">
        <v>57.938000000000002</v>
      </c>
      <c r="I973" s="257"/>
      <c r="J973" s="253"/>
      <c r="K973" s="253"/>
      <c r="L973" s="258"/>
      <c r="M973" s="259"/>
      <c r="N973" s="260"/>
      <c r="O973" s="260"/>
      <c r="P973" s="260"/>
      <c r="Q973" s="260"/>
      <c r="R973" s="260"/>
      <c r="S973" s="260"/>
      <c r="T973" s="261"/>
      <c r="U973" s="13"/>
      <c r="V973" s="13"/>
      <c r="W973" s="13"/>
      <c r="X973" s="13"/>
      <c r="Y973" s="13"/>
      <c r="Z973" s="13"/>
      <c r="AA973" s="13"/>
      <c r="AB973" s="13"/>
      <c r="AC973" s="13"/>
      <c r="AD973" s="13"/>
      <c r="AE973" s="13"/>
      <c r="AT973" s="262" t="s">
        <v>369</v>
      </c>
      <c r="AU973" s="262" t="s">
        <v>91</v>
      </c>
      <c r="AV973" s="13" t="s">
        <v>91</v>
      </c>
      <c r="AW973" s="13" t="s">
        <v>38</v>
      </c>
      <c r="AX973" s="13" t="s">
        <v>83</v>
      </c>
      <c r="AY973" s="262" t="s">
        <v>227</v>
      </c>
    </row>
    <row r="974" s="13" customFormat="1">
      <c r="A974" s="13"/>
      <c r="B974" s="252"/>
      <c r="C974" s="253"/>
      <c r="D974" s="242" t="s">
        <v>369</v>
      </c>
      <c r="E974" s="254" t="s">
        <v>1</v>
      </c>
      <c r="F974" s="255" t="s">
        <v>1414</v>
      </c>
      <c r="G974" s="253"/>
      <c r="H974" s="256">
        <v>139.84700000000001</v>
      </c>
      <c r="I974" s="257"/>
      <c r="J974" s="253"/>
      <c r="K974" s="253"/>
      <c r="L974" s="258"/>
      <c r="M974" s="259"/>
      <c r="N974" s="260"/>
      <c r="O974" s="260"/>
      <c r="P974" s="260"/>
      <c r="Q974" s="260"/>
      <c r="R974" s="260"/>
      <c r="S974" s="260"/>
      <c r="T974" s="261"/>
      <c r="U974" s="13"/>
      <c r="V974" s="13"/>
      <c r="W974" s="13"/>
      <c r="X974" s="13"/>
      <c r="Y974" s="13"/>
      <c r="Z974" s="13"/>
      <c r="AA974" s="13"/>
      <c r="AB974" s="13"/>
      <c r="AC974" s="13"/>
      <c r="AD974" s="13"/>
      <c r="AE974" s="13"/>
      <c r="AT974" s="262" t="s">
        <v>369</v>
      </c>
      <c r="AU974" s="262" t="s">
        <v>91</v>
      </c>
      <c r="AV974" s="13" t="s">
        <v>91</v>
      </c>
      <c r="AW974" s="13" t="s">
        <v>38</v>
      </c>
      <c r="AX974" s="13" t="s">
        <v>83</v>
      </c>
      <c r="AY974" s="262" t="s">
        <v>227</v>
      </c>
    </row>
    <row r="975" s="16" customFormat="1">
      <c r="A975" s="16"/>
      <c r="B975" s="294"/>
      <c r="C975" s="295"/>
      <c r="D975" s="242" t="s">
        <v>369</v>
      </c>
      <c r="E975" s="296" t="s">
        <v>1</v>
      </c>
      <c r="F975" s="297" t="s">
        <v>450</v>
      </c>
      <c r="G975" s="295"/>
      <c r="H975" s="298">
        <v>628.77700000000004</v>
      </c>
      <c r="I975" s="299"/>
      <c r="J975" s="295"/>
      <c r="K975" s="295"/>
      <c r="L975" s="300"/>
      <c r="M975" s="301"/>
      <c r="N975" s="302"/>
      <c r="O975" s="302"/>
      <c r="P975" s="302"/>
      <c r="Q975" s="302"/>
      <c r="R975" s="302"/>
      <c r="S975" s="302"/>
      <c r="T975" s="303"/>
      <c r="U975" s="16"/>
      <c r="V975" s="16"/>
      <c r="W975" s="16"/>
      <c r="X975" s="16"/>
      <c r="Y975" s="16"/>
      <c r="Z975" s="16"/>
      <c r="AA975" s="16"/>
      <c r="AB975" s="16"/>
      <c r="AC975" s="16"/>
      <c r="AD975" s="16"/>
      <c r="AE975" s="16"/>
      <c r="AT975" s="304" t="s">
        <v>369</v>
      </c>
      <c r="AU975" s="304" t="s">
        <v>91</v>
      </c>
      <c r="AV975" s="16" t="s">
        <v>102</v>
      </c>
      <c r="AW975" s="16" t="s">
        <v>38</v>
      </c>
      <c r="AX975" s="16" t="s">
        <v>83</v>
      </c>
      <c r="AY975" s="304" t="s">
        <v>227</v>
      </c>
    </row>
    <row r="976" s="13" customFormat="1">
      <c r="A976" s="13"/>
      <c r="B976" s="252"/>
      <c r="C976" s="253"/>
      <c r="D976" s="242" t="s">
        <v>369</v>
      </c>
      <c r="E976" s="254" t="s">
        <v>1</v>
      </c>
      <c r="F976" s="255" t="s">
        <v>1422</v>
      </c>
      <c r="G976" s="253"/>
      <c r="H976" s="256">
        <v>128.375</v>
      </c>
      <c r="I976" s="257"/>
      <c r="J976" s="253"/>
      <c r="K976" s="253"/>
      <c r="L976" s="258"/>
      <c r="M976" s="259"/>
      <c r="N976" s="260"/>
      <c r="O976" s="260"/>
      <c r="P976" s="260"/>
      <c r="Q976" s="260"/>
      <c r="R976" s="260"/>
      <c r="S976" s="260"/>
      <c r="T976" s="261"/>
      <c r="U976" s="13"/>
      <c r="V976" s="13"/>
      <c r="W976" s="13"/>
      <c r="X976" s="13"/>
      <c r="Y976" s="13"/>
      <c r="Z976" s="13"/>
      <c r="AA976" s="13"/>
      <c r="AB976" s="13"/>
      <c r="AC976" s="13"/>
      <c r="AD976" s="13"/>
      <c r="AE976" s="13"/>
      <c r="AT976" s="262" t="s">
        <v>369</v>
      </c>
      <c r="AU976" s="262" t="s">
        <v>91</v>
      </c>
      <c r="AV976" s="13" t="s">
        <v>91</v>
      </c>
      <c r="AW976" s="13" t="s">
        <v>38</v>
      </c>
      <c r="AX976" s="13" t="s">
        <v>83</v>
      </c>
      <c r="AY976" s="262" t="s">
        <v>227</v>
      </c>
    </row>
    <row r="977" s="13" customFormat="1">
      <c r="A977" s="13"/>
      <c r="B977" s="252"/>
      <c r="C977" s="253"/>
      <c r="D977" s="242" t="s">
        <v>369</v>
      </c>
      <c r="E977" s="254" t="s">
        <v>1</v>
      </c>
      <c r="F977" s="255" t="s">
        <v>1423</v>
      </c>
      <c r="G977" s="253"/>
      <c r="H977" s="256">
        <v>487.82499999999999</v>
      </c>
      <c r="I977" s="257"/>
      <c r="J977" s="253"/>
      <c r="K977" s="253"/>
      <c r="L977" s="258"/>
      <c r="M977" s="259"/>
      <c r="N977" s="260"/>
      <c r="O977" s="260"/>
      <c r="P977" s="260"/>
      <c r="Q977" s="260"/>
      <c r="R977" s="260"/>
      <c r="S977" s="260"/>
      <c r="T977" s="261"/>
      <c r="U977" s="13"/>
      <c r="V977" s="13"/>
      <c r="W977" s="13"/>
      <c r="X977" s="13"/>
      <c r="Y977" s="13"/>
      <c r="Z977" s="13"/>
      <c r="AA977" s="13"/>
      <c r="AB977" s="13"/>
      <c r="AC977" s="13"/>
      <c r="AD977" s="13"/>
      <c r="AE977" s="13"/>
      <c r="AT977" s="262" t="s">
        <v>369</v>
      </c>
      <c r="AU977" s="262" t="s">
        <v>91</v>
      </c>
      <c r="AV977" s="13" t="s">
        <v>91</v>
      </c>
      <c r="AW977" s="13" t="s">
        <v>38</v>
      </c>
      <c r="AX977" s="13" t="s">
        <v>83</v>
      </c>
      <c r="AY977" s="262" t="s">
        <v>227</v>
      </c>
    </row>
    <row r="978" s="13" customFormat="1">
      <c r="A978" s="13"/>
      <c r="B978" s="252"/>
      <c r="C978" s="253"/>
      <c r="D978" s="242" t="s">
        <v>369</v>
      </c>
      <c r="E978" s="254" t="s">
        <v>1</v>
      </c>
      <c r="F978" s="255" t="s">
        <v>490</v>
      </c>
      <c r="G978" s="253"/>
      <c r="H978" s="256">
        <v>89.480999999999995</v>
      </c>
      <c r="I978" s="257"/>
      <c r="J978" s="253"/>
      <c r="K978" s="253"/>
      <c r="L978" s="258"/>
      <c r="M978" s="259"/>
      <c r="N978" s="260"/>
      <c r="O978" s="260"/>
      <c r="P978" s="260"/>
      <c r="Q978" s="260"/>
      <c r="R978" s="260"/>
      <c r="S978" s="260"/>
      <c r="T978" s="261"/>
      <c r="U978" s="13"/>
      <c r="V978" s="13"/>
      <c r="W978" s="13"/>
      <c r="X978" s="13"/>
      <c r="Y978" s="13"/>
      <c r="Z978" s="13"/>
      <c r="AA978" s="13"/>
      <c r="AB978" s="13"/>
      <c r="AC978" s="13"/>
      <c r="AD978" s="13"/>
      <c r="AE978" s="13"/>
      <c r="AT978" s="262" t="s">
        <v>369</v>
      </c>
      <c r="AU978" s="262" t="s">
        <v>91</v>
      </c>
      <c r="AV978" s="13" t="s">
        <v>91</v>
      </c>
      <c r="AW978" s="13" t="s">
        <v>38</v>
      </c>
      <c r="AX978" s="13" t="s">
        <v>83</v>
      </c>
      <c r="AY978" s="262" t="s">
        <v>227</v>
      </c>
    </row>
    <row r="979" s="14" customFormat="1">
      <c r="A979" s="14"/>
      <c r="B979" s="263"/>
      <c r="C979" s="264"/>
      <c r="D979" s="242" t="s">
        <v>369</v>
      </c>
      <c r="E979" s="265" t="s">
        <v>1</v>
      </c>
      <c r="F979" s="266" t="s">
        <v>371</v>
      </c>
      <c r="G979" s="264"/>
      <c r="H979" s="267">
        <v>1334.4580000000001</v>
      </c>
      <c r="I979" s="268"/>
      <c r="J979" s="264"/>
      <c r="K979" s="264"/>
      <c r="L979" s="269"/>
      <c r="M979" s="270"/>
      <c r="N979" s="271"/>
      <c r="O979" s="271"/>
      <c r="P979" s="271"/>
      <c r="Q979" s="271"/>
      <c r="R979" s="271"/>
      <c r="S979" s="271"/>
      <c r="T979" s="272"/>
      <c r="U979" s="14"/>
      <c r="V979" s="14"/>
      <c r="W979" s="14"/>
      <c r="X979" s="14"/>
      <c r="Y979" s="14"/>
      <c r="Z979" s="14"/>
      <c r="AA979" s="14"/>
      <c r="AB979" s="14"/>
      <c r="AC979" s="14"/>
      <c r="AD979" s="14"/>
      <c r="AE979" s="14"/>
      <c r="AT979" s="273" t="s">
        <v>369</v>
      </c>
      <c r="AU979" s="273" t="s">
        <v>91</v>
      </c>
      <c r="AV979" s="14" t="s">
        <v>115</v>
      </c>
      <c r="AW979" s="14" t="s">
        <v>38</v>
      </c>
      <c r="AX979" s="14" t="s">
        <v>87</v>
      </c>
      <c r="AY979" s="273" t="s">
        <v>227</v>
      </c>
    </row>
    <row r="980" s="2" customFormat="1">
      <c r="A980" s="40"/>
      <c r="B980" s="41"/>
      <c r="C980" s="284" t="s">
        <v>1424</v>
      </c>
      <c r="D980" s="284" t="s">
        <v>407</v>
      </c>
      <c r="E980" s="285" t="s">
        <v>1425</v>
      </c>
      <c r="F980" s="286" t="s">
        <v>1426</v>
      </c>
      <c r="G980" s="287" t="s">
        <v>415</v>
      </c>
      <c r="H980" s="288">
        <v>1534.627</v>
      </c>
      <c r="I980" s="289"/>
      <c r="J980" s="290">
        <f>ROUND(I980*H980,2)</f>
        <v>0</v>
      </c>
      <c r="K980" s="286" t="s">
        <v>234</v>
      </c>
      <c r="L980" s="291"/>
      <c r="M980" s="292" t="s">
        <v>1</v>
      </c>
      <c r="N980" s="293" t="s">
        <v>48</v>
      </c>
      <c r="O980" s="93"/>
      <c r="P980" s="238">
        <f>O980*H980</f>
        <v>0</v>
      </c>
      <c r="Q980" s="238">
        <v>0.0040000000000000001</v>
      </c>
      <c r="R980" s="238">
        <f>Q980*H980</f>
        <v>6.1385079999999999</v>
      </c>
      <c r="S980" s="238">
        <v>0</v>
      </c>
      <c r="T980" s="239">
        <f>S980*H980</f>
        <v>0</v>
      </c>
      <c r="U980" s="40"/>
      <c r="V980" s="40"/>
      <c r="W980" s="40"/>
      <c r="X980" s="40"/>
      <c r="Y980" s="40"/>
      <c r="Z980" s="40"/>
      <c r="AA980" s="40"/>
      <c r="AB980" s="40"/>
      <c r="AC980" s="40"/>
      <c r="AD980" s="40"/>
      <c r="AE980" s="40"/>
      <c r="AR980" s="240" t="s">
        <v>525</v>
      </c>
      <c r="AT980" s="240" t="s">
        <v>407</v>
      </c>
      <c r="AU980" s="240" t="s">
        <v>91</v>
      </c>
      <c r="AY980" s="18" t="s">
        <v>227</v>
      </c>
      <c r="BE980" s="241">
        <f>IF(N980="základní",J980,0)</f>
        <v>0</v>
      </c>
      <c r="BF980" s="241">
        <f>IF(N980="snížená",J980,0)</f>
        <v>0</v>
      </c>
      <c r="BG980" s="241">
        <f>IF(N980="zákl. přenesená",J980,0)</f>
        <v>0</v>
      </c>
      <c r="BH980" s="241">
        <f>IF(N980="sníž. přenesená",J980,0)</f>
        <v>0</v>
      </c>
      <c r="BI980" s="241">
        <f>IF(N980="nulová",J980,0)</f>
        <v>0</v>
      </c>
      <c r="BJ980" s="18" t="s">
        <v>87</v>
      </c>
      <c r="BK980" s="241">
        <f>ROUND(I980*H980,2)</f>
        <v>0</v>
      </c>
      <c r="BL980" s="18" t="s">
        <v>300</v>
      </c>
      <c r="BM980" s="240" t="s">
        <v>1427</v>
      </c>
    </row>
    <row r="981" s="2" customFormat="1">
      <c r="A981" s="40"/>
      <c r="B981" s="41"/>
      <c r="C981" s="42"/>
      <c r="D981" s="242" t="s">
        <v>237</v>
      </c>
      <c r="E981" s="42"/>
      <c r="F981" s="243" t="s">
        <v>1428</v>
      </c>
      <c r="G981" s="42"/>
      <c r="H981" s="42"/>
      <c r="I981" s="244"/>
      <c r="J981" s="42"/>
      <c r="K981" s="42"/>
      <c r="L981" s="46"/>
      <c r="M981" s="245"/>
      <c r="N981" s="246"/>
      <c r="O981" s="93"/>
      <c r="P981" s="93"/>
      <c r="Q981" s="93"/>
      <c r="R981" s="93"/>
      <c r="S981" s="93"/>
      <c r="T981" s="94"/>
      <c r="U981" s="40"/>
      <c r="V981" s="40"/>
      <c r="W981" s="40"/>
      <c r="X981" s="40"/>
      <c r="Y981" s="40"/>
      <c r="Z981" s="40"/>
      <c r="AA981" s="40"/>
      <c r="AB981" s="40"/>
      <c r="AC981" s="40"/>
      <c r="AD981" s="40"/>
      <c r="AE981" s="40"/>
      <c r="AT981" s="18" t="s">
        <v>237</v>
      </c>
      <c r="AU981" s="18" t="s">
        <v>91</v>
      </c>
    </row>
    <row r="982" s="13" customFormat="1">
      <c r="A982" s="13"/>
      <c r="B982" s="252"/>
      <c r="C982" s="253"/>
      <c r="D982" s="242" t="s">
        <v>369</v>
      </c>
      <c r="E982" s="253"/>
      <c r="F982" s="255" t="s">
        <v>1429</v>
      </c>
      <c r="G982" s="253"/>
      <c r="H982" s="256">
        <v>1534.627</v>
      </c>
      <c r="I982" s="257"/>
      <c r="J982" s="253"/>
      <c r="K982" s="253"/>
      <c r="L982" s="258"/>
      <c r="M982" s="259"/>
      <c r="N982" s="260"/>
      <c r="O982" s="260"/>
      <c r="P982" s="260"/>
      <c r="Q982" s="260"/>
      <c r="R982" s="260"/>
      <c r="S982" s="260"/>
      <c r="T982" s="261"/>
      <c r="U982" s="13"/>
      <c r="V982" s="13"/>
      <c r="W982" s="13"/>
      <c r="X982" s="13"/>
      <c r="Y982" s="13"/>
      <c r="Z982" s="13"/>
      <c r="AA982" s="13"/>
      <c r="AB982" s="13"/>
      <c r="AC982" s="13"/>
      <c r="AD982" s="13"/>
      <c r="AE982" s="13"/>
      <c r="AT982" s="262" t="s">
        <v>369</v>
      </c>
      <c r="AU982" s="262" t="s">
        <v>91</v>
      </c>
      <c r="AV982" s="13" t="s">
        <v>91</v>
      </c>
      <c r="AW982" s="13" t="s">
        <v>4</v>
      </c>
      <c r="AX982" s="13" t="s">
        <v>87</v>
      </c>
      <c r="AY982" s="262" t="s">
        <v>227</v>
      </c>
    </row>
    <row r="983" s="2" customFormat="1" ht="16.5" customHeight="1">
      <c r="A983" s="40"/>
      <c r="B983" s="41"/>
      <c r="C983" s="229" t="s">
        <v>1430</v>
      </c>
      <c r="D983" s="229" t="s">
        <v>230</v>
      </c>
      <c r="E983" s="230" t="s">
        <v>1431</v>
      </c>
      <c r="F983" s="231" t="s">
        <v>1432</v>
      </c>
      <c r="G983" s="232" t="s">
        <v>415</v>
      </c>
      <c r="H983" s="233">
        <v>112.17700000000001</v>
      </c>
      <c r="I983" s="234"/>
      <c r="J983" s="235">
        <f>ROUND(I983*H983,2)</f>
        <v>0</v>
      </c>
      <c r="K983" s="231" t="s">
        <v>234</v>
      </c>
      <c r="L983" s="46"/>
      <c r="M983" s="236" t="s">
        <v>1</v>
      </c>
      <c r="N983" s="237" t="s">
        <v>48</v>
      </c>
      <c r="O983" s="93"/>
      <c r="P983" s="238">
        <f>O983*H983</f>
        <v>0</v>
      </c>
      <c r="Q983" s="238">
        <v>0.00088000000000000003</v>
      </c>
      <c r="R983" s="238">
        <f>Q983*H983</f>
        <v>0.098715760000000014</v>
      </c>
      <c r="S983" s="238">
        <v>0</v>
      </c>
      <c r="T983" s="239">
        <f>S983*H983</f>
        <v>0</v>
      </c>
      <c r="U983" s="40"/>
      <c r="V983" s="40"/>
      <c r="W983" s="40"/>
      <c r="X983" s="40"/>
      <c r="Y983" s="40"/>
      <c r="Z983" s="40"/>
      <c r="AA983" s="40"/>
      <c r="AB983" s="40"/>
      <c r="AC983" s="40"/>
      <c r="AD983" s="40"/>
      <c r="AE983" s="40"/>
      <c r="AR983" s="240" t="s">
        <v>300</v>
      </c>
      <c r="AT983" s="240" t="s">
        <v>230</v>
      </c>
      <c r="AU983" s="240" t="s">
        <v>91</v>
      </c>
      <c r="AY983" s="18" t="s">
        <v>227</v>
      </c>
      <c r="BE983" s="241">
        <f>IF(N983="základní",J983,0)</f>
        <v>0</v>
      </c>
      <c r="BF983" s="241">
        <f>IF(N983="snížená",J983,0)</f>
        <v>0</v>
      </c>
      <c r="BG983" s="241">
        <f>IF(N983="zákl. přenesená",J983,0)</f>
        <v>0</v>
      </c>
      <c r="BH983" s="241">
        <f>IF(N983="sníž. přenesená",J983,0)</f>
        <v>0</v>
      </c>
      <c r="BI983" s="241">
        <f>IF(N983="nulová",J983,0)</f>
        <v>0</v>
      </c>
      <c r="BJ983" s="18" t="s">
        <v>87</v>
      </c>
      <c r="BK983" s="241">
        <f>ROUND(I983*H983,2)</f>
        <v>0</v>
      </c>
      <c r="BL983" s="18" t="s">
        <v>300</v>
      </c>
      <c r="BM983" s="240" t="s">
        <v>1433</v>
      </c>
    </row>
    <row r="984" s="15" customFormat="1">
      <c r="A984" s="15"/>
      <c r="B984" s="274"/>
      <c r="C984" s="275"/>
      <c r="D984" s="242" t="s">
        <v>369</v>
      </c>
      <c r="E984" s="276" t="s">
        <v>1</v>
      </c>
      <c r="F984" s="277" t="s">
        <v>993</v>
      </c>
      <c r="G984" s="275"/>
      <c r="H984" s="276" t="s">
        <v>1</v>
      </c>
      <c r="I984" s="278"/>
      <c r="J984" s="275"/>
      <c r="K984" s="275"/>
      <c r="L984" s="279"/>
      <c r="M984" s="280"/>
      <c r="N984" s="281"/>
      <c r="O984" s="281"/>
      <c r="P984" s="281"/>
      <c r="Q984" s="281"/>
      <c r="R984" s="281"/>
      <c r="S984" s="281"/>
      <c r="T984" s="282"/>
      <c r="U984" s="15"/>
      <c r="V984" s="15"/>
      <c r="W984" s="15"/>
      <c r="X984" s="15"/>
      <c r="Y984" s="15"/>
      <c r="Z984" s="15"/>
      <c r="AA984" s="15"/>
      <c r="AB984" s="15"/>
      <c r="AC984" s="15"/>
      <c r="AD984" s="15"/>
      <c r="AE984" s="15"/>
      <c r="AT984" s="283" t="s">
        <v>369</v>
      </c>
      <c r="AU984" s="283" t="s">
        <v>91</v>
      </c>
      <c r="AV984" s="15" t="s">
        <v>87</v>
      </c>
      <c r="AW984" s="15" t="s">
        <v>38</v>
      </c>
      <c r="AX984" s="15" t="s">
        <v>83</v>
      </c>
      <c r="AY984" s="283" t="s">
        <v>227</v>
      </c>
    </row>
    <row r="985" s="13" customFormat="1">
      <c r="A985" s="13"/>
      <c r="B985" s="252"/>
      <c r="C985" s="253"/>
      <c r="D985" s="242" t="s">
        <v>369</v>
      </c>
      <c r="E985" s="254" t="s">
        <v>1</v>
      </c>
      <c r="F985" s="255" t="s">
        <v>994</v>
      </c>
      <c r="G985" s="253"/>
      <c r="H985" s="256">
        <v>54.768999999999998</v>
      </c>
      <c r="I985" s="257"/>
      <c r="J985" s="253"/>
      <c r="K985" s="253"/>
      <c r="L985" s="258"/>
      <c r="M985" s="259"/>
      <c r="N985" s="260"/>
      <c r="O985" s="260"/>
      <c r="P985" s="260"/>
      <c r="Q985" s="260"/>
      <c r="R985" s="260"/>
      <c r="S985" s="260"/>
      <c r="T985" s="261"/>
      <c r="U985" s="13"/>
      <c r="V985" s="13"/>
      <c r="W985" s="13"/>
      <c r="X985" s="13"/>
      <c r="Y985" s="13"/>
      <c r="Z985" s="13"/>
      <c r="AA985" s="13"/>
      <c r="AB985" s="13"/>
      <c r="AC985" s="13"/>
      <c r="AD985" s="13"/>
      <c r="AE985" s="13"/>
      <c r="AT985" s="262" t="s">
        <v>369</v>
      </c>
      <c r="AU985" s="262" t="s">
        <v>91</v>
      </c>
      <c r="AV985" s="13" t="s">
        <v>91</v>
      </c>
      <c r="AW985" s="13" t="s">
        <v>38</v>
      </c>
      <c r="AX985" s="13" t="s">
        <v>83</v>
      </c>
      <c r="AY985" s="262" t="s">
        <v>227</v>
      </c>
    </row>
    <row r="986" s="13" customFormat="1">
      <c r="A986" s="13"/>
      <c r="B986" s="252"/>
      <c r="C986" s="253"/>
      <c r="D986" s="242" t="s">
        <v>369</v>
      </c>
      <c r="E986" s="254" t="s">
        <v>1</v>
      </c>
      <c r="F986" s="255" t="s">
        <v>1410</v>
      </c>
      <c r="G986" s="253"/>
      <c r="H986" s="256">
        <v>57.408000000000001</v>
      </c>
      <c r="I986" s="257"/>
      <c r="J986" s="253"/>
      <c r="K986" s="253"/>
      <c r="L986" s="258"/>
      <c r="M986" s="259"/>
      <c r="N986" s="260"/>
      <c r="O986" s="260"/>
      <c r="P986" s="260"/>
      <c r="Q986" s="260"/>
      <c r="R986" s="260"/>
      <c r="S986" s="260"/>
      <c r="T986" s="261"/>
      <c r="U986" s="13"/>
      <c r="V986" s="13"/>
      <c r="W986" s="13"/>
      <c r="X986" s="13"/>
      <c r="Y986" s="13"/>
      <c r="Z986" s="13"/>
      <c r="AA986" s="13"/>
      <c r="AB986" s="13"/>
      <c r="AC986" s="13"/>
      <c r="AD986" s="13"/>
      <c r="AE986" s="13"/>
      <c r="AT986" s="262" t="s">
        <v>369</v>
      </c>
      <c r="AU986" s="262" t="s">
        <v>91</v>
      </c>
      <c r="AV986" s="13" t="s">
        <v>91</v>
      </c>
      <c r="AW986" s="13" t="s">
        <v>38</v>
      </c>
      <c r="AX986" s="13" t="s">
        <v>83</v>
      </c>
      <c r="AY986" s="262" t="s">
        <v>227</v>
      </c>
    </row>
    <row r="987" s="14" customFormat="1">
      <c r="A987" s="14"/>
      <c r="B987" s="263"/>
      <c r="C987" s="264"/>
      <c r="D987" s="242" t="s">
        <v>369</v>
      </c>
      <c r="E987" s="265" t="s">
        <v>1</v>
      </c>
      <c r="F987" s="266" t="s">
        <v>371</v>
      </c>
      <c r="G987" s="264"/>
      <c r="H987" s="267">
        <v>112.17700000000001</v>
      </c>
      <c r="I987" s="268"/>
      <c r="J987" s="264"/>
      <c r="K987" s="264"/>
      <c r="L987" s="269"/>
      <c r="M987" s="270"/>
      <c r="N987" s="271"/>
      <c r="O987" s="271"/>
      <c r="P987" s="271"/>
      <c r="Q987" s="271"/>
      <c r="R987" s="271"/>
      <c r="S987" s="271"/>
      <c r="T987" s="272"/>
      <c r="U987" s="14"/>
      <c r="V987" s="14"/>
      <c r="W987" s="14"/>
      <c r="X987" s="14"/>
      <c r="Y987" s="14"/>
      <c r="Z987" s="14"/>
      <c r="AA987" s="14"/>
      <c r="AB987" s="14"/>
      <c r="AC987" s="14"/>
      <c r="AD987" s="14"/>
      <c r="AE987" s="14"/>
      <c r="AT987" s="273" t="s">
        <v>369</v>
      </c>
      <c r="AU987" s="273" t="s">
        <v>91</v>
      </c>
      <c r="AV987" s="14" t="s">
        <v>115</v>
      </c>
      <c r="AW987" s="14" t="s">
        <v>38</v>
      </c>
      <c r="AX987" s="14" t="s">
        <v>87</v>
      </c>
      <c r="AY987" s="273" t="s">
        <v>227</v>
      </c>
    </row>
    <row r="988" s="2" customFormat="1">
      <c r="A988" s="40"/>
      <c r="B988" s="41"/>
      <c r="C988" s="284" t="s">
        <v>1434</v>
      </c>
      <c r="D988" s="284" t="s">
        <v>407</v>
      </c>
      <c r="E988" s="285" t="s">
        <v>1435</v>
      </c>
      <c r="F988" s="286" t="s">
        <v>1436</v>
      </c>
      <c r="G988" s="287" t="s">
        <v>415</v>
      </c>
      <c r="H988" s="288">
        <v>129.00399999999999</v>
      </c>
      <c r="I988" s="289"/>
      <c r="J988" s="290">
        <f>ROUND(I988*H988,2)</f>
        <v>0</v>
      </c>
      <c r="K988" s="286" t="s">
        <v>234</v>
      </c>
      <c r="L988" s="291"/>
      <c r="M988" s="292" t="s">
        <v>1</v>
      </c>
      <c r="N988" s="293" t="s">
        <v>48</v>
      </c>
      <c r="O988" s="93"/>
      <c r="P988" s="238">
        <f>O988*H988</f>
        <v>0</v>
      </c>
      <c r="Q988" s="238">
        <v>0.001</v>
      </c>
      <c r="R988" s="238">
        <f>Q988*H988</f>
        <v>0.12900399999999998</v>
      </c>
      <c r="S988" s="238">
        <v>0</v>
      </c>
      <c r="T988" s="239">
        <f>S988*H988</f>
        <v>0</v>
      </c>
      <c r="U988" s="40"/>
      <c r="V988" s="40"/>
      <c r="W988" s="40"/>
      <c r="X988" s="40"/>
      <c r="Y988" s="40"/>
      <c r="Z988" s="40"/>
      <c r="AA988" s="40"/>
      <c r="AB988" s="40"/>
      <c r="AC988" s="40"/>
      <c r="AD988" s="40"/>
      <c r="AE988" s="40"/>
      <c r="AR988" s="240" t="s">
        <v>525</v>
      </c>
      <c r="AT988" s="240" t="s">
        <v>407</v>
      </c>
      <c r="AU988" s="240" t="s">
        <v>91</v>
      </c>
      <c r="AY988" s="18" t="s">
        <v>227</v>
      </c>
      <c r="BE988" s="241">
        <f>IF(N988="základní",J988,0)</f>
        <v>0</v>
      </c>
      <c r="BF988" s="241">
        <f>IF(N988="snížená",J988,0)</f>
        <v>0</v>
      </c>
      <c r="BG988" s="241">
        <f>IF(N988="zákl. přenesená",J988,0)</f>
        <v>0</v>
      </c>
      <c r="BH988" s="241">
        <f>IF(N988="sníž. přenesená",J988,0)</f>
        <v>0</v>
      </c>
      <c r="BI988" s="241">
        <f>IF(N988="nulová",J988,0)</f>
        <v>0</v>
      </c>
      <c r="BJ988" s="18" t="s">
        <v>87</v>
      </c>
      <c r="BK988" s="241">
        <f>ROUND(I988*H988,2)</f>
        <v>0</v>
      </c>
      <c r="BL988" s="18" t="s">
        <v>300</v>
      </c>
      <c r="BM988" s="240" t="s">
        <v>1437</v>
      </c>
    </row>
    <row r="989" s="2" customFormat="1">
      <c r="A989" s="40"/>
      <c r="B989" s="41"/>
      <c r="C989" s="42"/>
      <c r="D989" s="242" t="s">
        <v>237</v>
      </c>
      <c r="E989" s="42"/>
      <c r="F989" s="243" t="s">
        <v>1438</v>
      </c>
      <c r="G989" s="42"/>
      <c r="H989" s="42"/>
      <c r="I989" s="244"/>
      <c r="J989" s="42"/>
      <c r="K989" s="42"/>
      <c r="L989" s="46"/>
      <c r="M989" s="245"/>
      <c r="N989" s="246"/>
      <c r="O989" s="93"/>
      <c r="P989" s="93"/>
      <c r="Q989" s="93"/>
      <c r="R989" s="93"/>
      <c r="S989" s="93"/>
      <c r="T989" s="94"/>
      <c r="U989" s="40"/>
      <c r="V989" s="40"/>
      <c r="W989" s="40"/>
      <c r="X989" s="40"/>
      <c r="Y989" s="40"/>
      <c r="Z989" s="40"/>
      <c r="AA989" s="40"/>
      <c r="AB989" s="40"/>
      <c r="AC989" s="40"/>
      <c r="AD989" s="40"/>
      <c r="AE989" s="40"/>
      <c r="AT989" s="18" t="s">
        <v>237</v>
      </c>
      <c r="AU989" s="18" t="s">
        <v>91</v>
      </c>
    </row>
    <row r="990" s="13" customFormat="1">
      <c r="A990" s="13"/>
      <c r="B990" s="252"/>
      <c r="C990" s="253"/>
      <c r="D990" s="242" t="s">
        <v>369</v>
      </c>
      <c r="E990" s="253"/>
      <c r="F990" s="255" t="s">
        <v>1439</v>
      </c>
      <c r="G990" s="253"/>
      <c r="H990" s="256">
        <v>129.00399999999999</v>
      </c>
      <c r="I990" s="257"/>
      <c r="J990" s="253"/>
      <c r="K990" s="253"/>
      <c r="L990" s="258"/>
      <c r="M990" s="259"/>
      <c r="N990" s="260"/>
      <c r="O990" s="260"/>
      <c r="P990" s="260"/>
      <c r="Q990" s="260"/>
      <c r="R990" s="260"/>
      <c r="S990" s="260"/>
      <c r="T990" s="261"/>
      <c r="U990" s="13"/>
      <c r="V990" s="13"/>
      <c r="W990" s="13"/>
      <c r="X990" s="13"/>
      <c r="Y990" s="13"/>
      <c r="Z990" s="13"/>
      <c r="AA990" s="13"/>
      <c r="AB990" s="13"/>
      <c r="AC990" s="13"/>
      <c r="AD990" s="13"/>
      <c r="AE990" s="13"/>
      <c r="AT990" s="262" t="s">
        <v>369</v>
      </c>
      <c r="AU990" s="262" t="s">
        <v>91</v>
      </c>
      <c r="AV990" s="13" t="s">
        <v>91</v>
      </c>
      <c r="AW990" s="13" t="s">
        <v>4</v>
      </c>
      <c r="AX990" s="13" t="s">
        <v>87</v>
      </c>
      <c r="AY990" s="262" t="s">
        <v>227</v>
      </c>
    </row>
    <row r="991" s="2" customFormat="1" ht="16.5" customHeight="1">
      <c r="A991" s="40"/>
      <c r="B991" s="41"/>
      <c r="C991" s="229" t="s">
        <v>1440</v>
      </c>
      <c r="D991" s="229" t="s">
        <v>230</v>
      </c>
      <c r="E991" s="230" t="s">
        <v>1431</v>
      </c>
      <c r="F991" s="231" t="s">
        <v>1432</v>
      </c>
      <c r="G991" s="232" t="s">
        <v>415</v>
      </c>
      <c r="H991" s="233">
        <v>628.77700000000004</v>
      </c>
      <c r="I991" s="234"/>
      <c r="J991" s="235">
        <f>ROUND(I991*H991,2)</f>
        <v>0</v>
      </c>
      <c r="K991" s="231" t="s">
        <v>234</v>
      </c>
      <c r="L991" s="46"/>
      <c r="M991" s="236" t="s">
        <v>1</v>
      </c>
      <c r="N991" s="237" t="s">
        <v>48</v>
      </c>
      <c r="O991" s="93"/>
      <c r="P991" s="238">
        <f>O991*H991</f>
        <v>0</v>
      </c>
      <c r="Q991" s="238">
        <v>0.00088000000000000003</v>
      </c>
      <c r="R991" s="238">
        <f>Q991*H991</f>
        <v>0.55332376000000005</v>
      </c>
      <c r="S991" s="238">
        <v>0</v>
      </c>
      <c r="T991" s="239">
        <f>S991*H991</f>
        <v>0</v>
      </c>
      <c r="U991" s="40"/>
      <c r="V991" s="40"/>
      <c r="W991" s="40"/>
      <c r="X991" s="40"/>
      <c r="Y991" s="40"/>
      <c r="Z991" s="40"/>
      <c r="AA991" s="40"/>
      <c r="AB991" s="40"/>
      <c r="AC991" s="40"/>
      <c r="AD991" s="40"/>
      <c r="AE991" s="40"/>
      <c r="AR991" s="240" t="s">
        <v>300</v>
      </c>
      <c r="AT991" s="240" t="s">
        <v>230</v>
      </c>
      <c r="AU991" s="240" t="s">
        <v>91</v>
      </c>
      <c r="AY991" s="18" t="s">
        <v>227</v>
      </c>
      <c r="BE991" s="241">
        <f>IF(N991="základní",J991,0)</f>
        <v>0</v>
      </c>
      <c r="BF991" s="241">
        <f>IF(N991="snížená",J991,0)</f>
        <v>0</v>
      </c>
      <c r="BG991" s="241">
        <f>IF(N991="zákl. přenesená",J991,0)</f>
        <v>0</v>
      </c>
      <c r="BH991" s="241">
        <f>IF(N991="sníž. přenesená",J991,0)</f>
        <v>0</v>
      </c>
      <c r="BI991" s="241">
        <f>IF(N991="nulová",J991,0)</f>
        <v>0</v>
      </c>
      <c r="BJ991" s="18" t="s">
        <v>87</v>
      </c>
      <c r="BK991" s="241">
        <f>ROUND(I991*H991,2)</f>
        <v>0</v>
      </c>
      <c r="BL991" s="18" t="s">
        <v>300</v>
      </c>
      <c r="BM991" s="240" t="s">
        <v>1441</v>
      </c>
    </row>
    <row r="992" s="15" customFormat="1">
      <c r="A992" s="15"/>
      <c r="B992" s="274"/>
      <c r="C992" s="275"/>
      <c r="D992" s="242" t="s">
        <v>369</v>
      </c>
      <c r="E992" s="276" t="s">
        <v>1</v>
      </c>
      <c r="F992" s="277" t="s">
        <v>993</v>
      </c>
      <c r="G992" s="275"/>
      <c r="H992" s="276" t="s">
        <v>1</v>
      </c>
      <c r="I992" s="278"/>
      <c r="J992" s="275"/>
      <c r="K992" s="275"/>
      <c r="L992" s="279"/>
      <c r="M992" s="280"/>
      <c r="N992" s="281"/>
      <c r="O992" s="281"/>
      <c r="P992" s="281"/>
      <c r="Q992" s="281"/>
      <c r="R992" s="281"/>
      <c r="S992" s="281"/>
      <c r="T992" s="282"/>
      <c r="U992" s="15"/>
      <c r="V992" s="15"/>
      <c r="W992" s="15"/>
      <c r="X992" s="15"/>
      <c r="Y992" s="15"/>
      <c r="Z992" s="15"/>
      <c r="AA992" s="15"/>
      <c r="AB992" s="15"/>
      <c r="AC992" s="15"/>
      <c r="AD992" s="15"/>
      <c r="AE992" s="15"/>
      <c r="AT992" s="283" t="s">
        <v>369</v>
      </c>
      <c r="AU992" s="283" t="s">
        <v>91</v>
      </c>
      <c r="AV992" s="15" t="s">
        <v>87</v>
      </c>
      <c r="AW992" s="15" t="s">
        <v>38</v>
      </c>
      <c r="AX992" s="15" t="s">
        <v>83</v>
      </c>
      <c r="AY992" s="283" t="s">
        <v>227</v>
      </c>
    </row>
    <row r="993" s="13" customFormat="1">
      <c r="A993" s="13"/>
      <c r="B993" s="252"/>
      <c r="C993" s="253"/>
      <c r="D993" s="242" t="s">
        <v>369</v>
      </c>
      <c r="E993" s="254" t="s">
        <v>1</v>
      </c>
      <c r="F993" s="255" t="s">
        <v>1411</v>
      </c>
      <c r="G993" s="253"/>
      <c r="H993" s="256">
        <v>277.10300000000001</v>
      </c>
      <c r="I993" s="257"/>
      <c r="J993" s="253"/>
      <c r="K993" s="253"/>
      <c r="L993" s="258"/>
      <c r="M993" s="259"/>
      <c r="N993" s="260"/>
      <c r="O993" s="260"/>
      <c r="P993" s="260"/>
      <c r="Q993" s="260"/>
      <c r="R993" s="260"/>
      <c r="S993" s="260"/>
      <c r="T993" s="261"/>
      <c r="U993" s="13"/>
      <c r="V993" s="13"/>
      <c r="W993" s="13"/>
      <c r="X993" s="13"/>
      <c r="Y993" s="13"/>
      <c r="Z993" s="13"/>
      <c r="AA993" s="13"/>
      <c r="AB993" s="13"/>
      <c r="AC993" s="13"/>
      <c r="AD993" s="13"/>
      <c r="AE993" s="13"/>
      <c r="AT993" s="262" t="s">
        <v>369</v>
      </c>
      <c r="AU993" s="262" t="s">
        <v>91</v>
      </c>
      <c r="AV993" s="13" t="s">
        <v>91</v>
      </c>
      <c r="AW993" s="13" t="s">
        <v>38</v>
      </c>
      <c r="AX993" s="13" t="s">
        <v>83</v>
      </c>
      <c r="AY993" s="262" t="s">
        <v>227</v>
      </c>
    </row>
    <row r="994" s="13" customFormat="1">
      <c r="A994" s="13"/>
      <c r="B994" s="252"/>
      <c r="C994" s="253"/>
      <c r="D994" s="242" t="s">
        <v>369</v>
      </c>
      <c r="E994" s="254" t="s">
        <v>1</v>
      </c>
      <c r="F994" s="255" t="s">
        <v>1412</v>
      </c>
      <c r="G994" s="253"/>
      <c r="H994" s="256">
        <v>153.88900000000001</v>
      </c>
      <c r="I994" s="257"/>
      <c r="J994" s="253"/>
      <c r="K994" s="253"/>
      <c r="L994" s="258"/>
      <c r="M994" s="259"/>
      <c r="N994" s="260"/>
      <c r="O994" s="260"/>
      <c r="P994" s="260"/>
      <c r="Q994" s="260"/>
      <c r="R994" s="260"/>
      <c r="S994" s="260"/>
      <c r="T994" s="261"/>
      <c r="U994" s="13"/>
      <c r="V994" s="13"/>
      <c r="W994" s="13"/>
      <c r="X994" s="13"/>
      <c r="Y994" s="13"/>
      <c r="Z994" s="13"/>
      <c r="AA994" s="13"/>
      <c r="AB994" s="13"/>
      <c r="AC994" s="13"/>
      <c r="AD994" s="13"/>
      <c r="AE994" s="13"/>
      <c r="AT994" s="262" t="s">
        <v>369</v>
      </c>
      <c r="AU994" s="262" t="s">
        <v>91</v>
      </c>
      <c r="AV994" s="13" t="s">
        <v>91</v>
      </c>
      <c r="AW994" s="13" t="s">
        <v>38</v>
      </c>
      <c r="AX994" s="13" t="s">
        <v>83</v>
      </c>
      <c r="AY994" s="262" t="s">
        <v>227</v>
      </c>
    </row>
    <row r="995" s="13" customFormat="1">
      <c r="A995" s="13"/>
      <c r="B995" s="252"/>
      <c r="C995" s="253"/>
      <c r="D995" s="242" t="s">
        <v>369</v>
      </c>
      <c r="E995" s="254" t="s">
        <v>1</v>
      </c>
      <c r="F995" s="255" t="s">
        <v>1413</v>
      </c>
      <c r="G995" s="253"/>
      <c r="H995" s="256">
        <v>57.938000000000002</v>
      </c>
      <c r="I995" s="257"/>
      <c r="J995" s="253"/>
      <c r="K995" s="253"/>
      <c r="L995" s="258"/>
      <c r="M995" s="259"/>
      <c r="N995" s="260"/>
      <c r="O995" s="260"/>
      <c r="P995" s="260"/>
      <c r="Q995" s="260"/>
      <c r="R995" s="260"/>
      <c r="S995" s="260"/>
      <c r="T995" s="261"/>
      <c r="U995" s="13"/>
      <c r="V995" s="13"/>
      <c r="W995" s="13"/>
      <c r="X995" s="13"/>
      <c r="Y995" s="13"/>
      <c r="Z995" s="13"/>
      <c r="AA995" s="13"/>
      <c r="AB995" s="13"/>
      <c r="AC995" s="13"/>
      <c r="AD995" s="13"/>
      <c r="AE995" s="13"/>
      <c r="AT995" s="262" t="s">
        <v>369</v>
      </c>
      <c r="AU995" s="262" t="s">
        <v>91</v>
      </c>
      <c r="AV995" s="13" t="s">
        <v>91</v>
      </c>
      <c r="AW995" s="13" t="s">
        <v>38</v>
      </c>
      <c r="AX995" s="13" t="s">
        <v>83</v>
      </c>
      <c r="AY995" s="262" t="s">
        <v>227</v>
      </c>
    </row>
    <row r="996" s="13" customFormat="1">
      <c r="A996" s="13"/>
      <c r="B996" s="252"/>
      <c r="C996" s="253"/>
      <c r="D996" s="242" t="s">
        <v>369</v>
      </c>
      <c r="E996" s="254" t="s">
        <v>1</v>
      </c>
      <c r="F996" s="255" t="s">
        <v>1414</v>
      </c>
      <c r="G996" s="253"/>
      <c r="H996" s="256">
        <v>139.84700000000001</v>
      </c>
      <c r="I996" s="257"/>
      <c r="J996" s="253"/>
      <c r="K996" s="253"/>
      <c r="L996" s="258"/>
      <c r="M996" s="259"/>
      <c r="N996" s="260"/>
      <c r="O996" s="260"/>
      <c r="P996" s="260"/>
      <c r="Q996" s="260"/>
      <c r="R996" s="260"/>
      <c r="S996" s="260"/>
      <c r="T996" s="261"/>
      <c r="U996" s="13"/>
      <c r="V996" s="13"/>
      <c r="W996" s="13"/>
      <c r="X996" s="13"/>
      <c r="Y996" s="13"/>
      <c r="Z996" s="13"/>
      <c r="AA996" s="13"/>
      <c r="AB996" s="13"/>
      <c r="AC996" s="13"/>
      <c r="AD996" s="13"/>
      <c r="AE996" s="13"/>
      <c r="AT996" s="262" t="s">
        <v>369</v>
      </c>
      <c r="AU996" s="262" t="s">
        <v>91</v>
      </c>
      <c r="AV996" s="13" t="s">
        <v>91</v>
      </c>
      <c r="AW996" s="13" t="s">
        <v>38</v>
      </c>
      <c r="AX996" s="13" t="s">
        <v>83</v>
      </c>
      <c r="AY996" s="262" t="s">
        <v>227</v>
      </c>
    </row>
    <row r="997" s="14" customFormat="1">
      <c r="A997" s="14"/>
      <c r="B997" s="263"/>
      <c r="C997" s="264"/>
      <c r="D997" s="242" t="s">
        <v>369</v>
      </c>
      <c r="E997" s="265" t="s">
        <v>1</v>
      </c>
      <c r="F997" s="266" t="s">
        <v>371</v>
      </c>
      <c r="G997" s="264"/>
      <c r="H997" s="267">
        <v>628.77700000000004</v>
      </c>
      <c r="I997" s="268"/>
      <c r="J997" s="264"/>
      <c r="K997" s="264"/>
      <c r="L997" s="269"/>
      <c r="M997" s="270"/>
      <c r="N997" s="271"/>
      <c r="O997" s="271"/>
      <c r="P997" s="271"/>
      <c r="Q997" s="271"/>
      <c r="R997" s="271"/>
      <c r="S997" s="271"/>
      <c r="T997" s="272"/>
      <c r="U997" s="14"/>
      <c r="V997" s="14"/>
      <c r="W997" s="14"/>
      <c r="X997" s="14"/>
      <c r="Y997" s="14"/>
      <c r="Z997" s="14"/>
      <c r="AA997" s="14"/>
      <c r="AB997" s="14"/>
      <c r="AC997" s="14"/>
      <c r="AD997" s="14"/>
      <c r="AE997" s="14"/>
      <c r="AT997" s="273" t="s">
        <v>369</v>
      </c>
      <c r="AU997" s="273" t="s">
        <v>91</v>
      </c>
      <c r="AV997" s="14" t="s">
        <v>115</v>
      </c>
      <c r="AW997" s="14" t="s">
        <v>38</v>
      </c>
      <c r="AX997" s="14" t="s">
        <v>87</v>
      </c>
      <c r="AY997" s="273" t="s">
        <v>227</v>
      </c>
    </row>
    <row r="998" s="2" customFormat="1">
      <c r="A998" s="40"/>
      <c r="B998" s="41"/>
      <c r="C998" s="284" t="s">
        <v>1442</v>
      </c>
      <c r="D998" s="284" t="s">
        <v>407</v>
      </c>
      <c r="E998" s="285" t="s">
        <v>1443</v>
      </c>
      <c r="F998" s="286" t="s">
        <v>1444</v>
      </c>
      <c r="G998" s="287" t="s">
        <v>415</v>
      </c>
      <c r="H998" s="288">
        <v>723.09400000000005</v>
      </c>
      <c r="I998" s="289"/>
      <c r="J998" s="290">
        <f>ROUND(I998*H998,2)</f>
        <v>0</v>
      </c>
      <c r="K998" s="286" t="s">
        <v>234</v>
      </c>
      <c r="L998" s="291"/>
      <c r="M998" s="292" t="s">
        <v>1</v>
      </c>
      <c r="N998" s="293" t="s">
        <v>48</v>
      </c>
      <c r="O998" s="93"/>
      <c r="P998" s="238">
        <f>O998*H998</f>
        <v>0</v>
      </c>
      <c r="Q998" s="238">
        <v>0.001</v>
      </c>
      <c r="R998" s="238">
        <f>Q998*H998</f>
        <v>0.72309400000000001</v>
      </c>
      <c r="S998" s="238">
        <v>0</v>
      </c>
      <c r="T998" s="239">
        <f>S998*H998</f>
        <v>0</v>
      </c>
      <c r="U998" s="40"/>
      <c r="V998" s="40"/>
      <c r="W998" s="40"/>
      <c r="X998" s="40"/>
      <c r="Y998" s="40"/>
      <c r="Z998" s="40"/>
      <c r="AA998" s="40"/>
      <c r="AB998" s="40"/>
      <c r="AC998" s="40"/>
      <c r="AD998" s="40"/>
      <c r="AE998" s="40"/>
      <c r="AR998" s="240" t="s">
        <v>525</v>
      </c>
      <c r="AT998" s="240" t="s">
        <v>407</v>
      </c>
      <c r="AU998" s="240" t="s">
        <v>91</v>
      </c>
      <c r="AY998" s="18" t="s">
        <v>227</v>
      </c>
      <c r="BE998" s="241">
        <f>IF(N998="základní",J998,0)</f>
        <v>0</v>
      </c>
      <c r="BF998" s="241">
        <f>IF(N998="snížená",J998,0)</f>
        <v>0</v>
      </c>
      <c r="BG998" s="241">
        <f>IF(N998="zákl. přenesená",J998,0)</f>
        <v>0</v>
      </c>
      <c r="BH998" s="241">
        <f>IF(N998="sníž. přenesená",J998,0)</f>
        <v>0</v>
      </c>
      <c r="BI998" s="241">
        <f>IF(N998="nulová",J998,0)</f>
        <v>0</v>
      </c>
      <c r="BJ998" s="18" t="s">
        <v>87</v>
      </c>
      <c r="BK998" s="241">
        <f>ROUND(I998*H998,2)</f>
        <v>0</v>
      </c>
      <c r="BL998" s="18" t="s">
        <v>300</v>
      </c>
      <c r="BM998" s="240" t="s">
        <v>1445</v>
      </c>
    </row>
    <row r="999" s="2" customFormat="1">
      <c r="A999" s="40"/>
      <c r="B999" s="41"/>
      <c r="C999" s="42"/>
      <c r="D999" s="242" t="s">
        <v>237</v>
      </c>
      <c r="E999" s="42"/>
      <c r="F999" s="243" t="s">
        <v>1446</v>
      </c>
      <c r="G999" s="42"/>
      <c r="H999" s="42"/>
      <c r="I999" s="244"/>
      <c r="J999" s="42"/>
      <c r="K999" s="42"/>
      <c r="L999" s="46"/>
      <c r="M999" s="245"/>
      <c r="N999" s="246"/>
      <c r="O999" s="93"/>
      <c r="P999" s="93"/>
      <c r="Q999" s="93"/>
      <c r="R999" s="93"/>
      <c r="S999" s="93"/>
      <c r="T999" s="94"/>
      <c r="U999" s="40"/>
      <c r="V999" s="40"/>
      <c r="W999" s="40"/>
      <c r="X999" s="40"/>
      <c r="Y999" s="40"/>
      <c r="Z999" s="40"/>
      <c r="AA999" s="40"/>
      <c r="AB999" s="40"/>
      <c r="AC999" s="40"/>
      <c r="AD999" s="40"/>
      <c r="AE999" s="40"/>
      <c r="AT999" s="18" t="s">
        <v>237</v>
      </c>
      <c r="AU999" s="18" t="s">
        <v>91</v>
      </c>
    </row>
    <row r="1000" s="13" customFormat="1">
      <c r="A1000" s="13"/>
      <c r="B1000" s="252"/>
      <c r="C1000" s="253"/>
      <c r="D1000" s="242" t="s">
        <v>369</v>
      </c>
      <c r="E1000" s="253"/>
      <c r="F1000" s="255" t="s">
        <v>1447</v>
      </c>
      <c r="G1000" s="253"/>
      <c r="H1000" s="256">
        <v>723.09400000000005</v>
      </c>
      <c r="I1000" s="257"/>
      <c r="J1000" s="253"/>
      <c r="K1000" s="253"/>
      <c r="L1000" s="258"/>
      <c r="M1000" s="259"/>
      <c r="N1000" s="260"/>
      <c r="O1000" s="260"/>
      <c r="P1000" s="260"/>
      <c r="Q1000" s="260"/>
      <c r="R1000" s="260"/>
      <c r="S1000" s="260"/>
      <c r="T1000" s="261"/>
      <c r="U1000" s="13"/>
      <c r="V1000" s="13"/>
      <c r="W1000" s="13"/>
      <c r="X1000" s="13"/>
      <c r="Y1000" s="13"/>
      <c r="Z1000" s="13"/>
      <c r="AA1000" s="13"/>
      <c r="AB1000" s="13"/>
      <c r="AC1000" s="13"/>
      <c r="AD1000" s="13"/>
      <c r="AE1000" s="13"/>
      <c r="AT1000" s="262" t="s">
        <v>369</v>
      </c>
      <c r="AU1000" s="262" t="s">
        <v>91</v>
      </c>
      <c r="AV1000" s="13" t="s">
        <v>91</v>
      </c>
      <c r="AW1000" s="13" t="s">
        <v>4</v>
      </c>
      <c r="AX1000" s="13" t="s">
        <v>87</v>
      </c>
      <c r="AY1000" s="262" t="s">
        <v>227</v>
      </c>
    </row>
    <row r="1001" s="2" customFormat="1" ht="16.5" customHeight="1">
      <c r="A1001" s="40"/>
      <c r="B1001" s="41"/>
      <c r="C1001" s="229" t="s">
        <v>1448</v>
      </c>
      <c r="D1001" s="229" t="s">
        <v>230</v>
      </c>
      <c r="E1001" s="230" t="s">
        <v>1431</v>
      </c>
      <c r="F1001" s="231" t="s">
        <v>1432</v>
      </c>
      <c r="G1001" s="232" t="s">
        <v>415</v>
      </c>
      <c r="H1001" s="233">
        <v>757.15200000000004</v>
      </c>
      <c r="I1001" s="234"/>
      <c r="J1001" s="235">
        <f>ROUND(I1001*H1001,2)</f>
        <v>0</v>
      </c>
      <c r="K1001" s="231" t="s">
        <v>234</v>
      </c>
      <c r="L1001" s="46"/>
      <c r="M1001" s="236" t="s">
        <v>1</v>
      </c>
      <c r="N1001" s="237" t="s">
        <v>48</v>
      </c>
      <c r="O1001" s="93"/>
      <c r="P1001" s="238">
        <f>O1001*H1001</f>
        <v>0</v>
      </c>
      <c r="Q1001" s="238">
        <v>0.00088000000000000003</v>
      </c>
      <c r="R1001" s="238">
        <f>Q1001*H1001</f>
        <v>0.66629376000000007</v>
      </c>
      <c r="S1001" s="238">
        <v>0</v>
      </c>
      <c r="T1001" s="239">
        <f>S1001*H1001</f>
        <v>0</v>
      </c>
      <c r="U1001" s="40"/>
      <c r="V1001" s="40"/>
      <c r="W1001" s="40"/>
      <c r="X1001" s="40"/>
      <c r="Y1001" s="40"/>
      <c r="Z1001" s="40"/>
      <c r="AA1001" s="40"/>
      <c r="AB1001" s="40"/>
      <c r="AC1001" s="40"/>
      <c r="AD1001" s="40"/>
      <c r="AE1001" s="40"/>
      <c r="AR1001" s="240" t="s">
        <v>300</v>
      </c>
      <c r="AT1001" s="240" t="s">
        <v>230</v>
      </c>
      <c r="AU1001" s="240" t="s">
        <v>91</v>
      </c>
      <c r="AY1001" s="18" t="s">
        <v>227</v>
      </c>
      <c r="BE1001" s="241">
        <f>IF(N1001="základní",J1001,0)</f>
        <v>0</v>
      </c>
      <c r="BF1001" s="241">
        <f>IF(N1001="snížená",J1001,0)</f>
        <v>0</v>
      </c>
      <c r="BG1001" s="241">
        <f>IF(N1001="zákl. přenesená",J1001,0)</f>
        <v>0</v>
      </c>
      <c r="BH1001" s="241">
        <f>IF(N1001="sníž. přenesená",J1001,0)</f>
        <v>0</v>
      </c>
      <c r="BI1001" s="241">
        <f>IF(N1001="nulová",J1001,0)</f>
        <v>0</v>
      </c>
      <c r="BJ1001" s="18" t="s">
        <v>87</v>
      </c>
      <c r="BK1001" s="241">
        <f>ROUND(I1001*H1001,2)</f>
        <v>0</v>
      </c>
      <c r="BL1001" s="18" t="s">
        <v>300</v>
      </c>
      <c r="BM1001" s="240" t="s">
        <v>1449</v>
      </c>
    </row>
    <row r="1002" s="15" customFormat="1">
      <c r="A1002" s="15"/>
      <c r="B1002" s="274"/>
      <c r="C1002" s="275"/>
      <c r="D1002" s="242" t="s">
        <v>369</v>
      </c>
      <c r="E1002" s="276" t="s">
        <v>1</v>
      </c>
      <c r="F1002" s="277" t="s">
        <v>993</v>
      </c>
      <c r="G1002" s="275"/>
      <c r="H1002" s="276" t="s">
        <v>1</v>
      </c>
      <c r="I1002" s="278"/>
      <c r="J1002" s="275"/>
      <c r="K1002" s="275"/>
      <c r="L1002" s="279"/>
      <c r="M1002" s="280"/>
      <c r="N1002" s="281"/>
      <c r="O1002" s="281"/>
      <c r="P1002" s="281"/>
      <c r="Q1002" s="281"/>
      <c r="R1002" s="281"/>
      <c r="S1002" s="281"/>
      <c r="T1002" s="282"/>
      <c r="U1002" s="15"/>
      <c r="V1002" s="15"/>
      <c r="W1002" s="15"/>
      <c r="X1002" s="15"/>
      <c r="Y1002" s="15"/>
      <c r="Z1002" s="15"/>
      <c r="AA1002" s="15"/>
      <c r="AB1002" s="15"/>
      <c r="AC1002" s="15"/>
      <c r="AD1002" s="15"/>
      <c r="AE1002" s="15"/>
      <c r="AT1002" s="283" t="s">
        <v>369</v>
      </c>
      <c r="AU1002" s="283" t="s">
        <v>91</v>
      </c>
      <c r="AV1002" s="15" t="s">
        <v>87</v>
      </c>
      <c r="AW1002" s="15" t="s">
        <v>38</v>
      </c>
      <c r="AX1002" s="15" t="s">
        <v>83</v>
      </c>
      <c r="AY1002" s="283" t="s">
        <v>227</v>
      </c>
    </row>
    <row r="1003" s="13" customFormat="1">
      <c r="A1003" s="13"/>
      <c r="B1003" s="252"/>
      <c r="C1003" s="253"/>
      <c r="D1003" s="242" t="s">
        <v>369</v>
      </c>
      <c r="E1003" s="254" t="s">
        <v>1</v>
      </c>
      <c r="F1003" s="255" t="s">
        <v>1411</v>
      </c>
      <c r="G1003" s="253"/>
      <c r="H1003" s="256">
        <v>277.10300000000001</v>
      </c>
      <c r="I1003" s="257"/>
      <c r="J1003" s="253"/>
      <c r="K1003" s="253"/>
      <c r="L1003" s="258"/>
      <c r="M1003" s="259"/>
      <c r="N1003" s="260"/>
      <c r="O1003" s="260"/>
      <c r="P1003" s="260"/>
      <c r="Q1003" s="260"/>
      <c r="R1003" s="260"/>
      <c r="S1003" s="260"/>
      <c r="T1003" s="261"/>
      <c r="U1003" s="13"/>
      <c r="V1003" s="13"/>
      <c r="W1003" s="13"/>
      <c r="X1003" s="13"/>
      <c r="Y1003" s="13"/>
      <c r="Z1003" s="13"/>
      <c r="AA1003" s="13"/>
      <c r="AB1003" s="13"/>
      <c r="AC1003" s="13"/>
      <c r="AD1003" s="13"/>
      <c r="AE1003" s="13"/>
      <c r="AT1003" s="262" t="s">
        <v>369</v>
      </c>
      <c r="AU1003" s="262" t="s">
        <v>91</v>
      </c>
      <c r="AV1003" s="13" t="s">
        <v>91</v>
      </c>
      <c r="AW1003" s="13" t="s">
        <v>38</v>
      </c>
      <c r="AX1003" s="13" t="s">
        <v>83</v>
      </c>
      <c r="AY1003" s="262" t="s">
        <v>227</v>
      </c>
    </row>
    <row r="1004" s="13" customFormat="1">
      <c r="A1004" s="13"/>
      <c r="B1004" s="252"/>
      <c r="C1004" s="253"/>
      <c r="D1004" s="242" t="s">
        <v>369</v>
      </c>
      <c r="E1004" s="254" t="s">
        <v>1</v>
      </c>
      <c r="F1004" s="255" t="s">
        <v>1412</v>
      </c>
      <c r="G1004" s="253"/>
      <c r="H1004" s="256">
        <v>153.88900000000001</v>
      </c>
      <c r="I1004" s="257"/>
      <c r="J1004" s="253"/>
      <c r="K1004" s="253"/>
      <c r="L1004" s="258"/>
      <c r="M1004" s="259"/>
      <c r="N1004" s="260"/>
      <c r="O1004" s="260"/>
      <c r="P1004" s="260"/>
      <c r="Q1004" s="260"/>
      <c r="R1004" s="260"/>
      <c r="S1004" s="260"/>
      <c r="T1004" s="261"/>
      <c r="U1004" s="13"/>
      <c r="V1004" s="13"/>
      <c r="W1004" s="13"/>
      <c r="X1004" s="13"/>
      <c r="Y1004" s="13"/>
      <c r="Z1004" s="13"/>
      <c r="AA1004" s="13"/>
      <c r="AB1004" s="13"/>
      <c r="AC1004" s="13"/>
      <c r="AD1004" s="13"/>
      <c r="AE1004" s="13"/>
      <c r="AT1004" s="262" t="s">
        <v>369</v>
      </c>
      <c r="AU1004" s="262" t="s">
        <v>91</v>
      </c>
      <c r="AV1004" s="13" t="s">
        <v>91</v>
      </c>
      <c r="AW1004" s="13" t="s">
        <v>38</v>
      </c>
      <c r="AX1004" s="13" t="s">
        <v>83</v>
      </c>
      <c r="AY1004" s="262" t="s">
        <v>227</v>
      </c>
    </row>
    <row r="1005" s="13" customFormat="1">
      <c r="A1005" s="13"/>
      <c r="B1005" s="252"/>
      <c r="C1005" s="253"/>
      <c r="D1005" s="242" t="s">
        <v>369</v>
      </c>
      <c r="E1005" s="254" t="s">
        <v>1</v>
      </c>
      <c r="F1005" s="255" t="s">
        <v>1413</v>
      </c>
      <c r="G1005" s="253"/>
      <c r="H1005" s="256">
        <v>57.938000000000002</v>
      </c>
      <c r="I1005" s="257"/>
      <c r="J1005" s="253"/>
      <c r="K1005" s="253"/>
      <c r="L1005" s="258"/>
      <c r="M1005" s="259"/>
      <c r="N1005" s="260"/>
      <c r="O1005" s="260"/>
      <c r="P1005" s="260"/>
      <c r="Q1005" s="260"/>
      <c r="R1005" s="260"/>
      <c r="S1005" s="260"/>
      <c r="T1005" s="261"/>
      <c r="U1005" s="13"/>
      <c r="V1005" s="13"/>
      <c r="W1005" s="13"/>
      <c r="X1005" s="13"/>
      <c r="Y1005" s="13"/>
      <c r="Z1005" s="13"/>
      <c r="AA1005" s="13"/>
      <c r="AB1005" s="13"/>
      <c r="AC1005" s="13"/>
      <c r="AD1005" s="13"/>
      <c r="AE1005" s="13"/>
      <c r="AT1005" s="262" t="s">
        <v>369</v>
      </c>
      <c r="AU1005" s="262" t="s">
        <v>91</v>
      </c>
      <c r="AV1005" s="13" t="s">
        <v>91</v>
      </c>
      <c r="AW1005" s="13" t="s">
        <v>38</v>
      </c>
      <c r="AX1005" s="13" t="s">
        <v>83</v>
      </c>
      <c r="AY1005" s="262" t="s">
        <v>227</v>
      </c>
    </row>
    <row r="1006" s="13" customFormat="1">
      <c r="A1006" s="13"/>
      <c r="B1006" s="252"/>
      <c r="C1006" s="253"/>
      <c r="D1006" s="242" t="s">
        <v>369</v>
      </c>
      <c r="E1006" s="254" t="s">
        <v>1</v>
      </c>
      <c r="F1006" s="255" t="s">
        <v>1414</v>
      </c>
      <c r="G1006" s="253"/>
      <c r="H1006" s="256">
        <v>139.84700000000001</v>
      </c>
      <c r="I1006" s="257"/>
      <c r="J1006" s="253"/>
      <c r="K1006" s="253"/>
      <c r="L1006" s="258"/>
      <c r="M1006" s="259"/>
      <c r="N1006" s="260"/>
      <c r="O1006" s="260"/>
      <c r="P1006" s="260"/>
      <c r="Q1006" s="260"/>
      <c r="R1006" s="260"/>
      <c r="S1006" s="260"/>
      <c r="T1006" s="261"/>
      <c r="U1006" s="13"/>
      <c r="V1006" s="13"/>
      <c r="W1006" s="13"/>
      <c r="X1006" s="13"/>
      <c r="Y1006" s="13"/>
      <c r="Z1006" s="13"/>
      <c r="AA1006" s="13"/>
      <c r="AB1006" s="13"/>
      <c r="AC1006" s="13"/>
      <c r="AD1006" s="13"/>
      <c r="AE1006" s="13"/>
      <c r="AT1006" s="262" t="s">
        <v>369</v>
      </c>
      <c r="AU1006" s="262" t="s">
        <v>91</v>
      </c>
      <c r="AV1006" s="13" t="s">
        <v>91</v>
      </c>
      <c r="AW1006" s="13" t="s">
        <v>38</v>
      </c>
      <c r="AX1006" s="13" t="s">
        <v>83</v>
      </c>
      <c r="AY1006" s="262" t="s">
        <v>227</v>
      </c>
    </row>
    <row r="1007" s="16" customFormat="1">
      <c r="A1007" s="16"/>
      <c r="B1007" s="294"/>
      <c r="C1007" s="295"/>
      <c r="D1007" s="242" t="s">
        <v>369</v>
      </c>
      <c r="E1007" s="296" t="s">
        <v>1</v>
      </c>
      <c r="F1007" s="297" t="s">
        <v>450</v>
      </c>
      <c r="G1007" s="295"/>
      <c r="H1007" s="298">
        <v>628.77700000000004</v>
      </c>
      <c r="I1007" s="299"/>
      <c r="J1007" s="295"/>
      <c r="K1007" s="295"/>
      <c r="L1007" s="300"/>
      <c r="M1007" s="301"/>
      <c r="N1007" s="302"/>
      <c r="O1007" s="302"/>
      <c r="P1007" s="302"/>
      <c r="Q1007" s="302"/>
      <c r="R1007" s="302"/>
      <c r="S1007" s="302"/>
      <c r="T1007" s="303"/>
      <c r="U1007" s="16"/>
      <c r="V1007" s="16"/>
      <c r="W1007" s="16"/>
      <c r="X1007" s="16"/>
      <c r="Y1007" s="16"/>
      <c r="Z1007" s="16"/>
      <c r="AA1007" s="16"/>
      <c r="AB1007" s="16"/>
      <c r="AC1007" s="16"/>
      <c r="AD1007" s="16"/>
      <c r="AE1007" s="16"/>
      <c r="AT1007" s="304" t="s">
        <v>369</v>
      </c>
      <c r="AU1007" s="304" t="s">
        <v>91</v>
      </c>
      <c r="AV1007" s="16" t="s">
        <v>102</v>
      </c>
      <c r="AW1007" s="16" t="s">
        <v>38</v>
      </c>
      <c r="AX1007" s="16" t="s">
        <v>83</v>
      </c>
      <c r="AY1007" s="304" t="s">
        <v>227</v>
      </c>
    </row>
    <row r="1008" s="13" customFormat="1">
      <c r="A1008" s="13"/>
      <c r="B1008" s="252"/>
      <c r="C1008" s="253"/>
      <c r="D1008" s="242" t="s">
        <v>369</v>
      </c>
      <c r="E1008" s="254" t="s">
        <v>1</v>
      </c>
      <c r="F1008" s="255" t="s">
        <v>1422</v>
      </c>
      <c r="G1008" s="253"/>
      <c r="H1008" s="256">
        <v>128.375</v>
      </c>
      <c r="I1008" s="257"/>
      <c r="J1008" s="253"/>
      <c r="K1008" s="253"/>
      <c r="L1008" s="258"/>
      <c r="M1008" s="259"/>
      <c r="N1008" s="260"/>
      <c r="O1008" s="260"/>
      <c r="P1008" s="260"/>
      <c r="Q1008" s="260"/>
      <c r="R1008" s="260"/>
      <c r="S1008" s="260"/>
      <c r="T1008" s="261"/>
      <c r="U1008" s="13"/>
      <c r="V1008" s="13"/>
      <c r="W1008" s="13"/>
      <c r="X1008" s="13"/>
      <c r="Y1008" s="13"/>
      <c r="Z1008" s="13"/>
      <c r="AA1008" s="13"/>
      <c r="AB1008" s="13"/>
      <c r="AC1008" s="13"/>
      <c r="AD1008" s="13"/>
      <c r="AE1008" s="13"/>
      <c r="AT1008" s="262" t="s">
        <v>369</v>
      </c>
      <c r="AU1008" s="262" t="s">
        <v>91</v>
      </c>
      <c r="AV1008" s="13" t="s">
        <v>91</v>
      </c>
      <c r="AW1008" s="13" t="s">
        <v>38</v>
      </c>
      <c r="AX1008" s="13" t="s">
        <v>83</v>
      </c>
      <c r="AY1008" s="262" t="s">
        <v>227</v>
      </c>
    </row>
    <row r="1009" s="14" customFormat="1">
      <c r="A1009" s="14"/>
      <c r="B1009" s="263"/>
      <c r="C1009" s="264"/>
      <c r="D1009" s="242" t="s">
        <v>369</v>
      </c>
      <c r="E1009" s="265" t="s">
        <v>1</v>
      </c>
      <c r="F1009" s="266" t="s">
        <v>371</v>
      </c>
      <c r="G1009" s="264"/>
      <c r="H1009" s="267">
        <v>757.15200000000004</v>
      </c>
      <c r="I1009" s="268"/>
      <c r="J1009" s="264"/>
      <c r="K1009" s="264"/>
      <c r="L1009" s="269"/>
      <c r="M1009" s="270"/>
      <c r="N1009" s="271"/>
      <c r="O1009" s="271"/>
      <c r="P1009" s="271"/>
      <c r="Q1009" s="271"/>
      <c r="R1009" s="271"/>
      <c r="S1009" s="271"/>
      <c r="T1009" s="272"/>
      <c r="U1009" s="14"/>
      <c r="V1009" s="14"/>
      <c r="W1009" s="14"/>
      <c r="X1009" s="14"/>
      <c r="Y1009" s="14"/>
      <c r="Z1009" s="14"/>
      <c r="AA1009" s="14"/>
      <c r="AB1009" s="14"/>
      <c r="AC1009" s="14"/>
      <c r="AD1009" s="14"/>
      <c r="AE1009" s="14"/>
      <c r="AT1009" s="273" t="s">
        <v>369</v>
      </c>
      <c r="AU1009" s="273" t="s">
        <v>91</v>
      </c>
      <c r="AV1009" s="14" t="s">
        <v>115</v>
      </c>
      <c r="AW1009" s="14" t="s">
        <v>38</v>
      </c>
      <c r="AX1009" s="14" t="s">
        <v>87</v>
      </c>
      <c r="AY1009" s="273" t="s">
        <v>227</v>
      </c>
    </row>
    <row r="1010" s="2" customFormat="1">
      <c r="A1010" s="40"/>
      <c r="B1010" s="41"/>
      <c r="C1010" s="284" t="s">
        <v>1450</v>
      </c>
      <c r="D1010" s="284" t="s">
        <v>407</v>
      </c>
      <c r="E1010" s="285" t="s">
        <v>1451</v>
      </c>
      <c r="F1010" s="286" t="s">
        <v>1452</v>
      </c>
      <c r="G1010" s="287" t="s">
        <v>415</v>
      </c>
      <c r="H1010" s="288">
        <v>870.72500000000002</v>
      </c>
      <c r="I1010" s="289"/>
      <c r="J1010" s="290">
        <f>ROUND(I1010*H1010,2)</f>
        <v>0</v>
      </c>
      <c r="K1010" s="286" t="s">
        <v>234</v>
      </c>
      <c r="L1010" s="291"/>
      <c r="M1010" s="292" t="s">
        <v>1</v>
      </c>
      <c r="N1010" s="293" t="s">
        <v>48</v>
      </c>
      <c r="O1010" s="93"/>
      <c r="P1010" s="238">
        <f>O1010*H1010</f>
        <v>0</v>
      </c>
      <c r="Q1010" s="238">
        <v>0.001</v>
      </c>
      <c r="R1010" s="238">
        <f>Q1010*H1010</f>
        <v>0.87072500000000008</v>
      </c>
      <c r="S1010" s="238">
        <v>0</v>
      </c>
      <c r="T1010" s="239">
        <f>S1010*H1010</f>
        <v>0</v>
      </c>
      <c r="U1010" s="40"/>
      <c r="V1010" s="40"/>
      <c r="W1010" s="40"/>
      <c r="X1010" s="40"/>
      <c r="Y1010" s="40"/>
      <c r="Z1010" s="40"/>
      <c r="AA1010" s="40"/>
      <c r="AB1010" s="40"/>
      <c r="AC1010" s="40"/>
      <c r="AD1010" s="40"/>
      <c r="AE1010" s="40"/>
      <c r="AR1010" s="240" t="s">
        <v>525</v>
      </c>
      <c r="AT1010" s="240" t="s">
        <v>407</v>
      </c>
      <c r="AU1010" s="240" t="s">
        <v>91</v>
      </c>
      <c r="AY1010" s="18" t="s">
        <v>227</v>
      </c>
      <c r="BE1010" s="241">
        <f>IF(N1010="základní",J1010,0)</f>
        <v>0</v>
      </c>
      <c r="BF1010" s="241">
        <f>IF(N1010="snížená",J1010,0)</f>
        <v>0</v>
      </c>
      <c r="BG1010" s="241">
        <f>IF(N1010="zákl. přenesená",J1010,0)</f>
        <v>0</v>
      </c>
      <c r="BH1010" s="241">
        <f>IF(N1010="sníž. přenesená",J1010,0)</f>
        <v>0</v>
      </c>
      <c r="BI1010" s="241">
        <f>IF(N1010="nulová",J1010,0)</f>
        <v>0</v>
      </c>
      <c r="BJ1010" s="18" t="s">
        <v>87</v>
      </c>
      <c r="BK1010" s="241">
        <f>ROUND(I1010*H1010,2)</f>
        <v>0</v>
      </c>
      <c r="BL1010" s="18" t="s">
        <v>300</v>
      </c>
      <c r="BM1010" s="240" t="s">
        <v>1453</v>
      </c>
    </row>
    <row r="1011" s="2" customFormat="1">
      <c r="A1011" s="40"/>
      <c r="B1011" s="41"/>
      <c r="C1011" s="42"/>
      <c r="D1011" s="242" t="s">
        <v>237</v>
      </c>
      <c r="E1011" s="42"/>
      <c r="F1011" s="243" t="s">
        <v>1454</v>
      </c>
      <c r="G1011" s="42"/>
      <c r="H1011" s="42"/>
      <c r="I1011" s="244"/>
      <c r="J1011" s="42"/>
      <c r="K1011" s="42"/>
      <c r="L1011" s="46"/>
      <c r="M1011" s="245"/>
      <c r="N1011" s="246"/>
      <c r="O1011" s="93"/>
      <c r="P1011" s="93"/>
      <c r="Q1011" s="93"/>
      <c r="R1011" s="93"/>
      <c r="S1011" s="93"/>
      <c r="T1011" s="94"/>
      <c r="U1011" s="40"/>
      <c r="V1011" s="40"/>
      <c r="W1011" s="40"/>
      <c r="X1011" s="40"/>
      <c r="Y1011" s="40"/>
      <c r="Z1011" s="40"/>
      <c r="AA1011" s="40"/>
      <c r="AB1011" s="40"/>
      <c r="AC1011" s="40"/>
      <c r="AD1011" s="40"/>
      <c r="AE1011" s="40"/>
      <c r="AT1011" s="18" t="s">
        <v>237</v>
      </c>
      <c r="AU1011" s="18" t="s">
        <v>91</v>
      </c>
    </row>
    <row r="1012" s="13" customFormat="1">
      <c r="A1012" s="13"/>
      <c r="B1012" s="252"/>
      <c r="C1012" s="253"/>
      <c r="D1012" s="242" t="s">
        <v>369</v>
      </c>
      <c r="E1012" s="253"/>
      <c r="F1012" s="255" t="s">
        <v>1455</v>
      </c>
      <c r="G1012" s="253"/>
      <c r="H1012" s="256">
        <v>870.72500000000002</v>
      </c>
      <c r="I1012" s="257"/>
      <c r="J1012" s="253"/>
      <c r="K1012" s="253"/>
      <c r="L1012" s="258"/>
      <c r="M1012" s="259"/>
      <c r="N1012" s="260"/>
      <c r="O1012" s="260"/>
      <c r="P1012" s="260"/>
      <c r="Q1012" s="260"/>
      <c r="R1012" s="260"/>
      <c r="S1012" s="260"/>
      <c r="T1012" s="261"/>
      <c r="U1012" s="13"/>
      <c r="V1012" s="13"/>
      <c r="W1012" s="13"/>
      <c r="X1012" s="13"/>
      <c r="Y1012" s="13"/>
      <c r="Z1012" s="13"/>
      <c r="AA1012" s="13"/>
      <c r="AB1012" s="13"/>
      <c r="AC1012" s="13"/>
      <c r="AD1012" s="13"/>
      <c r="AE1012" s="13"/>
      <c r="AT1012" s="262" t="s">
        <v>369</v>
      </c>
      <c r="AU1012" s="262" t="s">
        <v>91</v>
      </c>
      <c r="AV1012" s="13" t="s">
        <v>91</v>
      </c>
      <c r="AW1012" s="13" t="s">
        <v>4</v>
      </c>
      <c r="AX1012" s="13" t="s">
        <v>87</v>
      </c>
      <c r="AY1012" s="262" t="s">
        <v>227</v>
      </c>
    </row>
    <row r="1013" s="2" customFormat="1" ht="16.5" customHeight="1">
      <c r="A1013" s="40"/>
      <c r="B1013" s="41"/>
      <c r="C1013" s="229" t="s">
        <v>1456</v>
      </c>
      <c r="D1013" s="229" t="s">
        <v>230</v>
      </c>
      <c r="E1013" s="230" t="s">
        <v>1457</v>
      </c>
      <c r="F1013" s="231" t="s">
        <v>1458</v>
      </c>
      <c r="G1013" s="232" t="s">
        <v>415</v>
      </c>
      <c r="H1013" s="233">
        <v>57.408000000000001</v>
      </c>
      <c r="I1013" s="234"/>
      <c r="J1013" s="235">
        <f>ROUND(I1013*H1013,2)</f>
        <v>0</v>
      </c>
      <c r="K1013" s="231" t="s">
        <v>234</v>
      </c>
      <c r="L1013" s="46"/>
      <c r="M1013" s="236" t="s">
        <v>1</v>
      </c>
      <c r="N1013" s="237" t="s">
        <v>48</v>
      </c>
      <c r="O1013" s="93"/>
      <c r="P1013" s="238">
        <f>O1013*H1013</f>
        <v>0</v>
      </c>
      <c r="Q1013" s="238">
        <v>0</v>
      </c>
      <c r="R1013" s="238">
        <f>Q1013*H1013</f>
        <v>0</v>
      </c>
      <c r="S1013" s="238">
        <v>0</v>
      </c>
      <c r="T1013" s="239">
        <f>S1013*H1013</f>
        <v>0</v>
      </c>
      <c r="U1013" s="40"/>
      <c r="V1013" s="40"/>
      <c r="W1013" s="40"/>
      <c r="X1013" s="40"/>
      <c r="Y1013" s="40"/>
      <c r="Z1013" s="40"/>
      <c r="AA1013" s="40"/>
      <c r="AB1013" s="40"/>
      <c r="AC1013" s="40"/>
      <c r="AD1013" s="40"/>
      <c r="AE1013" s="40"/>
      <c r="AR1013" s="240" t="s">
        <v>300</v>
      </c>
      <c r="AT1013" s="240" t="s">
        <v>230</v>
      </c>
      <c r="AU1013" s="240" t="s">
        <v>91</v>
      </c>
      <c r="AY1013" s="18" t="s">
        <v>227</v>
      </c>
      <c r="BE1013" s="241">
        <f>IF(N1013="základní",J1013,0)</f>
        <v>0</v>
      </c>
      <c r="BF1013" s="241">
        <f>IF(N1013="snížená",J1013,0)</f>
        <v>0</v>
      </c>
      <c r="BG1013" s="241">
        <f>IF(N1013="zákl. přenesená",J1013,0)</f>
        <v>0</v>
      </c>
      <c r="BH1013" s="241">
        <f>IF(N1013="sníž. přenesená",J1013,0)</f>
        <v>0</v>
      </c>
      <c r="BI1013" s="241">
        <f>IF(N1013="nulová",J1013,0)</f>
        <v>0</v>
      </c>
      <c r="BJ1013" s="18" t="s">
        <v>87</v>
      </c>
      <c r="BK1013" s="241">
        <f>ROUND(I1013*H1013,2)</f>
        <v>0</v>
      </c>
      <c r="BL1013" s="18" t="s">
        <v>300</v>
      </c>
      <c r="BM1013" s="240" t="s">
        <v>1459</v>
      </c>
    </row>
    <row r="1014" s="15" customFormat="1">
      <c r="A1014" s="15"/>
      <c r="B1014" s="274"/>
      <c r="C1014" s="275"/>
      <c r="D1014" s="242" t="s">
        <v>369</v>
      </c>
      <c r="E1014" s="276" t="s">
        <v>1</v>
      </c>
      <c r="F1014" s="277" t="s">
        <v>993</v>
      </c>
      <c r="G1014" s="275"/>
      <c r="H1014" s="276" t="s">
        <v>1</v>
      </c>
      <c r="I1014" s="278"/>
      <c r="J1014" s="275"/>
      <c r="K1014" s="275"/>
      <c r="L1014" s="279"/>
      <c r="M1014" s="280"/>
      <c r="N1014" s="281"/>
      <c r="O1014" s="281"/>
      <c r="P1014" s="281"/>
      <c r="Q1014" s="281"/>
      <c r="R1014" s="281"/>
      <c r="S1014" s="281"/>
      <c r="T1014" s="282"/>
      <c r="U1014" s="15"/>
      <c r="V1014" s="15"/>
      <c r="W1014" s="15"/>
      <c r="X1014" s="15"/>
      <c r="Y1014" s="15"/>
      <c r="Z1014" s="15"/>
      <c r="AA1014" s="15"/>
      <c r="AB1014" s="15"/>
      <c r="AC1014" s="15"/>
      <c r="AD1014" s="15"/>
      <c r="AE1014" s="15"/>
      <c r="AT1014" s="283" t="s">
        <v>369</v>
      </c>
      <c r="AU1014" s="283" t="s">
        <v>91</v>
      </c>
      <c r="AV1014" s="15" t="s">
        <v>87</v>
      </c>
      <c r="AW1014" s="15" t="s">
        <v>38</v>
      </c>
      <c r="AX1014" s="15" t="s">
        <v>83</v>
      </c>
      <c r="AY1014" s="283" t="s">
        <v>227</v>
      </c>
    </row>
    <row r="1015" s="13" customFormat="1">
      <c r="A1015" s="13"/>
      <c r="B1015" s="252"/>
      <c r="C1015" s="253"/>
      <c r="D1015" s="242" t="s">
        <v>369</v>
      </c>
      <c r="E1015" s="254" t="s">
        <v>1</v>
      </c>
      <c r="F1015" s="255" t="s">
        <v>1410</v>
      </c>
      <c r="G1015" s="253"/>
      <c r="H1015" s="256">
        <v>57.408000000000001</v>
      </c>
      <c r="I1015" s="257"/>
      <c r="J1015" s="253"/>
      <c r="K1015" s="253"/>
      <c r="L1015" s="258"/>
      <c r="M1015" s="259"/>
      <c r="N1015" s="260"/>
      <c r="O1015" s="260"/>
      <c r="P1015" s="260"/>
      <c r="Q1015" s="260"/>
      <c r="R1015" s="260"/>
      <c r="S1015" s="260"/>
      <c r="T1015" s="261"/>
      <c r="U1015" s="13"/>
      <c r="V1015" s="13"/>
      <c r="W1015" s="13"/>
      <c r="X1015" s="13"/>
      <c r="Y1015" s="13"/>
      <c r="Z1015" s="13"/>
      <c r="AA1015" s="13"/>
      <c r="AB1015" s="13"/>
      <c r="AC1015" s="13"/>
      <c r="AD1015" s="13"/>
      <c r="AE1015" s="13"/>
      <c r="AT1015" s="262" t="s">
        <v>369</v>
      </c>
      <c r="AU1015" s="262" t="s">
        <v>91</v>
      </c>
      <c r="AV1015" s="13" t="s">
        <v>91</v>
      </c>
      <c r="AW1015" s="13" t="s">
        <v>38</v>
      </c>
      <c r="AX1015" s="13" t="s">
        <v>83</v>
      </c>
      <c r="AY1015" s="262" t="s">
        <v>227</v>
      </c>
    </row>
    <row r="1016" s="14" customFormat="1">
      <c r="A1016" s="14"/>
      <c r="B1016" s="263"/>
      <c r="C1016" s="264"/>
      <c r="D1016" s="242" t="s">
        <v>369</v>
      </c>
      <c r="E1016" s="265" t="s">
        <v>1</v>
      </c>
      <c r="F1016" s="266" t="s">
        <v>371</v>
      </c>
      <c r="G1016" s="264"/>
      <c r="H1016" s="267">
        <v>57.408000000000001</v>
      </c>
      <c r="I1016" s="268"/>
      <c r="J1016" s="264"/>
      <c r="K1016" s="264"/>
      <c r="L1016" s="269"/>
      <c r="M1016" s="270"/>
      <c r="N1016" s="271"/>
      <c r="O1016" s="271"/>
      <c r="P1016" s="271"/>
      <c r="Q1016" s="271"/>
      <c r="R1016" s="271"/>
      <c r="S1016" s="271"/>
      <c r="T1016" s="272"/>
      <c r="U1016" s="14"/>
      <c r="V1016" s="14"/>
      <c r="W1016" s="14"/>
      <c r="X1016" s="14"/>
      <c r="Y1016" s="14"/>
      <c r="Z1016" s="14"/>
      <c r="AA1016" s="14"/>
      <c r="AB1016" s="14"/>
      <c r="AC1016" s="14"/>
      <c r="AD1016" s="14"/>
      <c r="AE1016" s="14"/>
      <c r="AT1016" s="273" t="s">
        <v>369</v>
      </c>
      <c r="AU1016" s="273" t="s">
        <v>91</v>
      </c>
      <c r="AV1016" s="14" t="s">
        <v>115</v>
      </c>
      <c r="AW1016" s="14" t="s">
        <v>38</v>
      </c>
      <c r="AX1016" s="14" t="s">
        <v>87</v>
      </c>
      <c r="AY1016" s="273" t="s">
        <v>227</v>
      </c>
    </row>
    <row r="1017" s="2" customFormat="1" ht="16.5" customHeight="1">
      <c r="A1017" s="40"/>
      <c r="B1017" s="41"/>
      <c r="C1017" s="284" t="s">
        <v>1460</v>
      </c>
      <c r="D1017" s="284" t="s">
        <v>407</v>
      </c>
      <c r="E1017" s="285" t="s">
        <v>1461</v>
      </c>
      <c r="F1017" s="286" t="s">
        <v>1462</v>
      </c>
      <c r="G1017" s="287" t="s">
        <v>415</v>
      </c>
      <c r="H1017" s="288">
        <v>66.019000000000005</v>
      </c>
      <c r="I1017" s="289"/>
      <c r="J1017" s="290">
        <f>ROUND(I1017*H1017,2)</f>
        <v>0</v>
      </c>
      <c r="K1017" s="286" t="s">
        <v>234</v>
      </c>
      <c r="L1017" s="291"/>
      <c r="M1017" s="292" t="s">
        <v>1</v>
      </c>
      <c r="N1017" s="293" t="s">
        <v>48</v>
      </c>
      <c r="O1017" s="93"/>
      <c r="P1017" s="238">
        <f>O1017*H1017</f>
        <v>0</v>
      </c>
      <c r="Q1017" s="238">
        <v>0.00050000000000000001</v>
      </c>
      <c r="R1017" s="238">
        <f>Q1017*H1017</f>
        <v>0.033009500000000004</v>
      </c>
      <c r="S1017" s="238">
        <v>0</v>
      </c>
      <c r="T1017" s="239">
        <f>S1017*H1017</f>
        <v>0</v>
      </c>
      <c r="U1017" s="40"/>
      <c r="V1017" s="40"/>
      <c r="W1017" s="40"/>
      <c r="X1017" s="40"/>
      <c r="Y1017" s="40"/>
      <c r="Z1017" s="40"/>
      <c r="AA1017" s="40"/>
      <c r="AB1017" s="40"/>
      <c r="AC1017" s="40"/>
      <c r="AD1017" s="40"/>
      <c r="AE1017" s="40"/>
      <c r="AR1017" s="240" t="s">
        <v>525</v>
      </c>
      <c r="AT1017" s="240" t="s">
        <v>407</v>
      </c>
      <c r="AU1017" s="240" t="s">
        <v>91</v>
      </c>
      <c r="AY1017" s="18" t="s">
        <v>227</v>
      </c>
      <c r="BE1017" s="241">
        <f>IF(N1017="základní",J1017,0)</f>
        <v>0</v>
      </c>
      <c r="BF1017" s="241">
        <f>IF(N1017="snížená",J1017,0)</f>
        <v>0</v>
      </c>
      <c r="BG1017" s="241">
        <f>IF(N1017="zákl. přenesená",J1017,0)</f>
        <v>0</v>
      </c>
      <c r="BH1017" s="241">
        <f>IF(N1017="sníž. přenesená",J1017,0)</f>
        <v>0</v>
      </c>
      <c r="BI1017" s="241">
        <f>IF(N1017="nulová",J1017,0)</f>
        <v>0</v>
      </c>
      <c r="BJ1017" s="18" t="s">
        <v>87</v>
      </c>
      <c r="BK1017" s="241">
        <f>ROUND(I1017*H1017,2)</f>
        <v>0</v>
      </c>
      <c r="BL1017" s="18" t="s">
        <v>300</v>
      </c>
      <c r="BM1017" s="240" t="s">
        <v>1463</v>
      </c>
    </row>
    <row r="1018" s="13" customFormat="1">
      <c r="A1018" s="13"/>
      <c r="B1018" s="252"/>
      <c r="C1018" s="253"/>
      <c r="D1018" s="242" t="s">
        <v>369</v>
      </c>
      <c r="E1018" s="253"/>
      <c r="F1018" s="255" t="s">
        <v>1464</v>
      </c>
      <c r="G1018" s="253"/>
      <c r="H1018" s="256">
        <v>66.019000000000005</v>
      </c>
      <c r="I1018" s="257"/>
      <c r="J1018" s="253"/>
      <c r="K1018" s="253"/>
      <c r="L1018" s="258"/>
      <c r="M1018" s="259"/>
      <c r="N1018" s="260"/>
      <c r="O1018" s="260"/>
      <c r="P1018" s="260"/>
      <c r="Q1018" s="260"/>
      <c r="R1018" s="260"/>
      <c r="S1018" s="260"/>
      <c r="T1018" s="261"/>
      <c r="U1018" s="13"/>
      <c r="V1018" s="13"/>
      <c r="W1018" s="13"/>
      <c r="X1018" s="13"/>
      <c r="Y1018" s="13"/>
      <c r="Z1018" s="13"/>
      <c r="AA1018" s="13"/>
      <c r="AB1018" s="13"/>
      <c r="AC1018" s="13"/>
      <c r="AD1018" s="13"/>
      <c r="AE1018" s="13"/>
      <c r="AT1018" s="262" t="s">
        <v>369</v>
      </c>
      <c r="AU1018" s="262" t="s">
        <v>91</v>
      </c>
      <c r="AV1018" s="13" t="s">
        <v>91</v>
      </c>
      <c r="AW1018" s="13" t="s">
        <v>4</v>
      </c>
      <c r="AX1018" s="13" t="s">
        <v>87</v>
      </c>
      <c r="AY1018" s="262" t="s">
        <v>227</v>
      </c>
    </row>
    <row r="1019" s="2" customFormat="1" ht="16.5" customHeight="1">
      <c r="A1019" s="40"/>
      <c r="B1019" s="41"/>
      <c r="C1019" s="229" t="s">
        <v>1465</v>
      </c>
      <c r="D1019" s="229" t="s">
        <v>230</v>
      </c>
      <c r="E1019" s="230" t="s">
        <v>1466</v>
      </c>
      <c r="F1019" s="231" t="s">
        <v>1467</v>
      </c>
      <c r="G1019" s="232" t="s">
        <v>415</v>
      </c>
      <c r="H1019" s="233">
        <v>57.408000000000001</v>
      </c>
      <c r="I1019" s="234"/>
      <c r="J1019" s="235">
        <f>ROUND(I1019*H1019,2)</f>
        <v>0</v>
      </c>
      <c r="K1019" s="231" t="s">
        <v>234</v>
      </c>
      <c r="L1019" s="46"/>
      <c r="M1019" s="236" t="s">
        <v>1</v>
      </c>
      <c r="N1019" s="237" t="s">
        <v>48</v>
      </c>
      <c r="O1019" s="93"/>
      <c r="P1019" s="238">
        <f>O1019*H1019</f>
        <v>0</v>
      </c>
      <c r="Q1019" s="238">
        <v>0</v>
      </c>
      <c r="R1019" s="238">
        <f>Q1019*H1019</f>
        <v>0</v>
      </c>
      <c r="S1019" s="238">
        <v>0</v>
      </c>
      <c r="T1019" s="239">
        <f>S1019*H1019</f>
        <v>0</v>
      </c>
      <c r="U1019" s="40"/>
      <c r="V1019" s="40"/>
      <c r="W1019" s="40"/>
      <c r="X1019" s="40"/>
      <c r="Y1019" s="40"/>
      <c r="Z1019" s="40"/>
      <c r="AA1019" s="40"/>
      <c r="AB1019" s="40"/>
      <c r="AC1019" s="40"/>
      <c r="AD1019" s="40"/>
      <c r="AE1019" s="40"/>
      <c r="AR1019" s="240" t="s">
        <v>300</v>
      </c>
      <c r="AT1019" s="240" t="s">
        <v>230</v>
      </c>
      <c r="AU1019" s="240" t="s">
        <v>91</v>
      </c>
      <c r="AY1019" s="18" t="s">
        <v>227</v>
      </c>
      <c r="BE1019" s="241">
        <f>IF(N1019="základní",J1019,0)</f>
        <v>0</v>
      </c>
      <c r="BF1019" s="241">
        <f>IF(N1019="snížená",J1019,0)</f>
        <v>0</v>
      </c>
      <c r="BG1019" s="241">
        <f>IF(N1019="zákl. přenesená",J1019,0)</f>
        <v>0</v>
      </c>
      <c r="BH1019" s="241">
        <f>IF(N1019="sníž. přenesená",J1019,0)</f>
        <v>0</v>
      </c>
      <c r="BI1019" s="241">
        <f>IF(N1019="nulová",J1019,0)</f>
        <v>0</v>
      </c>
      <c r="BJ1019" s="18" t="s">
        <v>87</v>
      </c>
      <c r="BK1019" s="241">
        <f>ROUND(I1019*H1019,2)</f>
        <v>0</v>
      </c>
      <c r="BL1019" s="18" t="s">
        <v>300</v>
      </c>
      <c r="BM1019" s="240" t="s">
        <v>1468</v>
      </c>
    </row>
    <row r="1020" s="15" customFormat="1">
      <c r="A1020" s="15"/>
      <c r="B1020" s="274"/>
      <c r="C1020" s="275"/>
      <c r="D1020" s="242" t="s">
        <v>369</v>
      </c>
      <c r="E1020" s="276" t="s">
        <v>1</v>
      </c>
      <c r="F1020" s="277" t="s">
        <v>993</v>
      </c>
      <c r="G1020" s="275"/>
      <c r="H1020" s="276" t="s">
        <v>1</v>
      </c>
      <c r="I1020" s="278"/>
      <c r="J1020" s="275"/>
      <c r="K1020" s="275"/>
      <c r="L1020" s="279"/>
      <c r="M1020" s="280"/>
      <c r="N1020" s="281"/>
      <c r="O1020" s="281"/>
      <c r="P1020" s="281"/>
      <c r="Q1020" s="281"/>
      <c r="R1020" s="281"/>
      <c r="S1020" s="281"/>
      <c r="T1020" s="282"/>
      <c r="U1020" s="15"/>
      <c r="V1020" s="15"/>
      <c r="W1020" s="15"/>
      <c r="X1020" s="15"/>
      <c r="Y1020" s="15"/>
      <c r="Z1020" s="15"/>
      <c r="AA1020" s="15"/>
      <c r="AB1020" s="15"/>
      <c r="AC1020" s="15"/>
      <c r="AD1020" s="15"/>
      <c r="AE1020" s="15"/>
      <c r="AT1020" s="283" t="s">
        <v>369</v>
      </c>
      <c r="AU1020" s="283" t="s">
        <v>91</v>
      </c>
      <c r="AV1020" s="15" t="s">
        <v>87</v>
      </c>
      <c r="AW1020" s="15" t="s">
        <v>38</v>
      </c>
      <c r="AX1020" s="15" t="s">
        <v>83</v>
      </c>
      <c r="AY1020" s="283" t="s">
        <v>227</v>
      </c>
    </row>
    <row r="1021" s="13" customFormat="1">
      <c r="A1021" s="13"/>
      <c r="B1021" s="252"/>
      <c r="C1021" s="253"/>
      <c r="D1021" s="242" t="s">
        <v>369</v>
      </c>
      <c r="E1021" s="254" t="s">
        <v>1</v>
      </c>
      <c r="F1021" s="255" t="s">
        <v>1410</v>
      </c>
      <c r="G1021" s="253"/>
      <c r="H1021" s="256">
        <v>57.408000000000001</v>
      </c>
      <c r="I1021" s="257"/>
      <c r="J1021" s="253"/>
      <c r="K1021" s="253"/>
      <c r="L1021" s="258"/>
      <c r="M1021" s="259"/>
      <c r="N1021" s="260"/>
      <c r="O1021" s="260"/>
      <c r="P1021" s="260"/>
      <c r="Q1021" s="260"/>
      <c r="R1021" s="260"/>
      <c r="S1021" s="260"/>
      <c r="T1021" s="261"/>
      <c r="U1021" s="13"/>
      <c r="V1021" s="13"/>
      <c r="W1021" s="13"/>
      <c r="X1021" s="13"/>
      <c r="Y1021" s="13"/>
      <c r="Z1021" s="13"/>
      <c r="AA1021" s="13"/>
      <c r="AB1021" s="13"/>
      <c r="AC1021" s="13"/>
      <c r="AD1021" s="13"/>
      <c r="AE1021" s="13"/>
      <c r="AT1021" s="262" t="s">
        <v>369</v>
      </c>
      <c r="AU1021" s="262" t="s">
        <v>91</v>
      </c>
      <c r="AV1021" s="13" t="s">
        <v>91</v>
      </c>
      <c r="AW1021" s="13" t="s">
        <v>38</v>
      </c>
      <c r="AX1021" s="13" t="s">
        <v>83</v>
      </c>
      <c r="AY1021" s="262" t="s">
        <v>227</v>
      </c>
    </row>
    <row r="1022" s="14" customFormat="1">
      <c r="A1022" s="14"/>
      <c r="B1022" s="263"/>
      <c r="C1022" s="264"/>
      <c r="D1022" s="242" t="s">
        <v>369</v>
      </c>
      <c r="E1022" s="265" t="s">
        <v>1</v>
      </c>
      <c r="F1022" s="266" t="s">
        <v>371</v>
      </c>
      <c r="G1022" s="264"/>
      <c r="H1022" s="267">
        <v>57.408000000000001</v>
      </c>
      <c r="I1022" s="268"/>
      <c r="J1022" s="264"/>
      <c r="K1022" s="264"/>
      <c r="L1022" s="269"/>
      <c r="M1022" s="270"/>
      <c r="N1022" s="271"/>
      <c r="O1022" s="271"/>
      <c r="P1022" s="271"/>
      <c r="Q1022" s="271"/>
      <c r="R1022" s="271"/>
      <c r="S1022" s="271"/>
      <c r="T1022" s="272"/>
      <c r="U1022" s="14"/>
      <c r="V1022" s="14"/>
      <c r="W1022" s="14"/>
      <c r="X1022" s="14"/>
      <c r="Y1022" s="14"/>
      <c r="Z1022" s="14"/>
      <c r="AA1022" s="14"/>
      <c r="AB1022" s="14"/>
      <c r="AC1022" s="14"/>
      <c r="AD1022" s="14"/>
      <c r="AE1022" s="14"/>
      <c r="AT1022" s="273" t="s">
        <v>369</v>
      </c>
      <c r="AU1022" s="273" t="s">
        <v>91</v>
      </c>
      <c r="AV1022" s="14" t="s">
        <v>115</v>
      </c>
      <c r="AW1022" s="14" t="s">
        <v>38</v>
      </c>
      <c r="AX1022" s="14" t="s">
        <v>87</v>
      </c>
      <c r="AY1022" s="273" t="s">
        <v>227</v>
      </c>
    </row>
    <row r="1023" s="2" customFormat="1" ht="16.5" customHeight="1">
      <c r="A1023" s="40"/>
      <c r="B1023" s="41"/>
      <c r="C1023" s="284" t="s">
        <v>1469</v>
      </c>
      <c r="D1023" s="284" t="s">
        <v>407</v>
      </c>
      <c r="E1023" s="285" t="s">
        <v>1461</v>
      </c>
      <c r="F1023" s="286" t="s">
        <v>1462</v>
      </c>
      <c r="G1023" s="287" t="s">
        <v>415</v>
      </c>
      <c r="H1023" s="288">
        <v>66.019000000000005</v>
      </c>
      <c r="I1023" s="289"/>
      <c r="J1023" s="290">
        <f>ROUND(I1023*H1023,2)</f>
        <v>0</v>
      </c>
      <c r="K1023" s="286" t="s">
        <v>234</v>
      </c>
      <c r="L1023" s="291"/>
      <c r="M1023" s="292" t="s">
        <v>1</v>
      </c>
      <c r="N1023" s="293" t="s">
        <v>48</v>
      </c>
      <c r="O1023" s="93"/>
      <c r="P1023" s="238">
        <f>O1023*H1023</f>
        <v>0</v>
      </c>
      <c r="Q1023" s="238">
        <v>0.00050000000000000001</v>
      </c>
      <c r="R1023" s="238">
        <f>Q1023*H1023</f>
        <v>0.033009500000000004</v>
      </c>
      <c r="S1023" s="238">
        <v>0</v>
      </c>
      <c r="T1023" s="239">
        <f>S1023*H1023</f>
        <v>0</v>
      </c>
      <c r="U1023" s="40"/>
      <c r="V1023" s="40"/>
      <c r="W1023" s="40"/>
      <c r="X1023" s="40"/>
      <c r="Y1023" s="40"/>
      <c r="Z1023" s="40"/>
      <c r="AA1023" s="40"/>
      <c r="AB1023" s="40"/>
      <c r="AC1023" s="40"/>
      <c r="AD1023" s="40"/>
      <c r="AE1023" s="40"/>
      <c r="AR1023" s="240" t="s">
        <v>525</v>
      </c>
      <c r="AT1023" s="240" t="s">
        <v>407</v>
      </c>
      <c r="AU1023" s="240" t="s">
        <v>91</v>
      </c>
      <c r="AY1023" s="18" t="s">
        <v>227</v>
      </c>
      <c r="BE1023" s="241">
        <f>IF(N1023="základní",J1023,0)</f>
        <v>0</v>
      </c>
      <c r="BF1023" s="241">
        <f>IF(N1023="snížená",J1023,0)</f>
        <v>0</v>
      </c>
      <c r="BG1023" s="241">
        <f>IF(N1023="zákl. přenesená",J1023,0)</f>
        <v>0</v>
      </c>
      <c r="BH1023" s="241">
        <f>IF(N1023="sníž. přenesená",J1023,0)</f>
        <v>0</v>
      </c>
      <c r="BI1023" s="241">
        <f>IF(N1023="nulová",J1023,0)</f>
        <v>0</v>
      </c>
      <c r="BJ1023" s="18" t="s">
        <v>87</v>
      </c>
      <c r="BK1023" s="241">
        <f>ROUND(I1023*H1023,2)</f>
        <v>0</v>
      </c>
      <c r="BL1023" s="18" t="s">
        <v>300</v>
      </c>
      <c r="BM1023" s="240" t="s">
        <v>1470</v>
      </c>
    </row>
    <row r="1024" s="13" customFormat="1">
      <c r="A1024" s="13"/>
      <c r="B1024" s="252"/>
      <c r="C1024" s="253"/>
      <c r="D1024" s="242" t="s">
        <v>369</v>
      </c>
      <c r="E1024" s="253"/>
      <c r="F1024" s="255" t="s">
        <v>1464</v>
      </c>
      <c r="G1024" s="253"/>
      <c r="H1024" s="256">
        <v>66.019000000000005</v>
      </c>
      <c r="I1024" s="257"/>
      <c r="J1024" s="253"/>
      <c r="K1024" s="253"/>
      <c r="L1024" s="258"/>
      <c r="M1024" s="259"/>
      <c r="N1024" s="260"/>
      <c r="O1024" s="260"/>
      <c r="P1024" s="260"/>
      <c r="Q1024" s="260"/>
      <c r="R1024" s="260"/>
      <c r="S1024" s="260"/>
      <c r="T1024" s="261"/>
      <c r="U1024" s="13"/>
      <c r="V1024" s="13"/>
      <c r="W1024" s="13"/>
      <c r="X1024" s="13"/>
      <c r="Y1024" s="13"/>
      <c r="Z1024" s="13"/>
      <c r="AA1024" s="13"/>
      <c r="AB1024" s="13"/>
      <c r="AC1024" s="13"/>
      <c r="AD1024" s="13"/>
      <c r="AE1024" s="13"/>
      <c r="AT1024" s="262" t="s">
        <v>369</v>
      </c>
      <c r="AU1024" s="262" t="s">
        <v>91</v>
      </c>
      <c r="AV1024" s="13" t="s">
        <v>91</v>
      </c>
      <c r="AW1024" s="13" t="s">
        <v>4</v>
      </c>
      <c r="AX1024" s="13" t="s">
        <v>87</v>
      </c>
      <c r="AY1024" s="262" t="s">
        <v>227</v>
      </c>
    </row>
    <row r="1025" s="2" customFormat="1" ht="16.5" customHeight="1">
      <c r="A1025" s="40"/>
      <c r="B1025" s="41"/>
      <c r="C1025" s="229" t="s">
        <v>1471</v>
      </c>
      <c r="D1025" s="229" t="s">
        <v>230</v>
      </c>
      <c r="E1025" s="230" t="s">
        <v>1472</v>
      </c>
      <c r="F1025" s="231" t="s">
        <v>1473</v>
      </c>
      <c r="G1025" s="232" t="s">
        <v>415</v>
      </c>
      <c r="H1025" s="233">
        <v>57.408000000000001</v>
      </c>
      <c r="I1025" s="234"/>
      <c r="J1025" s="235">
        <f>ROUND(I1025*H1025,2)</f>
        <v>0</v>
      </c>
      <c r="K1025" s="231" t="s">
        <v>234</v>
      </c>
      <c r="L1025" s="46"/>
      <c r="M1025" s="236" t="s">
        <v>1</v>
      </c>
      <c r="N1025" s="237" t="s">
        <v>48</v>
      </c>
      <c r="O1025" s="93"/>
      <c r="P1025" s="238">
        <f>O1025*H1025</f>
        <v>0</v>
      </c>
      <c r="Q1025" s="238">
        <v>0</v>
      </c>
      <c r="R1025" s="238">
        <f>Q1025*H1025</f>
        <v>0</v>
      </c>
      <c r="S1025" s="238">
        <v>0</v>
      </c>
      <c r="T1025" s="239">
        <f>S1025*H1025</f>
        <v>0</v>
      </c>
      <c r="U1025" s="40"/>
      <c r="V1025" s="40"/>
      <c r="W1025" s="40"/>
      <c r="X1025" s="40"/>
      <c r="Y1025" s="40"/>
      <c r="Z1025" s="40"/>
      <c r="AA1025" s="40"/>
      <c r="AB1025" s="40"/>
      <c r="AC1025" s="40"/>
      <c r="AD1025" s="40"/>
      <c r="AE1025" s="40"/>
      <c r="AR1025" s="240" t="s">
        <v>300</v>
      </c>
      <c r="AT1025" s="240" t="s">
        <v>230</v>
      </c>
      <c r="AU1025" s="240" t="s">
        <v>91</v>
      </c>
      <c r="AY1025" s="18" t="s">
        <v>227</v>
      </c>
      <c r="BE1025" s="241">
        <f>IF(N1025="základní",J1025,0)</f>
        <v>0</v>
      </c>
      <c r="BF1025" s="241">
        <f>IF(N1025="snížená",J1025,0)</f>
        <v>0</v>
      </c>
      <c r="BG1025" s="241">
        <f>IF(N1025="zákl. přenesená",J1025,0)</f>
        <v>0</v>
      </c>
      <c r="BH1025" s="241">
        <f>IF(N1025="sníž. přenesená",J1025,0)</f>
        <v>0</v>
      </c>
      <c r="BI1025" s="241">
        <f>IF(N1025="nulová",J1025,0)</f>
        <v>0</v>
      </c>
      <c r="BJ1025" s="18" t="s">
        <v>87</v>
      </c>
      <c r="BK1025" s="241">
        <f>ROUND(I1025*H1025,2)</f>
        <v>0</v>
      </c>
      <c r="BL1025" s="18" t="s">
        <v>300</v>
      </c>
      <c r="BM1025" s="240" t="s">
        <v>1474</v>
      </c>
    </row>
    <row r="1026" s="15" customFormat="1">
      <c r="A1026" s="15"/>
      <c r="B1026" s="274"/>
      <c r="C1026" s="275"/>
      <c r="D1026" s="242" t="s">
        <v>369</v>
      </c>
      <c r="E1026" s="276" t="s">
        <v>1</v>
      </c>
      <c r="F1026" s="277" t="s">
        <v>993</v>
      </c>
      <c r="G1026" s="275"/>
      <c r="H1026" s="276" t="s">
        <v>1</v>
      </c>
      <c r="I1026" s="278"/>
      <c r="J1026" s="275"/>
      <c r="K1026" s="275"/>
      <c r="L1026" s="279"/>
      <c r="M1026" s="280"/>
      <c r="N1026" s="281"/>
      <c r="O1026" s="281"/>
      <c r="P1026" s="281"/>
      <c r="Q1026" s="281"/>
      <c r="R1026" s="281"/>
      <c r="S1026" s="281"/>
      <c r="T1026" s="282"/>
      <c r="U1026" s="15"/>
      <c r="V1026" s="15"/>
      <c r="W1026" s="15"/>
      <c r="X1026" s="15"/>
      <c r="Y1026" s="15"/>
      <c r="Z1026" s="15"/>
      <c r="AA1026" s="15"/>
      <c r="AB1026" s="15"/>
      <c r="AC1026" s="15"/>
      <c r="AD1026" s="15"/>
      <c r="AE1026" s="15"/>
      <c r="AT1026" s="283" t="s">
        <v>369</v>
      </c>
      <c r="AU1026" s="283" t="s">
        <v>91</v>
      </c>
      <c r="AV1026" s="15" t="s">
        <v>87</v>
      </c>
      <c r="AW1026" s="15" t="s">
        <v>38</v>
      </c>
      <c r="AX1026" s="15" t="s">
        <v>83</v>
      </c>
      <c r="AY1026" s="283" t="s">
        <v>227</v>
      </c>
    </row>
    <row r="1027" s="13" customFormat="1">
      <c r="A1027" s="13"/>
      <c r="B1027" s="252"/>
      <c r="C1027" s="253"/>
      <c r="D1027" s="242" t="s">
        <v>369</v>
      </c>
      <c r="E1027" s="254" t="s">
        <v>1</v>
      </c>
      <c r="F1027" s="255" t="s">
        <v>1410</v>
      </c>
      <c r="G1027" s="253"/>
      <c r="H1027" s="256">
        <v>57.408000000000001</v>
      </c>
      <c r="I1027" s="257"/>
      <c r="J1027" s="253"/>
      <c r="K1027" s="253"/>
      <c r="L1027" s="258"/>
      <c r="M1027" s="259"/>
      <c r="N1027" s="260"/>
      <c r="O1027" s="260"/>
      <c r="P1027" s="260"/>
      <c r="Q1027" s="260"/>
      <c r="R1027" s="260"/>
      <c r="S1027" s="260"/>
      <c r="T1027" s="261"/>
      <c r="U1027" s="13"/>
      <c r="V1027" s="13"/>
      <c r="W1027" s="13"/>
      <c r="X1027" s="13"/>
      <c r="Y1027" s="13"/>
      <c r="Z1027" s="13"/>
      <c r="AA1027" s="13"/>
      <c r="AB1027" s="13"/>
      <c r="AC1027" s="13"/>
      <c r="AD1027" s="13"/>
      <c r="AE1027" s="13"/>
      <c r="AT1027" s="262" t="s">
        <v>369</v>
      </c>
      <c r="AU1027" s="262" t="s">
        <v>91</v>
      </c>
      <c r="AV1027" s="13" t="s">
        <v>91</v>
      </c>
      <c r="AW1027" s="13" t="s">
        <v>38</v>
      </c>
      <c r="AX1027" s="13" t="s">
        <v>83</v>
      </c>
      <c r="AY1027" s="262" t="s">
        <v>227</v>
      </c>
    </row>
    <row r="1028" s="14" customFormat="1">
      <c r="A1028" s="14"/>
      <c r="B1028" s="263"/>
      <c r="C1028" s="264"/>
      <c r="D1028" s="242" t="s">
        <v>369</v>
      </c>
      <c r="E1028" s="265" t="s">
        <v>1</v>
      </c>
      <c r="F1028" s="266" t="s">
        <v>371</v>
      </c>
      <c r="G1028" s="264"/>
      <c r="H1028" s="267">
        <v>57.408000000000001</v>
      </c>
      <c r="I1028" s="268"/>
      <c r="J1028" s="264"/>
      <c r="K1028" s="264"/>
      <c r="L1028" s="269"/>
      <c r="M1028" s="270"/>
      <c r="N1028" s="271"/>
      <c r="O1028" s="271"/>
      <c r="P1028" s="271"/>
      <c r="Q1028" s="271"/>
      <c r="R1028" s="271"/>
      <c r="S1028" s="271"/>
      <c r="T1028" s="272"/>
      <c r="U1028" s="14"/>
      <c r="V1028" s="14"/>
      <c r="W1028" s="14"/>
      <c r="X1028" s="14"/>
      <c r="Y1028" s="14"/>
      <c r="Z1028" s="14"/>
      <c r="AA1028" s="14"/>
      <c r="AB1028" s="14"/>
      <c r="AC1028" s="14"/>
      <c r="AD1028" s="14"/>
      <c r="AE1028" s="14"/>
      <c r="AT1028" s="273" t="s">
        <v>369</v>
      </c>
      <c r="AU1028" s="273" t="s">
        <v>91</v>
      </c>
      <c r="AV1028" s="14" t="s">
        <v>115</v>
      </c>
      <c r="AW1028" s="14" t="s">
        <v>38</v>
      </c>
      <c r="AX1028" s="14" t="s">
        <v>87</v>
      </c>
      <c r="AY1028" s="273" t="s">
        <v>227</v>
      </c>
    </row>
    <row r="1029" s="2" customFormat="1" ht="16.5" customHeight="1">
      <c r="A1029" s="40"/>
      <c r="B1029" s="41"/>
      <c r="C1029" s="284" t="s">
        <v>1475</v>
      </c>
      <c r="D1029" s="284" t="s">
        <v>407</v>
      </c>
      <c r="E1029" s="285" t="s">
        <v>1476</v>
      </c>
      <c r="F1029" s="286" t="s">
        <v>1477</v>
      </c>
      <c r="G1029" s="287" t="s">
        <v>398</v>
      </c>
      <c r="H1029" s="288">
        <v>4.7359999999999998</v>
      </c>
      <c r="I1029" s="289"/>
      <c r="J1029" s="290">
        <f>ROUND(I1029*H1029,2)</f>
        <v>0</v>
      </c>
      <c r="K1029" s="286" t="s">
        <v>234</v>
      </c>
      <c r="L1029" s="291"/>
      <c r="M1029" s="292" t="s">
        <v>1</v>
      </c>
      <c r="N1029" s="293" t="s">
        <v>48</v>
      </c>
      <c r="O1029" s="93"/>
      <c r="P1029" s="238">
        <f>O1029*H1029</f>
        <v>0</v>
      </c>
      <c r="Q1029" s="238">
        <v>1</v>
      </c>
      <c r="R1029" s="238">
        <f>Q1029*H1029</f>
        <v>4.7359999999999998</v>
      </c>
      <c r="S1029" s="238">
        <v>0</v>
      </c>
      <c r="T1029" s="239">
        <f>S1029*H1029</f>
        <v>0</v>
      </c>
      <c r="U1029" s="40"/>
      <c r="V1029" s="40"/>
      <c r="W1029" s="40"/>
      <c r="X1029" s="40"/>
      <c r="Y1029" s="40"/>
      <c r="Z1029" s="40"/>
      <c r="AA1029" s="40"/>
      <c r="AB1029" s="40"/>
      <c r="AC1029" s="40"/>
      <c r="AD1029" s="40"/>
      <c r="AE1029" s="40"/>
      <c r="AR1029" s="240" t="s">
        <v>525</v>
      </c>
      <c r="AT1029" s="240" t="s">
        <v>407</v>
      </c>
      <c r="AU1029" s="240" t="s">
        <v>91</v>
      </c>
      <c r="AY1029" s="18" t="s">
        <v>227</v>
      </c>
      <c r="BE1029" s="241">
        <f>IF(N1029="základní",J1029,0)</f>
        <v>0</v>
      </c>
      <c r="BF1029" s="241">
        <f>IF(N1029="snížená",J1029,0)</f>
        <v>0</v>
      </c>
      <c r="BG1029" s="241">
        <f>IF(N1029="zákl. přenesená",J1029,0)</f>
        <v>0</v>
      </c>
      <c r="BH1029" s="241">
        <f>IF(N1029="sníž. přenesená",J1029,0)</f>
        <v>0</v>
      </c>
      <c r="BI1029" s="241">
        <f>IF(N1029="nulová",J1029,0)</f>
        <v>0</v>
      </c>
      <c r="BJ1029" s="18" t="s">
        <v>87</v>
      </c>
      <c r="BK1029" s="241">
        <f>ROUND(I1029*H1029,2)</f>
        <v>0</v>
      </c>
      <c r="BL1029" s="18" t="s">
        <v>300</v>
      </c>
      <c r="BM1029" s="240" t="s">
        <v>1478</v>
      </c>
    </row>
    <row r="1030" s="13" customFormat="1">
      <c r="A1030" s="13"/>
      <c r="B1030" s="252"/>
      <c r="C1030" s="253"/>
      <c r="D1030" s="242" t="s">
        <v>369</v>
      </c>
      <c r="E1030" s="253"/>
      <c r="F1030" s="255" t="s">
        <v>1479</v>
      </c>
      <c r="G1030" s="253"/>
      <c r="H1030" s="256">
        <v>4.7359999999999998</v>
      </c>
      <c r="I1030" s="257"/>
      <c r="J1030" s="253"/>
      <c r="K1030" s="253"/>
      <c r="L1030" s="258"/>
      <c r="M1030" s="259"/>
      <c r="N1030" s="260"/>
      <c r="O1030" s="260"/>
      <c r="P1030" s="260"/>
      <c r="Q1030" s="260"/>
      <c r="R1030" s="260"/>
      <c r="S1030" s="260"/>
      <c r="T1030" s="261"/>
      <c r="U1030" s="13"/>
      <c r="V1030" s="13"/>
      <c r="W1030" s="13"/>
      <c r="X1030" s="13"/>
      <c r="Y1030" s="13"/>
      <c r="Z1030" s="13"/>
      <c r="AA1030" s="13"/>
      <c r="AB1030" s="13"/>
      <c r="AC1030" s="13"/>
      <c r="AD1030" s="13"/>
      <c r="AE1030" s="13"/>
      <c r="AT1030" s="262" t="s">
        <v>369</v>
      </c>
      <c r="AU1030" s="262" t="s">
        <v>91</v>
      </c>
      <c r="AV1030" s="13" t="s">
        <v>91</v>
      </c>
      <c r="AW1030" s="13" t="s">
        <v>4</v>
      </c>
      <c r="AX1030" s="13" t="s">
        <v>87</v>
      </c>
      <c r="AY1030" s="262" t="s">
        <v>227</v>
      </c>
    </row>
    <row r="1031" s="2" customFormat="1" ht="16.5" customHeight="1">
      <c r="A1031" s="40"/>
      <c r="B1031" s="41"/>
      <c r="C1031" s="229" t="s">
        <v>1480</v>
      </c>
      <c r="D1031" s="229" t="s">
        <v>230</v>
      </c>
      <c r="E1031" s="230" t="s">
        <v>1481</v>
      </c>
      <c r="F1031" s="231" t="s">
        <v>1482</v>
      </c>
      <c r="G1031" s="232" t="s">
        <v>415</v>
      </c>
      <c r="H1031" s="233">
        <v>114.816</v>
      </c>
      <c r="I1031" s="234"/>
      <c r="J1031" s="235">
        <f>ROUND(I1031*H1031,2)</f>
        <v>0</v>
      </c>
      <c r="K1031" s="231" t="s">
        <v>234</v>
      </c>
      <c r="L1031" s="46"/>
      <c r="M1031" s="236" t="s">
        <v>1</v>
      </c>
      <c r="N1031" s="237" t="s">
        <v>48</v>
      </c>
      <c r="O1031" s="93"/>
      <c r="P1031" s="238">
        <f>O1031*H1031</f>
        <v>0</v>
      </c>
      <c r="Q1031" s="238">
        <v>0</v>
      </c>
      <c r="R1031" s="238">
        <f>Q1031*H1031</f>
        <v>0</v>
      </c>
      <c r="S1031" s="238">
        <v>0</v>
      </c>
      <c r="T1031" s="239">
        <f>S1031*H1031</f>
        <v>0</v>
      </c>
      <c r="U1031" s="40"/>
      <c r="V1031" s="40"/>
      <c r="W1031" s="40"/>
      <c r="X1031" s="40"/>
      <c r="Y1031" s="40"/>
      <c r="Z1031" s="40"/>
      <c r="AA1031" s="40"/>
      <c r="AB1031" s="40"/>
      <c r="AC1031" s="40"/>
      <c r="AD1031" s="40"/>
      <c r="AE1031" s="40"/>
      <c r="AR1031" s="240" t="s">
        <v>300</v>
      </c>
      <c r="AT1031" s="240" t="s">
        <v>230</v>
      </c>
      <c r="AU1031" s="240" t="s">
        <v>91</v>
      </c>
      <c r="AY1031" s="18" t="s">
        <v>227</v>
      </c>
      <c r="BE1031" s="241">
        <f>IF(N1031="základní",J1031,0)</f>
        <v>0</v>
      </c>
      <c r="BF1031" s="241">
        <f>IF(N1031="snížená",J1031,0)</f>
        <v>0</v>
      </c>
      <c r="BG1031" s="241">
        <f>IF(N1031="zákl. přenesená",J1031,0)</f>
        <v>0</v>
      </c>
      <c r="BH1031" s="241">
        <f>IF(N1031="sníž. přenesená",J1031,0)</f>
        <v>0</v>
      </c>
      <c r="BI1031" s="241">
        <f>IF(N1031="nulová",J1031,0)</f>
        <v>0</v>
      </c>
      <c r="BJ1031" s="18" t="s">
        <v>87</v>
      </c>
      <c r="BK1031" s="241">
        <f>ROUND(I1031*H1031,2)</f>
        <v>0</v>
      </c>
      <c r="BL1031" s="18" t="s">
        <v>300</v>
      </c>
      <c r="BM1031" s="240" t="s">
        <v>1483</v>
      </c>
    </row>
    <row r="1032" s="15" customFormat="1">
      <c r="A1032" s="15"/>
      <c r="B1032" s="274"/>
      <c r="C1032" s="275"/>
      <c r="D1032" s="242" t="s">
        <v>369</v>
      </c>
      <c r="E1032" s="276" t="s">
        <v>1</v>
      </c>
      <c r="F1032" s="277" t="s">
        <v>993</v>
      </c>
      <c r="G1032" s="275"/>
      <c r="H1032" s="276" t="s">
        <v>1</v>
      </c>
      <c r="I1032" s="278"/>
      <c r="J1032" s="275"/>
      <c r="K1032" s="275"/>
      <c r="L1032" s="279"/>
      <c r="M1032" s="280"/>
      <c r="N1032" s="281"/>
      <c r="O1032" s="281"/>
      <c r="P1032" s="281"/>
      <c r="Q1032" s="281"/>
      <c r="R1032" s="281"/>
      <c r="S1032" s="281"/>
      <c r="T1032" s="282"/>
      <c r="U1032" s="15"/>
      <c r="V1032" s="15"/>
      <c r="W1032" s="15"/>
      <c r="X1032" s="15"/>
      <c r="Y1032" s="15"/>
      <c r="Z1032" s="15"/>
      <c r="AA1032" s="15"/>
      <c r="AB1032" s="15"/>
      <c r="AC1032" s="15"/>
      <c r="AD1032" s="15"/>
      <c r="AE1032" s="15"/>
      <c r="AT1032" s="283" t="s">
        <v>369</v>
      </c>
      <c r="AU1032" s="283" t="s">
        <v>91</v>
      </c>
      <c r="AV1032" s="15" t="s">
        <v>87</v>
      </c>
      <c r="AW1032" s="15" t="s">
        <v>38</v>
      </c>
      <c r="AX1032" s="15" t="s">
        <v>83</v>
      </c>
      <c r="AY1032" s="283" t="s">
        <v>227</v>
      </c>
    </row>
    <row r="1033" s="13" customFormat="1">
      <c r="A1033" s="13"/>
      <c r="B1033" s="252"/>
      <c r="C1033" s="253"/>
      <c r="D1033" s="242" t="s">
        <v>369</v>
      </c>
      <c r="E1033" s="254" t="s">
        <v>1</v>
      </c>
      <c r="F1033" s="255" t="s">
        <v>1484</v>
      </c>
      <c r="G1033" s="253"/>
      <c r="H1033" s="256">
        <v>114.816</v>
      </c>
      <c r="I1033" s="257"/>
      <c r="J1033" s="253"/>
      <c r="K1033" s="253"/>
      <c r="L1033" s="258"/>
      <c r="M1033" s="259"/>
      <c r="N1033" s="260"/>
      <c r="O1033" s="260"/>
      <c r="P1033" s="260"/>
      <c r="Q1033" s="260"/>
      <c r="R1033" s="260"/>
      <c r="S1033" s="260"/>
      <c r="T1033" s="261"/>
      <c r="U1033" s="13"/>
      <c r="V1033" s="13"/>
      <c r="W1033" s="13"/>
      <c r="X1033" s="13"/>
      <c r="Y1033" s="13"/>
      <c r="Z1033" s="13"/>
      <c r="AA1033" s="13"/>
      <c r="AB1033" s="13"/>
      <c r="AC1033" s="13"/>
      <c r="AD1033" s="13"/>
      <c r="AE1033" s="13"/>
      <c r="AT1033" s="262" t="s">
        <v>369</v>
      </c>
      <c r="AU1033" s="262" t="s">
        <v>91</v>
      </c>
      <c r="AV1033" s="13" t="s">
        <v>91</v>
      </c>
      <c r="AW1033" s="13" t="s">
        <v>38</v>
      </c>
      <c r="AX1033" s="13" t="s">
        <v>83</v>
      </c>
      <c r="AY1033" s="262" t="s">
        <v>227</v>
      </c>
    </row>
    <row r="1034" s="14" customFormat="1">
      <c r="A1034" s="14"/>
      <c r="B1034" s="263"/>
      <c r="C1034" s="264"/>
      <c r="D1034" s="242" t="s">
        <v>369</v>
      </c>
      <c r="E1034" s="265" t="s">
        <v>1</v>
      </c>
      <c r="F1034" s="266" t="s">
        <v>371</v>
      </c>
      <c r="G1034" s="264"/>
      <c r="H1034" s="267">
        <v>114.816</v>
      </c>
      <c r="I1034" s="268"/>
      <c r="J1034" s="264"/>
      <c r="K1034" s="264"/>
      <c r="L1034" s="269"/>
      <c r="M1034" s="270"/>
      <c r="N1034" s="271"/>
      <c r="O1034" s="271"/>
      <c r="P1034" s="271"/>
      <c r="Q1034" s="271"/>
      <c r="R1034" s="271"/>
      <c r="S1034" s="271"/>
      <c r="T1034" s="272"/>
      <c r="U1034" s="14"/>
      <c r="V1034" s="14"/>
      <c r="W1034" s="14"/>
      <c r="X1034" s="14"/>
      <c r="Y1034" s="14"/>
      <c r="Z1034" s="14"/>
      <c r="AA1034" s="14"/>
      <c r="AB1034" s="14"/>
      <c r="AC1034" s="14"/>
      <c r="AD1034" s="14"/>
      <c r="AE1034" s="14"/>
      <c r="AT1034" s="273" t="s">
        <v>369</v>
      </c>
      <c r="AU1034" s="273" t="s">
        <v>91</v>
      </c>
      <c r="AV1034" s="14" t="s">
        <v>115</v>
      </c>
      <c r="AW1034" s="14" t="s">
        <v>38</v>
      </c>
      <c r="AX1034" s="14" t="s">
        <v>87</v>
      </c>
      <c r="AY1034" s="273" t="s">
        <v>227</v>
      </c>
    </row>
    <row r="1035" s="2" customFormat="1" ht="16.5" customHeight="1">
      <c r="A1035" s="40"/>
      <c r="B1035" s="41"/>
      <c r="C1035" s="284" t="s">
        <v>1485</v>
      </c>
      <c r="D1035" s="284" t="s">
        <v>407</v>
      </c>
      <c r="E1035" s="285" t="s">
        <v>1476</v>
      </c>
      <c r="F1035" s="286" t="s">
        <v>1477</v>
      </c>
      <c r="G1035" s="287" t="s">
        <v>398</v>
      </c>
      <c r="H1035" s="288">
        <v>1.8939999999999999</v>
      </c>
      <c r="I1035" s="289"/>
      <c r="J1035" s="290">
        <f>ROUND(I1035*H1035,2)</f>
        <v>0</v>
      </c>
      <c r="K1035" s="286" t="s">
        <v>234</v>
      </c>
      <c r="L1035" s="291"/>
      <c r="M1035" s="292" t="s">
        <v>1</v>
      </c>
      <c r="N1035" s="293" t="s">
        <v>48</v>
      </c>
      <c r="O1035" s="93"/>
      <c r="P1035" s="238">
        <f>O1035*H1035</f>
        <v>0</v>
      </c>
      <c r="Q1035" s="238">
        <v>1</v>
      </c>
      <c r="R1035" s="238">
        <f>Q1035*H1035</f>
        <v>1.8939999999999999</v>
      </c>
      <c r="S1035" s="238">
        <v>0</v>
      </c>
      <c r="T1035" s="239">
        <f>S1035*H1035</f>
        <v>0</v>
      </c>
      <c r="U1035" s="40"/>
      <c r="V1035" s="40"/>
      <c r="W1035" s="40"/>
      <c r="X1035" s="40"/>
      <c r="Y1035" s="40"/>
      <c r="Z1035" s="40"/>
      <c r="AA1035" s="40"/>
      <c r="AB1035" s="40"/>
      <c r="AC1035" s="40"/>
      <c r="AD1035" s="40"/>
      <c r="AE1035" s="40"/>
      <c r="AR1035" s="240" t="s">
        <v>525</v>
      </c>
      <c r="AT1035" s="240" t="s">
        <v>407</v>
      </c>
      <c r="AU1035" s="240" t="s">
        <v>91</v>
      </c>
      <c r="AY1035" s="18" t="s">
        <v>227</v>
      </c>
      <c r="BE1035" s="241">
        <f>IF(N1035="základní",J1035,0)</f>
        <v>0</v>
      </c>
      <c r="BF1035" s="241">
        <f>IF(N1035="snížená",J1035,0)</f>
        <v>0</v>
      </c>
      <c r="BG1035" s="241">
        <f>IF(N1035="zákl. přenesená",J1035,0)</f>
        <v>0</v>
      </c>
      <c r="BH1035" s="241">
        <f>IF(N1035="sníž. přenesená",J1035,0)</f>
        <v>0</v>
      </c>
      <c r="BI1035" s="241">
        <f>IF(N1035="nulová",J1035,0)</f>
        <v>0</v>
      </c>
      <c r="BJ1035" s="18" t="s">
        <v>87</v>
      </c>
      <c r="BK1035" s="241">
        <f>ROUND(I1035*H1035,2)</f>
        <v>0</v>
      </c>
      <c r="BL1035" s="18" t="s">
        <v>300</v>
      </c>
      <c r="BM1035" s="240" t="s">
        <v>1486</v>
      </c>
    </row>
    <row r="1036" s="13" customFormat="1">
      <c r="A1036" s="13"/>
      <c r="B1036" s="252"/>
      <c r="C1036" s="253"/>
      <c r="D1036" s="242" t="s">
        <v>369</v>
      </c>
      <c r="E1036" s="253"/>
      <c r="F1036" s="255" t="s">
        <v>1487</v>
      </c>
      <c r="G1036" s="253"/>
      <c r="H1036" s="256">
        <v>1.8939999999999999</v>
      </c>
      <c r="I1036" s="257"/>
      <c r="J1036" s="253"/>
      <c r="K1036" s="253"/>
      <c r="L1036" s="258"/>
      <c r="M1036" s="259"/>
      <c r="N1036" s="260"/>
      <c r="O1036" s="260"/>
      <c r="P1036" s="260"/>
      <c r="Q1036" s="260"/>
      <c r="R1036" s="260"/>
      <c r="S1036" s="260"/>
      <c r="T1036" s="261"/>
      <c r="U1036" s="13"/>
      <c r="V1036" s="13"/>
      <c r="W1036" s="13"/>
      <c r="X1036" s="13"/>
      <c r="Y1036" s="13"/>
      <c r="Z1036" s="13"/>
      <c r="AA1036" s="13"/>
      <c r="AB1036" s="13"/>
      <c r="AC1036" s="13"/>
      <c r="AD1036" s="13"/>
      <c r="AE1036" s="13"/>
      <c r="AT1036" s="262" t="s">
        <v>369</v>
      </c>
      <c r="AU1036" s="262" t="s">
        <v>91</v>
      </c>
      <c r="AV1036" s="13" t="s">
        <v>91</v>
      </c>
      <c r="AW1036" s="13" t="s">
        <v>4</v>
      </c>
      <c r="AX1036" s="13" t="s">
        <v>87</v>
      </c>
      <c r="AY1036" s="262" t="s">
        <v>227</v>
      </c>
    </row>
    <row r="1037" s="2" customFormat="1">
      <c r="A1037" s="40"/>
      <c r="B1037" s="41"/>
      <c r="C1037" s="229" t="s">
        <v>1488</v>
      </c>
      <c r="D1037" s="229" t="s">
        <v>230</v>
      </c>
      <c r="E1037" s="230" t="s">
        <v>1489</v>
      </c>
      <c r="F1037" s="231" t="s">
        <v>1490</v>
      </c>
      <c r="G1037" s="232" t="s">
        <v>415</v>
      </c>
      <c r="H1037" s="233">
        <v>220.49600000000001</v>
      </c>
      <c r="I1037" s="234"/>
      <c r="J1037" s="235">
        <f>ROUND(I1037*H1037,2)</f>
        <v>0</v>
      </c>
      <c r="K1037" s="231" t="s">
        <v>251</v>
      </c>
      <c r="L1037" s="46"/>
      <c r="M1037" s="236" t="s">
        <v>1</v>
      </c>
      <c r="N1037" s="237" t="s">
        <v>48</v>
      </c>
      <c r="O1037" s="93"/>
      <c r="P1037" s="238">
        <f>O1037*H1037</f>
        <v>0</v>
      </c>
      <c r="Q1037" s="238">
        <v>0</v>
      </c>
      <c r="R1037" s="238">
        <f>Q1037*H1037</f>
        <v>0</v>
      </c>
      <c r="S1037" s="238">
        <v>0</v>
      </c>
      <c r="T1037" s="239">
        <f>S1037*H1037</f>
        <v>0</v>
      </c>
      <c r="U1037" s="40"/>
      <c r="V1037" s="40"/>
      <c r="W1037" s="40"/>
      <c r="X1037" s="40"/>
      <c r="Y1037" s="40"/>
      <c r="Z1037" s="40"/>
      <c r="AA1037" s="40"/>
      <c r="AB1037" s="40"/>
      <c r="AC1037" s="40"/>
      <c r="AD1037" s="40"/>
      <c r="AE1037" s="40"/>
      <c r="AR1037" s="240" t="s">
        <v>300</v>
      </c>
      <c r="AT1037" s="240" t="s">
        <v>230</v>
      </c>
      <c r="AU1037" s="240" t="s">
        <v>91</v>
      </c>
      <c r="AY1037" s="18" t="s">
        <v>227</v>
      </c>
      <c r="BE1037" s="241">
        <f>IF(N1037="základní",J1037,0)</f>
        <v>0</v>
      </c>
      <c r="BF1037" s="241">
        <f>IF(N1037="snížená",J1037,0)</f>
        <v>0</v>
      </c>
      <c r="BG1037" s="241">
        <f>IF(N1037="zákl. přenesená",J1037,0)</f>
        <v>0</v>
      </c>
      <c r="BH1037" s="241">
        <f>IF(N1037="sníž. přenesená",J1037,0)</f>
        <v>0</v>
      </c>
      <c r="BI1037" s="241">
        <f>IF(N1037="nulová",J1037,0)</f>
        <v>0</v>
      </c>
      <c r="BJ1037" s="18" t="s">
        <v>87</v>
      </c>
      <c r="BK1037" s="241">
        <f>ROUND(I1037*H1037,2)</f>
        <v>0</v>
      </c>
      <c r="BL1037" s="18" t="s">
        <v>300</v>
      </c>
      <c r="BM1037" s="240" t="s">
        <v>1491</v>
      </c>
    </row>
    <row r="1038" s="2" customFormat="1">
      <c r="A1038" s="40"/>
      <c r="B1038" s="41"/>
      <c r="C1038" s="42"/>
      <c r="D1038" s="242" t="s">
        <v>237</v>
      </c>
      <c r="E1038" s="42"/>
      <c r="F1038" s="243" t="s">
        <v>1492</v>
      </c>
      <c r="G1038" s="42"/>
      <c r="H1038" s="42"/>
      <c r="I1038" s="244"/>
      <c r="J1038" s="42"/>
      <c r="K1038" s="42"/>
      <c r="L1038" s="46"/>
      <c r="M1038" s="245"/>
      <c r="N1038" s="246"/>
      <c r="O1038" s="93"/>
      <c r="P1038" s="93"/>
      <c r="Q1038" s="93"/>
      <c r="R1038" s="93"/>
      <c r="S1038" s="93"/>
      <c r="T1038" s="94"/>
      <c r="U1038" s="40"/>
      <c r="V1038" s="40"/>
      <c r="W1038" s="40"/>
      <c r="X1038" s="40"/>
      <c r="Y1038" s="40"/>
      <c r="Z1038" s="40"/>
      <c r="AA1038" s="40"/>
      <c r="AB1038" s="40"/>
      <c r="AC1038" s="40"/>
      <c r="AD1038" s="40"/>
      <c r="AE1038" s="40"/>
      <c r="AT1038" s="18" t="s">
        <v>237</v>
      </c>
      <c r="AU1038" s="18" t="s">
        <v>91</v>
      </c>
    </row>
    <row r="1039" s="15" customFormat="1">
      <c r="A1039" s="15"/>
      <c r="B1039" s="274"/>
      <c r="C1039" s="275"/>
      <c r="D1039" s="242" t="s">
        <v>369</v>
      </c>
      <c r="E1039" s="276" t="s">
        <v>1</v>
      </c>
      <c r="F1039" s="277" t="s">
        <v>864</v>
      </c>
      <c r="G1039" s="275"/>
      <c r="H1039" s="276" t="s">
        <v>1</v>
      </c>
      <c r="I1039" s="278"/>
      <c r="J1039" s="275"/>
      <c r="K1039" s="275"/>
      <c r="L1039" s="279"/>
      <c r="M1039" s="280"/>
      <c r="N1039" s="281"/>
      <c r="O1039" s="281"/>
      <c r="P1039" s="281"/>
      <c r="Q1039" s="281"/>
      <c r="R1039" s="281"/>
      <c r="S1039" s="281"/>
      <c r="T1039" s="282"/>
      <c r="U1039" s="15"/>
      <c r="V1039" s="15"/>
      <c r="W1039" s="15"/>
      <c r="X1039" s="15"/>
      <c r="Y1039" s="15"/>
      <c r="Z1039" s="15"/>
      <c r="AA1039" s="15"/>
      <c r="AB1039" s="15"/>
      <c r="AC1039" s="15"/>
      <c r="AD1039" s="15"/>
      <c r="AE1039" s="15"/>
      <c r="AT1039" s="283" t="s">
        <v>369</v>
      </c>
      <c r="AU1039" s="283" t="s">
        <v>91</v>
      </c>
      <c r="AV1039" s="15" t="s">
        <v>87</v>
      </c>
      <c r="AW1039" s="15" t="s">
        <v>38</v>
      </c>
      <c r="AX1039" s="15" t="s">
        <v>83</v>
      </c>
      <c r="AY1039" s="283" t="s">
        <v>227</v>
      </c>
    </row>
    <row r="1040" s="15" customFormat="1">
      <c r="A1040" s="15"/>
      <c r="B1040" s="274"/>
      <c r="C1040" s="275"/>
      <c r="D1040" s="242" t="s">
        <v>369</v>
      </c>
      <c r="E1040" s="276" t="s">
        <v>1</v>
      </c>
      <c r="F1040" s="277" t="s">
        <v>1493</v>
      </c>
      <c r="G1040" s="275"/>
      <c r="H1040" s="276" t="s">
        <v>1</v>
      </c>
      <c r="I1040" s="278"/>
      <c r="J1040" s="275"/>
      <c r="K1040" s="275"/>
      <c r="L1040" s="279"/>
      <c r="M1040" s="280"/>
      <c r="N1040" s="281"/>
      <c r="O1040" s="281"/>
      <c r="P1040" s="281"/>
      <c r="Q1040" s="281"/>
      <c r="R1040" s="281"/>
      <c r="S1040" s="281"/>
      <c r="T1040" s="282"/>
      <c r="U1040" s="15"/>
      <c r="V1040" s="15"/>
      <c r="W1040" s="15"/>
      <c r="X1040" s="15"/>
      <c r="Y1040" s="15"/>
      <c r="Z1040" s="15"/>
      <c r="AA1040" s="15"/>
      <c r="AB1040" s="15"/>
      <c r="AC1040" s="15"/>
      <c r="AD1040" s="15"/>
      <c r="AE1040" s="15"/>
      <c r="AT1040" s="283" t="s">
        <v>369</v>
      </c>
      <c r="AU1040" s="283" t="s">
        <v>91</v>
      </c>
      <c r="AV1040" s="15" t="s">
        <v>87</v>
      </c>
      <c r="AW1040" s="15" t="s">
        <v>38</v>
      </c>
      <c r="AX1040" s="15" t="s">
        <v>83</v>
      </c>
      <c r="AY1040" s="283" t="s">
        <v>227</v>
      </c>
    </row>
    <row r="1041" s="15" customFormat="1">
      <c r="A1041" s="15"/>
      <c r="B1041" s="274"/>
      <c r="C1041" s="275"/>
      <c r="D1041" s="242" t="s">
        <v>369</v>
      </c>
      <c r="E1041" s="276" t="s">
        <v>1</v>
      </c>
      <c r="F1041" s="277" t="s">
        <v>1494</v>
      </c>
      <c r="G1041" s="275"/>
      <c r="H1041" s="276" t="s">
        <v>1</v>
      </c>
      <c r="I1041" s="278"/>
      <c r="J1041" s="275"/>
      <c r="K1041" s="275"/>
      <c r="L1041" s="279"/>
      <c r="M1041" s="280"/>
      <c r="N1041" s="281"/>
      <c r="O1041" s="281"/>
      <c r="P1041" s="281"/>
      <c r="Q1041" s="281"/>
      <c r="R1041" s="281"/>
      <c r="S1041" s="281"/>
      <c r="T1041" s="282"/>
      <c r="U1041" s="15"/>
      <c r="V1041" s="15"/>
      <c r="W1041" s="15"/>
      <c r="X1041" s="15"/>
      <c r="Y1041" s="15"/>
      <c r="Z1041" s="15"/>
      <c r="AA1041" s="15"/>
      <c r="AB1041" s="15"/>
      <c r="AC1041" s="15"/>
      <c r="AD1041" s="15"/>
      <c r="AE1041" s="15"/>
      <c r="AT1041" s="283" t="s">
        <v>369</v>
      </c>
      <c r="AU1041" s="283" t="s">
        <v>91</v>
      </c>
      <c r="AV1041" s="15" t="s">
        <v>87</v>
      </c>
      <c r="AW1041" s="15" t="s">
        <v>38</v>
      </c>
      <c r="AX1041" s="15" t="s">
        <v>83</v>
      </c>
      <c r="AY1041" s="283" t="s">
        <v>227</v>
      </c>
    </row>
    <row r="1042" s="15" customFormat="1">
      <c r="A1042" s="15"/>
      <c r="B1042" s="274"/>
      <c r="C1042" s="275"/>
      <c r="D1042" s="242" t="s">
        <v>369</v>
      </c>
      <c r="E1042" s="276" t="s">
        <v>1</v>
      </c>
      <c r="F1042" s="277" t="s">
        <v>1495</v>
      </c>
      <c r="G1042" s="275"/>
      <c r="H1042" s="276" t="s">
        <v>1</v>
      </c>
      <c r="I1042" s="278"/>
      <c r="J1042" s="275"/>
      <c r="K1042" s="275"/>
      <c r="L1042" s="279"/>
      <c r="M1042" s="280"/>
      <c r="N1042" s="281"/>
      <c r="O1042" s="281"/>
      <c r="P1042" s="281"/>
      <c r="Q1042" s="281"/>
      <c r="R1042" s="281"/>
      <c r="S1042" s="281"/>
      <c r="T1042" s="282"/>
      <c r="U1042" s="15"/>
      <c r="V1042" s="15"/>
      <c r="W1042" s="15"/>
      <c r="X1042" s="15"/>
      <c r="Y1042" s="15"/>
      <c r="Z1042" s="15"/>
      <c r="AA1042" s="15"/>
      <c r="AB1042" s="15"/>
      <c r="AC1042" s="15"/>
      <c r="AD1042" s="15"/>
      <c r="AE1042" s="15"/>
      <c r="AT1042" s="283" t="s">
        <v>369</v>
      </c>
      <c r="AU1042" s="283" t="s">
        <v>91</v>
      </c>
      <c r="AV1042" s="15" t="s">
        <v>87</v>
      </c>
      <c r="AW1042" s="15" t="s">
        <v>38</v>
      </c>
      <c r="AX1042" s="15" t="s">
        <v>83</v>
      </c>
      <c r="AY1042" s="283" t="s">
        <v>227</v>
      </c>
    </row>
    <row r="1043" s="15" customFormat="1">
      <c r="A1043" s="15"/>
      <c r="B1043" s="274"/>
      <c r="C1043" s="275"/>
      <c r="D1043" s="242" t="s">
        <v>369</v>
      </c>
      <c r="E1043" s="276" t="s">
        <v>1</v>
      </c>
      <c r="F1043" s="277" t="s">
        <v>1496</v>
      </c>
      <c r="G1043" s="275"/>
      <c r="H1043" s="276" t="s">
        <v>1</v>
      </c>
      <c r="I1043" s="278"/>
      <c r="J1043" s="275"/>
      <c r="K1043" s="275"/>
      <c r="L1043" s="279"/>
      <c r="M1043" s="280"/>
      <c r="N1043" s="281"/>
      <c r="O1043" s="281"/>
      <c r="P1043" s="281"/>
      <c r="Q1043" s="281"/>
      <c r="R1043" s="281"/>
      <c r="S1043" s="281"/>
      <c r="T1043" s="282"/>
      <c r="U1043" s="15"/>
      <c r="V1043" s="15"/>
      <c r="W1043" s="15"/>
      <c r="X1043" s="15"/>
      <c r="Y1043" s="15"/>
      <c r="Z1043" s="15"/>
      <c r="AA1043" s="15"/>
      <c r="AB1043" s="15"/>
      <c r="AC1043" s="15"/>
      <c r="AD1043" s="15"/>
      <c r="AE1043" s="15"/>
      <c r="AT1043" s="283" t="s">
        <v>369</v>
      </c>
      <c r="AU1043" s="283" t="s">
        <v>91</v>
      </c>
      <c r="AV1043" s="15" t="s">
        <v>87</v>
      </c>
      <c r="AW1043" s="15" t="s">
        <v>38</v>
      </c>
      <c r="AX1043" s="15" t="s">
        <v>83</v>
      </c>
      <c r="AY1043" s="283" t="s">
        <v>227</v>
      </c>
    </row>
    <row r="1044" s="15" customFormat="1">
      <c r="A1044" s="15"/>
      <c r="B1044" s="274"/>
      <c r="C1044" s="275"/>
      <c r="D1044" s="242" t="s">
        <v>369</v>
      </c>
      <c r="E1044" s="276" t="s">
        <v>1</v>
      </c>
      <c r="F1044" s="277" t="s">
        <v>993</v>
      </c>
      <c r="G1044" s="275"/>
      <c r="H1044" s="276" t="s">
        <v>1</v>
      </c>
      <c r="I1044" s="278"/>
      <c r="J1044" s="275"/>
      <c r="K1044" s="275"/>
      <c r="L1044" s="279"/>
      <c r="M1044" s="280"/>
      <c r="N1044" s="281"/>
      <c r="O1044" s="281"/>
      <c r="P1044" s="281"/>
      <c r="Q1044" s="281"/>
      <c r="R1044" s="281"/>
      <c r="S1044" s="281"/>
      <c r="T1044" s="282"/>
      <c r="U1044" s="15"/>
      <c r="V1044" s="15"/>
      <c r="W1044" s="15"/>
      <c r="X1044" s="15"/>
      <c r="Y1044" s="15"/>
      <c r="Z1044" s="15"/>
      <c r="AA1044" s="15"/>
      <c r="AB1044" s="15"/>
      <c r="AC1044" s="15"/>
      <c r="AD1044" s="15"/>
      <c r="AE1044" s="15"/>
      <c r="AT1044" s="283" t="s">
        <v>369</v>
      </c>
      <c r="AU1044" s="283" t="s">
        <v>91</v>
      </c>
      <c r="AV1044" s="15" t="s">
        <v>87</v>
      </c>
      <c r="AW1044" s="15" t="s">
        <v>38</v>
      </c>
      <c r="AX1044" s="15" t="s">
        <v>83</v>
      </c>
      <c r="AY1044" s="283" t="s">
        <v>227</v>
      </c>
    </row>
    <row r="1045" s="13" customFormat="1">
      <c r="A1045" s="13"/>
      <c r="B1045" s="252"/>
      <c r="C1045" s="253"/>
      <c r="D1045" s="242" t="s">
        <v>369</v>
      </c>
      <c r="E1045" s="254" t="s">
        <v>1</v>
      </c>
      <c r="F1045" s="255" t="s">
        <v>994</v>
      </c>
      <c r="G1045" s="253"/>
      <c r="H1045" s="256">
        <v>54.768999999999998</v>
      </c>
      <c r="I1045" s="257"/>
      <c r="J1045" s="253"/>
      <c r="K1045" s="253"/>
      <c r="L1045" s="258"/>
      <c r="M1045" s="259"/>
      <c r="N1045" s="260"/>
      <c r="O1045" s="260"/>
      <c r="P1045" s="260"/>
      <c r="Q1045" s="260"/>
      <c r="R1045" s="260"/>
      <c r="S1045" s="260"/>
      <c r="T1045" s="261"/>
      <c r="U1045" s="13"/>
      <c r="V1045" s="13"/>
      <c r="W1045" s="13"/>
      <c r="X1045" s="13"/>
      <c r="Y1045" s="13"/>
      <c r="Z1045" s="13"/>
      <c r="AA1045" s="13"/>
      <c r="AB1045" s="13"/>
      <c r="AC1045" s="13"/>
      <c r="AD1045" s="13"/>
      <c r="AE1045" s="13"/>
      <c r="AT1045" s="262" t="s">
        <v>369</v>
      </c>
      <c r="AU1045" s="262" t="s">
        <v>91</v>
      </c>
      <c r="AV1045" s="13" t="s">
        <v>91</v>
      </c>
      <c r="AW1045" s="13" t="s">
        <v>38</v>
      </c>
      <c r="AX1045" s="13" t="s">
        <v>83</v>
      </c>
      <c r="AY1045" s="262" t="s">
        <v>227</v>
      </c>
    </row>
    <row r="1046" s="13" customFormat="1">
      <c r="A1046" s="13"/>
      <c r="B1046" s="252"/>
      <c r="C1046" s="253"/>
      <c r="D1046" s="242" t="s">
        <v>369</v>
      </c>
      <c r="E1046" s="254" t="s">
        <v>1</v>
      </c>
      <c r="F1046" s="255" t="s">
        <v>1410</v>
      </c>
      <c r="G1046" s="253"/>
      <c r="H1046" s="256">
        <v>57.408000000000001</v>
      </c>
      <c r="I1046" s="257"/>
      <c r="J1046" s="253"/>
      <c r="K1046" s="253"/>
      <c r="L1046" s="258"/>
      <c r="M1046" s="259"/>
      <c r="N1046" s="260"/>
      <c r="O1046" s="260"/>
      <c r="P1046" s="260"/>
      <c r="Q1046" s="260"/>
      <c r="R1046" s="260"/>
      <c r="S1046" s="260"/>
      <c r="T1046" s="261"/>
      <c r="U1046" s="13"/>
      <c r="V1046" s="13"/>
      <c r="W1046" s="13"/>
      <c r="X1046" s="13"/>
      <c r="Y1046" s="13"/>
      <c r="Z1046" s="13"/>
      <c r="AA1046" s="13"/>
      <c r="AB1046" s="13"/>
      <c r="AC1046" s="13"/>
      <c r="AD1046" s="13"/>
      <c r="AE1046" s="13"/>
      <c r="AT1046" s="262" t="s">
        <v>369</v>
      </c>
      <c r="AU1046" s="262" t="s">
        <v>91</v>
      </c>
      <c r="AV1046" s="13" t="s">
        <v>91</v>
      </c>
      <c r="AW1046" s="13" t="s">
        <v>38</v>
      </c>
      <c r="AX1046" s="13" t="s">
        <v>83</v>
      </c>
      <c r="AY1046" s="262" t="s">
        <v>227</v>
      </c>
    </row>
    <row r="1047" s="16" customFormat="1">
      <c r="A1047" s="16"/>
      <c r="B1047" s="294"/>
      <c r="C1047" s="295"/>
      <c r="D1047" s="242" t="s">
        <v>369</v>
      </c>
      <c r="E1047" s="296" t="s">
        <v>1</v>
      </c>
      <c r="F1047" s="297" t="s">
        <v>450</v>
      </c>
      <c r="G1047" s="295"/>
      <c r="H1047" s="298">
        <v>112.17700000000001</v>
      </c>
      <c r="I1047" s="299"/>
      <c r="J1047" s="295"/>
      <c r="K1047" s="295"/>
      <c r="L1047" s="300"/>
      <c r="M1047" s="301"/>
      <c r="N1047" s="302"/>
      <c r="O1047" s="302"/>
      <c r="P1047" s="302"/>
      <c r="Q1047" s="302"/>
      <c r="R1047" s="302"/>
      <c r="S1047" s="302"/>
      <c r="T1047" s="303"/>
      <c r="U1047" s="16"/>
      <c r="V1047" s="16"/>
      <c r="W1047" s="16"/>
      <c r="X1047" s="16"/>
      <c r="Y1047" s="16"/>
      <c r="Z1047" s="16"/>
      <c r="AA1047" s="16"/>
      <c r="AB1047" s="16"/>
      <c r="AC1047" s="16"/>
      <c r="AD1047" s="16"/>
      <c r="AE1047" s="16"/>
      <c r="AT1047" s="304" t="s">
        <v>369</v>
      </c>
      <c r="AU1047" s="304" t="s">
        <v>91</v>
      </c>
      <c r="AV1047" s="16" t="s">
        <v>102</v>
      </c>
      <c r="AW1047" s="16" t="s">
        <v>38</v>
      </c>
      <c r="AX1047" s="16" t="s">
        <v>83</v>
      </c>
      <c r="AY1047" s="304" t="s">
        <v>227</v>
      </c>
    </row>
    <row r="1048" s="13" customFormat="1">
      <c r="A1048" s="13"/>
      <c r="B1048" s="252"/>
      <c r="C1048" s="253"/>
      <c r="D1048" s="242" t="s">
        <v>369</v>
      </c>
      <c r="E1048" s="254" t="s">
        <v>1</v>
      </c>
      <c r="F1048" s="255" t="s">
        <v>1497</v>
      </c>
      <c r="G1048" s="253"/>
      <c r="H1048" s="256">
        <v>47.094999999999999</v>
      </c>
      <c r="I1048" s="257"/>
      <c r="J1048" s="253"/>
      <c r="K1048" s="253"/>
      <c r="L1048" s="258"/>
      <c r="M1048" s="259"/>
      <c r="N1048" s="260"/>
      <c r="O1048" s="260"/>
      <c r="P1048" s="260"/>
      <c r="Q1048" s="260"/>
      <c r="R1048" s="260"/>
      <c r="S1048" s="260"/>
      <c r="T1048" s="261"/>
      <c r="U1048" s="13"/>
      <c r="V1048" s="13"/>
      <c r="W1048" s="13"/>
      <c r="X1048" s="13"/>
      <c r="Y1048" s="13"/>
      <c r="Z1048" s="13"/>
      <c r="AA1048" s="13"/>
      <c r="AB1048" s="13"/>
      <c r="AC1048" s="13"/>
      <c r="AD1048" s="13"/>
      <c r="AE1048" s="13"/>
      <c r="AT1048" s="262" t="s">
        <v>369</v>
      </c>
      <c r="AU1048" s="262" t="s">
        <v>91</v>
      </c>
      <c r="AV1048" s="13" t="s">
        <v>91</v>
      </c>
      <c r="AW1048" s="13" t="s">
        <v>38</v>
      </c>
      <c r="AX1048" s="13" t="s">
        <v>83</v>
      </c>
      <c r="AY1048" s="262" t="s">
        <v>227</v>
      </c>
    </row>
    <row r="1049" s="13" customFormat="1">
      <c r="A1049" s="13"/>
      <c r="B1049" s="252"/>
      <c r="C1049" s="253"/>
      <c r="D1049" s="242" t="s">
        <v>369</v>
      </c>
      <c r="E1049" s="254" t="s">
        <v>1</v>
      </c>
      <c r="F1049" s="255" t="s">
        <v>1498</v>
      </c>
      <c r="G1049" s="253"/>
      <c r="H1049" s="256">
        <v>61.223999999999997</v>
      </c>
      <c r="I1049" s="257"/>
      <c r="J1049" s="253"/>
      <c r="K1049" s="253"/>
      <c r="L1049" s="258"/>
      <c r="M1049" s="259"/>
      <c r="N1049" s="260"/>
      <c r="O1049" s="260"/>
      <c r="P1049" s="260"/>
      <c r="Q1049" s="260"/>
      <c r="R1049" s="260"/>
      <c r="S1049" s="260"/>
      <c r="T1049" s="261"/>
      <c r="U1049" s="13"/>
      <c r="V1049" s="13"/>
      <c r="W1049" s="13"/>
      <c r="X1049" s="13"/>
      <c r="Y1049" s="13"/>
      <c r="Z1049" s="13"/>
      <c r="AA1049" s="13"/>
      <c r="AB1049" s="13"/>
      <c r="AC1049" s="13"/>
      <c r="AD1049" s="13"/>
      <c r="AE1049" s="13"/>
      <c r="AT1049" s="262" t="s">
        <v>369</v>
      </c>
      <c r="AU1049" s="262" t="s">
        <v>91</v>
      </c>
      <c r="AV1049" s="13" t="s">
        <v>91</v>
      </c>
      <c r="AW1049" s="13" t="s">
        <v>38</v>
      </c>
      <c r="AX1049" s="13" t="s">
        <v>83</v>
      </c>
      <c r="AY1049" s="262" t="s">
        <v>227</v>
      </c>
    </row>
    <row r="1050" s="14" customFormat="1">
      <c r="A1050" s="14"/>
      <c r="B1050" s="263"/>
      <c r="C1050" s="264"/>
      <c r="D1050" s="242" t="s">
        <v>369</v>
      </c>
      <c r="E1050" s="265" t="s">
        <v>1</v>
      </c>
      <c r="F1050" s="266" t="s">
        <v>371</v>
      </c>
      <c r="G1050" s="264"/>
      <c r="H1050" s="267">
        <v>220.49600000000001</v>
      </c>
      <c r="I1050" s="268"/>
      <c r="J1050" s="264"/>
      <c r="K1050" s="264"/>
      <c r="L1050" s="269"/>
      <c r="M1050" s="270"/>
      <c r="N1050" s="271"/>
      <c r="O1050" s="271"/>
      <c r="P1050" s="271"/>
      <c r="Q1050" s="271"/>
      <c r="R1050" s="271"/>
      <c r="S1050" s="271"/>
      <c r="T1050" s="272"/>
      <c r="U1050" s="14"/>
      <c r="V1050" s="14"/>
      <c r="W1050" s="14"/>
      <c r="X1050" s="14"/>
      <c r="Y1050" s="14"/>
      <c r="Z1050" s="14"/>
      <c r="AA1050" s="14"/>
      <c r="AB1050" s="14"/>
      <c r="AC1050" s="14"/>
      <c r="AD1050" s="14"/>
      <c r="AE1050" s="14"/>
      <c r="AT1050" s="273" t="s">
        <v>369</v>
      </c>
      <c r="AU1050" s="273" t="s">
        <v>91</v>
      </c>
      <c r="AV1050" s="14" t="s">
        <v>115</v>
      </c>
      <c r="AW1050" s="14" t="s">
        <v>38</v>
      </c>
      <c r="AX1050" s="14" t="s">
        <v>87</v>
      </c>
      <c r="AY1050" s="273" t="s">
        <v>227</v>
      </c>
    </row>
    <row r="1051" s="2" customFormat="1" ht="16.5" customHeight="1">
      <c r="A1051" s="40"/>
      <c r="B1051" s="41"/>
      <c r="C1051" s="229" t="s">
        <v>1499</v>
      </c>
      <c r="D1051" s="229" t="s">
        <v>230</v>
      </c>
      <c r="E1051" s="230" t="s">
        <v>1500</v>
      </c>
      <c r="F1051" s="231" t="s">
        <v>1501</v>
      </c>
      <c r="G1051" s="232" t="s">
        <v>415</v>
      </c>
      <c r="H1051" s="233">
        <v>333.39400000000001</v>
      </c>
      <c r="I1051" s="234"/>
      <c r="J1051" s="235">
        <f>ROUND(I1051*H1051,2)</f>
        <v>0</v>
      </c>
      <c r="K1051" s="231" t="s">
        <v>234</v>
      </c>
      <c r="L1051" s="46"/>
      <c r="M1051" s="236" t="s">
        <v>1</v>
      </c>
      <c r="N1051" s="237" t="s">
        <v>48</v>
      </c>
      <c r="O1051" s="93"/>
      <c r="P1051" s="238">
        <f>O1051*H1051</f>
        <v>0</v>
      </c>
      <c r="Q1051" s="238">
        <v>0</v>
      </c>
      <c r="R1051" s="238">
        <f>Q1051*H1051</f>
        <v>0</v>
      </c>
      <c r="S1051" s="238">
        <v>0</v>
      </c>
      <c r="T1051" s="239">
        <f>S1051*H1051</f>
        <v>0</v>
      </c>
      <c r="U1051" s="40"/>
      <c r="V1051" s="40"/>
      <c r="W1051" s="40"/>
      <c r="X1051" s="40"/>
      <c r="Y1051" s="40"/>
      <c r="Z1051" s="40"/>
      <c r="AA1051" s="40"/>
      <c r="AB1051" s="40"/>
      <c r="AC1051" s="40"/>
      <c r="AD1051" s="40"/>
      <c r="AE1051" s="40"/>
      <c r="AR1051" s="240" t="s">
        <v>300</v>
      </c>
      <c r="AT1051" s="240" t="s">
        <v>230</v>
      </c>
      <c r="AU1051" s="240" t="s">
        <v>91</v>
      </c>
      <c r="AY1051" s="18" t="s">
        <v>227</v>
      </c>
      <c r="BE1051" s="241">
        <f>IF(N1051="základní",J1051,0)</f>
        <v>0</v>
      </c>
      <c r="BF1051" s="241">
        <f>IF(N1051="snížená",J1051,0)</f>
        <v>0</v>
      </c>
      <c r="BG1051" s="241">
        <f>IF(N1051="zákl. přenesená",J1051,0)</f>
        <v>0</v>
      </c>
      <c r="BH1051" s="241">
        <f>IF(N1051="sníž. přenesená",J1051,0)</f>
        <v>0</v>
      </c>
      <c r="BI1051" s="241">
        <f>IF(N1051="nulová",J1051,0)</f>
        <v>0</v>
      </c>
      <c r="BJ1051" s="18" t="s">
        <v>87</v>
      </c>
      <c r="BK1051" s="241">
        <f>ROUND(I1051*H1051,2)</f>
        <v>0</v>
      </c>
      <c r="BL1051" s="18" t="s">
        <v>300</v>
      </c>
      <c r="BM1051" s="240" t="s">
        <v>1502</v>
      </c>
    </row>
    <row r="1052" s="15" customFormat="1">
      <c r="A1052" s="15"/>
      <c r="B1052" s="274"/>
      <c r="C1052" s="275"/>
      <c r="D1052" s="242" t="s">
        <v>369</v>
      </c>
      <c r="E1052" s="276" t="s">
        <v>1</v>
      </c>
      <c r="F1052" s="277" t="s">
        <v>993</v>
      </c>
      <c r="G1052" s="275"/>
      <c r="H1052" s="276" t="s">
        <v>1</v>
      </c>
      <c r="I1052" s="278"/>
      <c r="J1052" s="275"/>
      <c r="K1052" s="275"/>
      <c r="L1052" s="279"/>
      <c r="M1052" s="280"/>
      <c r="N1052" s="281"/>
      <c r="O1052" s="281"/>
      <c r="P1052" s="281"/>
      <c r="Q1052" s="281"/>
      <c r="R1052" s="281"/>
      <c r="S1052" s="281"/>
      <c r="T1052" s="282"/>
      <c r="U1052" s="15"/>
      <c r="V1052" s="15"/>
      <c r="W1052" s="15"/>
      <c r="X1052" s="15"/>
      <c r="Y1052" s="15"/>
      <c r="Z1052" s="15"/>
      <c r="AA1052" s="15"/>
      <c r="AB1052" s="15"/>
      <c r="AC1052" s="15"/>
      <c r="AD1052" s="15"/>
      <c r="AE1052" s="15"/>
      <c r="AT1052" s="283" t="s">
        <v>369</v>
      </c>
      <c r="AU1052" s="283" t="s">
        <v>91</v>
      </c>
      <c r="AV1052" s="15" t="s">
        <v>87</v>
      </c>
      <c r="AW1052" s="15" t="s">
        <v>38</v>
      </c>
      <c r="AX1052" s="15" t="s">
        <v>83</v>
      </c>
      <c r="AY1052" s="283" t="s">
        <v>227</v>
      </c>
    </row>
    <row r="1053" s="13" customFormat="1">
      <c r="A1053" s="13"/>
      <c r="B1053" s="252"/>
      <c r="C1053" s="253"/>
      <c r="D1053" s="242" t="s">
        <v>369</v>
      </c>
      <c r="E1053" s="254" t="s">
        <v>1</v>
      </c>
      <c r="F1053" s="255" t="s">
        <v>489</v>
      </c>
      <c r="G1053" s="253"/>
      <c r="H1053" s="256">
        <v>243.91300000000001</v>
      </c>
      <c r="I1053" s="257"/>
      <c r="J1053" s="253"/>
      <c r="K1053" s="253"/>
      <c r="L1053" s="258"/>
      <c r="M1053" s="259"/>
      <c r="N1053" s="260"/>
      <c r="O1053" s="260"/>
      <c r="P1053" s="260"/>
      <c r="Q1053" s="260"/>
      <c r="R1053" s="260"/>
      <c r="S1053" s="260"/>
      <c r="T1053" s="261"/>
      <c r="U1053" s="13"/>
      <c r="V1053" s="13"/>
      <c r="W1053" s="13"/>
      <c r="X1053" s="13"/>
      <c r="Y1053" s="13"/>
      <c r="Z1053" s="13"/>
      <c r="AA1053" s="13"/>
      <c r="AB1053" s="13"/>
      <c r="AC1053" s="13"/>
      <c r="AD1053" s="13"/>
      <c r="AE1053" s="13"/>
      <c r="AT1053" s="262" t="s">
        <v>369</v>
      </c>
      <c r="AU1053" s="262" t="s">
        <v>91</v>
      </c>
      <c r="AV1053" s="13" t="s">
        <v>91</v>
      </c>
      <c r="AW1053" s="13" t="s">
        <v>38</v>
      </c>
      <c r="AX1053" s="13" t="s">
        <v>83</v>
      </c>
      <c r="AY1053" s="262" t="s">
        <v>227</v>
      </c>
    </row>
    <row r="1054" s="13" customFormat="1">
      <c r="A1054" s="13"/>
      <c r="B1054" s="252"/>
      <c r="C1054" s="253"/>
      <c r="D1054" s="242" t="s">
        <v>369</v>
      </c>
      <c r="E1054" s="254" t="s">
        <v>1</v>
      </c>
      <c r="F1054" s="255" t="s">
        <v>490</v>
      </c>
      <c r="G1054" s="253"/>
      <c r="H1054" s="256">
        <v>89.480999999999995</v>
      </c>
      <c r="I1054" s="257"/>
      <c r="J1054" s="253"/>
      <c r="K1054" s="253"/>
      <c r="L1054" s="258"/>
      <c r="M1054" s="259"/>
      <c r="N1054" s="260"/>
      <c r="O1054" s="260"/>
      <c r="P1054" s="260"/>
      <c r="Q1054" s="260"/>
      <c r="R1054" s="260"/>
      <c r="S1054" s="260"/>
      <c r="T1054" s="261"/>
      <c r="U1054" s="13"/>
      <c r="V1054" s="13"/>
      <c r="W1054" s="13"/>
      <c r="X1054" s="13"/>
      <c r="Y1054" s="13"/>
      <c r="Z1054" s="13"/>
      <c r="AA1054" s="13"/>
      <c r="AB1054" s="13"/>
      <c r="AC1054" s="13"/>
      <c r="AD1054" s="13"/>
      <c r="AE1054" s="13"/>
      <c r="AT1054" s="262" t="s">
        <v>369</v>
      </c>
      <c r="AU1054" s="262" t="s">
        <v>91</v>
      </c>
      <c r="AV1054" s="13" t="s">
        <v>91</v>
      </c>
      <c r="AW1054" s="13" t="s">
        <v>38</v>
      </c>
      <c r="AX1054" s="13" t="s">
        <v>83</v>
      </c>
      <c r="AY1054" s="262" t="s">
        <v>227</v>
      </c>
    </row>
    <row r="1055" s="14" customFormat="1">
      <c r="A1055" s="14"/>
      <c r="B1055" s="263"/>
      <c r="C1055" s="264"/>
      <c r="D1055" s="242" t="s">
        <v>369</v>
      </c>
      <c r="E1055" s="265" t="s">
        <v>1</v>
      </c>
      <c r="F1055" s="266" t="s">
        <v>371</v>
      </c>
      <c r="G1055" s="264"/>
      <c r="H1055" s="267">
        <v>333.39400000000001</v>
      </c>
      <c r="I1055" s="268"/>
      <c r="J1055" s="264"/>
      <c r="K1055" s="264"/>
      <c r="L1055" s="269"/>
      <c r="M1055" s="270"/>
      <c r="N1055" s="271"/>
      <c r="O1055" s="271"/>
      <c r="P1055" s="271"/>
      <c r="Q1055" s="271"/>
      <c r="R1055" s="271"/>
      <c r="S1055" s="271"/>
      <c r="T1055" s="272"/>
      <c r="U1055" s="14"/>
      <c r="V1055" s="14"/>
      <c r="W1055" s="14"/>
      <c r="X1055" s="14"/>
      <c r="Y1055" s="14"/>
      <c r="Z1055" s="14"/>
      <c r="AA1055" s="14"/>
      <c r="AB1055" s="14"/>
      <c r="AC1055" s="14"/>
      <c r="AD1055" s="14"/>
      <c r="AE1055" s="14"/>
      <c r="AT1055" s="273" t="s">
        <v>369</v>
      </c>
      <c r="AU1055" s="273" t="s">
        <v>91</v>
      </c>
      <c r="AV1055" s="14" t="s">
        <v>115</v>
      </c>
      <c r="AW1055" s="14" t="s">
        <v>38</v>
      </c>
      <c r="AX1055" s="14" t="s">
        <v>87</v>
      </c>
      <c r="AY1055" s="273" t="s">
        <v>227</v>
      </c>
    </row>
    <row r="1056" s="2" customFormat="1" ht="16.5" customHeight="1">
      <c r="A1056" s="40"/>
      <c r="B1056" s="41"/>
      <c r="C1056" s="284" t="s">
        <v>1503</v>
      </c>
      <c r="D1056" s="284" t="s">
        <v>407</v>
      </c>
      <c r="E1056" s="285" t="s">
        <v>1291</v>
      </c>
      <c r="F1056" s="286" t="s">
        <v>1292</v>
      </c>
      <c r="G1056" s="287" t="s">
        <v>398</v>
      </c>
      <c r="H1056" s="288">
        <v>0.11700000000000001</v>
      </c>
      <c r="I1056" s="289"/>
      <c r="J1056" s="290">
        <f>ROUND(I1056*H1056,2)</f>
        <v>0</v>
      </c>
      <c r="K1056" s="286" t="s">
        <v>234</v>
      </c>
      <c r="L1056" s="291"/>
      <c r="M1056" s="292" t="s">
        <v>1</v>
      </c>
      <c r="N1056" s="293" t="s">
        <v>48</v>
      </c>
      <c r="O1056" s="93"/>
      <c r="P1056" s="238">
        <f>O1056*H1056</f>
        <v>0</v>
      </c>
      <c r="Q1056" s="238">
        <v>1</v>
      </c>
      <c r="R1056" s="238">
        <f>Q1056*H1056</f>
        <v>0.11700000000000001</v>
      </c>
      <c r="S1056" s="238">
        <v>0</v>
      </c>
      <c r="T1056" s="239">
        <f>S1056*H1056</f>
        <v>0</v>
      </c>
      <c r="U1056" s="40"/>
      <c r="V1056" s="40"/>
      <c r="W1056" s="40"/>
      <c r="X1056" s="40"/>
      <c r="Y1056" s="40"/>
      <c r="Z1056" s="40"/>
      <c r="AA1056" s="40"/>
      <c r="AB1056" s="40"/>
      <c r="AC1056" s="40"/>
      <c r="AD1056" s="40"/>
      <c r="AE1056" s="40"/>
      <c r="AR1056" s="240" t="s">
        <v>525</v>
      </c>
      <c r="AT1056" s="240" t="s">
        <v>407</v>
      </c>
      <c r="AU1056" s="240" t="s">
        <v>91</v>
      </c>
      <c r="AY1056" s="18" t="s">
        <v>227</v>
      </c>
      <c r="BE1056" s="241">
        <f>IF(N1056="základní",J1056,0)</f>
        <v>0</v>
      </c>
      <c r="BF1056" s="241">
        <f>IF(N1056="snížená",J1056,0)</f>
        <v>0</v>
      </c>
      <c r="BG1056" s="241">
        <f>IF(N1056="zákl. přenesená",J1056,0)</f>
        <v>0</v>
      </c>
      <c r="BH1056" s="241">
        <f>IF(N1056="sníž. přenesená",J1056,0)</f>
        <v>0</v>
      </c>
      <c r="BI1056" s="241">
        <f>IF(N1056="nulová",J1056,0)</f>
        <v>0</v>
      </c>
      <c r="BJ1056" s="18" t="s">
        <v>87</v>
      </c>
      <c r="BK1056" s="241">
        <f>ROUND(I1056*H1056,2)</f>
        <v>0</v>
      </c>
      <c r="BL1056" s="18" t="s">
        <v>300</v>
      </c>
      <c r="BM1056" s="240" t="s">
        <v>1504</v>
      </c>
    </row>
    <row r="1057" s="13" customFormat="1">
      <c r="A1057" s="13"/>
      <c r="B1057" s="252"/>
      <c r="C1057" s="253"/>
      <c r="D1057" s="242" t="s">
        <v>369</v>
      </c>
      <c r="E1057" s="253"/>
      <c r="F1057" s="255" t="s">
        <v>1505</v>
      </c>
      <c r="G1057" s="253"/>
      <c r="H1057" s="256">
        <v>0.11700000000000001</v>
      </c>
      <c r="I1057" s="257"/>
      <c r="J1057" s="253"/>
      <c r="K1057" s="253"/>
      <c r="L1057" s="258"/>
      <c r="M1057" s="259"/>
      <c r="N1057" s="260"/>
      <c r="O1057" s="260"/>
      <c r="P1057" s="260"/>
      <c r="Q1057" s="260"/>
      <c r="R1057" s="260"/>
      <c r="S1057" s="260"/>
      <c r="T1057" s="261"/>
      <c r="U1057" s="13"/>
      <c r="V1057" s="13"/>
      <c r="W1057" s="13"/>
      <c r="X1057" s="13"/>
      <c r="Y1057" s="13"/>
      <c r="Z1057" s="13"/>
      <c r="AA1057" s="13"/>
      <c r="AB1057" s="13"/>
      <c r="AC1057" s="13"/>
      <c r="AD1057" s="13"/>
      <c r="AE1057" s="13"/>
      <c r="AT1057" s="262" t="s">
        <v>369</v>
      </c>
      <c r="AU1057" s="262" t="s">
        <v>91</v>
      </c>
      <c r="AV1057" s="13" t="s">
        <v>91</v>
      </c>
      <c r="AW1057" s="13" t="s">
        <v>4</v>
      </c>
      <c r="AX1057" s="13" t="s">
        <v>87</v>
      </c>
      <c r="AY1057" s="262" t="s">
        <v>227</v>
      </c>
    </row>
    <row r="1058" s="2" customFormat="1" ht="16.5" customHeight="1">
      <c r="A1058" s="40"/>
      <c r="B1058" s="41"/>
      <c r="C1058" s="229" t="s">
        <v>1506</v>
      </c>
      <c r="D1058" s="229" t="s">
        <v>230</v>
      </c>
      <c r="E1058" s="230" t="s">
        <v>1507</v>
      </c>
      <c r="F1058" s="231" t="s">
        <v>1508</v>
      </c>
      <c r="G1058" s="232" t="s">
        <v>415</v>
      </c>
      <c r="H1058" s="233">
        <v>166.88800000000001</v>
      </c>
      <c r="I1058" s="234"/>
      <c r="J1058" s="235">
        <f>ROUND(I1058*H1058,2)</f>
        <v>0</v>
      </c>
      <c r="K1058" s="231" t="s">
        <v>234</v>
      </c>
      <c r="L1058" s="46"/>
      <c r="M1058" s="236" t="s">
        <v>1</v>
      </c>
      <c r="N1058" s="237" t="s">
        <v>48</v>
      </c>
      <c r="O1058" s="93"/>
      <c r="P1058" s="238">
        <f>O1058*H1058</f>
        <v>0</v>
      </c>
      <c r="Q1058" s="238">
        <v>0.00093999999999999997</v>
      </c>
      <c r="R1058" s="238">
        <f>Q1058*H1058</f>
        <v>0.15687472</v>
      </c>
      <c r="S1058" s="238">
        <v>0</v>
      </c>
      <c r="T1058" s="239">
        <f>S1058*H1058</f>
        <v>0</v>
      </c>
      <c r="U1058" s="40"/>
      <c r="V1058" s="40"/>
      <c r="W1058" s="40"/>
      <c r="X1058" s="40"/>
      <c r="Y1058" s="40"/>
      <c r="Z1058" s="40"/>
      <c r="AA1058" s="40"/>
      <c r="AB1058" s="40"/>
      <c r="AC1058" s="40"/>
      <c r="AD1058" s="40"/>
      <c r="AE1058" s="40"/>
      <c r="AR1058" s="240" t="s">
        <v>300</v>
      </c>
      <c r="AT1058" s="240" t="s">
        <v>230</v>
      </c>
      <c r="AU1058" s="240" t="s">
        <v>91</v>
      </c>
      <c r="AY1058" s="18" t="s">
        <v>227</v>
      </c>
      <c r="BE1058" s="241">
        <f>IF(N1058="základní",J1058,0)</f>
        <v>0</v>
      </c>
      <c r="BF1058" s="241">
        <f>IF(N1058="snížená",J1058,0)</f>
        <v>0</v>
      </c>
      <c r="BG1058" s="241">
        <f>IF(N1058="zákl. přenesená",J1058,0)</f>
        <v>0</v>
      </c>
      <c r="BH1058" s="241">
        <f>IF(N1058="sníž. přenesená",J1058,0)</f>
        <v>0</v>
      </c>
      <c r="BI1058" s="241">
        <f>IF(N1058="nulová",J1058,0)</f>
        <v>0</v>
      </c>
      <c r="BJ1058" s="18" t="s">
        <v>87</v>
      </c>
      <c r="BK1058" s="241">
        <f>ROUND(I1058*H1058,2)</f>
        <v>0</v>
      </c>
      <c r="BL1058" s="18" t="s">
        <v>300</v>
      </c>
      <c r="BM1058" s="240" t="s">
        <v>1509</v>
      </c>
    </row>
    <row r="1059" s="15" customFormat="1">
      <c r="A1059" s="15"/>
      <c r="B1059" s="274"/>
      <c r="C1059" s="275"/>
      <c r="D1059" s="242" t="s">
        <v>369</v>
      </c>
      <c r="E1059" s="276" t="s">
        <v>1</v>
      </c>
      <c r="F1059" s="277" t="s">
        <v>993</v>
      </c>
      <c r="G1059" s="275"/>
      <c r="H1059" s="276" t="s">
        <v>1</v>
      </c>
      <c r="I1059" s="278"/>
      <c r="J1059" s="275"/>
      <c r="K1059" s="275"/>
      <c r="L1059" s="279"/>
      <c r="M1059" s="280"/>
      <c r="N1059" s="281"/>
      <c r="O1059" s="281"/>
      <c r="P1059" s="281"/>
      <c r="Q1059" s="281"/>
      <c r="R1059" s="281"/>
      <c r="S1059" s="281"/>
      <c r="T1059" s="282"/>
      <c r="U1059" s="15"/>
      <c r="V1059" s="15"/>
      <c r="W1059" s="15"/>
      <c r="X1059" s="15"/>
      <c r="Y1059" s="15"/>
      <c r="Z1059" s="15"/>
      <c r="AA1059" s="15"/>
      <c r="AB1059" s="15"/>
      <c r="AC1059" s="15"/>
      <c r="AD1059" s="15"/>
      <c r="AE1059" s="15"/>
      <c r="AT1059" s="283" t="s">
        <v>369</v>
      </c>
      <c r="AU1059" s="283" t="s">
        <v>91</v>
      </c>
      <c r="AV1059" s="15" t="s">
        <v>87</v>
      </c>
      <c r="AW1059" s="15" t="s">
        <v>38</v>
      </c>
      <c r="AX1059" s="15" t="s">
        <v>83</v>
      </c>
      <c r="AY1059" s="283" t="s">
        <v>227</v>
      </c>
    </row>
    <row r="1060" s="13" customFormat="1">
      <c r="A1060" s="13"/>
      <c r="B1060" s="252"/>
      <c r="C1060" s="253"/>
      <c r="D1060" s="242" t="s">
        <v>369</v>
      </c>
      <c r="E1060" s="254" t="s">
        <v>1</v>
      </c>
      <c r="F1060" s="255" t="s">
        <v>1510</v>
      </c>
      <c r="G1060" s="253"/>
      <c r="H1060" s="256">
        <v>166.88800000000001</v>
      </c>
      <c r="I1060" s="257"/>
      <c r="J1060" s="253"/>
      <c r="K1060" s="253"/>
      <c r="L1060" s="258"/>
      <c r="M1060" s="259"/>
      <c r="N1060" s="260"/>
      <c r="O1060" s="260"/>
      <c r="P1060" s="260"/>
      <c r="Q1060" s="260"/>
      <c r="R1060" s="260"/>
      <c r="S1060" s="260"/>
      <c r="T1060" s="261"/>
      <c r="U1060" s="13"/>
      <c r="V1060" s="13"/>
      <c r="W1060" s="13"/>
      <c r="X1060" s="13"/>
      <c r="Y1060" s="13"/>
      <c r="Z1060" s="13"/>
      <c r="AA1060" s="13"/>
      <c r="AB1060" s="13"/>
      <c r="AC1060" s="13"/>
      <c r="AD1060" s="13"/>
      <c r="AE1060" s="13"/>
      <c r="AT1060" s="262" t="s">
        <v>369</v>
      </c>
      <c r="AU1060" s="262" t="s">
        <v>91</v>
      </c>
      <c r="AV1060" s="13" t="s">
        <v>91</v>
      </c>
      <c r="AW1060" s="13" t="s">
        <v>38</v>
      </c>
      <c r="AX1060" s="13" t="s">
        <v>83</v>
      </c>
      <c r="AY1060" s="262" t="s">
        <v>227</v>
      </c>
    </row>
    <row r="1061" s="14" customFormat="1">
      <c r="A1061" s="14"/>
      <c r="B1061" s="263"/>
      <c r="C1061" s="264"/>
      <c r="D1061" s="242" t="s">
        <v>369</v>
      </c>
      <c r="E1061" s="265" t="s">
        <v>1</v>
      </c>
      <c r="F1061" s="266" t="s">
        <v>371</v>
      </c>
      <c r="G1061" s="264"/>
      <c r="H1061" s="267">
        <v>166.88800000000001</v>
      </c>
      <c r="I1061" s="268"/>
      <c r="J1061" s="264"/>
      <c r="K1061" s="264"/>
      <c r="L1061" s="269"/>
      <c r="M1061" s="270"/>
      <c r="N1061" s="271"/>
      <c r="O1061" s="271"/>
      <c r="P1061" s="271"/>
      <c r="Q1061" s="271"/>
      <c r="R1061" s="271"/>
      <c r="S1061" s="271"/>
      <c r="T1061" s="272"/>
      <c r="U1061" s="14"/>
      <c r="V1061" s="14"/>
      <c r="W1061" s="14"/>
      <c r="X1061" s="14"/>
      <c r="Y1061" s="14"/>
      <c r="Z1061" s="14"/>
      <c r="AA1061" s="14"/>
      <c r="AB1061" s="14"/>
      <c r="AC1061" s="14"/>
      <c r="AD1061" s="14"/>
      <c r="AE1061" s="14"/>
      <c r="AT1061" s="273" t="s">
        <v>369</v>
      </c>
      <c r="AU1061" s="273" t="s">
        <v>91</v>
      </c>
      <c r="AV1061" s="14" t="s">
        <v>115</v>
      </c>
      <c r="AW1061" s="14" t="s">
        <v>38</v>
      </c>
      <c r="AX1061" s="14" t="s">
        <v>87</v>
      </c>
      <c r="AY1061" s="273" t="s">
        <v>227</v>
      </c>
    </row>
    <row r="1062" s="2" customFormat="1">
      <c r="A1062" s="40"/>
      <c r="B1062" s="41"/>
      <c r="C1062" s="284" t="s">
        <v>1511</v>
      </c>
      <c r="D1062" s="284" t="s">
        <v>407</v>
      </c>
      <c r="E1062" s="285" t="s">
        <v>1451</v>
      </c>
      <c r="F1062" s="286" t="s">
        <v>1452</v>
      </c>
      <c r="G1062" s="287" t="s">
        <v>415</v>
      </c>
      <c r="H1062" s="288">
        <v>200.26599999999999</v>
      </c>
      <c r="I1062" s="289"/>
      <c r="J1062" s="290">
        <f>ROUND(I1062*H1062,2)</f>
        <v>0</v>
      </c>
      <c r="K1062" s="286" t="s">
        <v>234</v>
      </c>
      <c r="L1062" s="291"/>
      <c r="M1062" s="292" t="s">
        <v>1</v>
      </c>
      <c r="N1062" s="293" t="s">
        <v>48</v>
      </c>
      <c r="O1062" s="93"/>
      <c r="P1062" s="238">
        <f>O1062*H1062</f>
        <v>0</v>
      </c>
      <c r="Q1062" s="238">
        <v>0.001</v>
      </c>
      <c r="R1062" s="238">
        <f>Q1062*H1062</f>
        <v>0.200266</v>
      </c>
      <c r="S1062" s="238">
        <v>0</v>
      </c>
      <c r="T1062" s="239">
        <f>S1062*H1062</f>
        <v>0</v>
      </c>
      <c r="U1062" s="40"/>
      <c r="V1062" s="40"/>
      <c r="W1062" s="40"/>
      <c r="X1062" s="40"/>
      <c r="Y1062" s="40"/>
      <c r="Z1062" s="40"/>
      <c r="AA1062" s="40"/>
      <c r="AB1062" s="40"/>
      <c r="AC1062" s="40"/>
      <c r="AD1062" s="40"/>
      <c r="AE1062" s="40"/>
      <c r="AR1062" s="240" t="s">
        <v>525</v>
      </c>
      <c r="AT1062" s="240" t="s">
        <v>407</v>
      </c>
      <c r="AU1062" s="240" t="s">
        <v>91</v>
      </c>
      <c r="AY1062" s="18" t="s">
        <v>227</v>
      </c>
      <c r="BE1062" s="241">
        <f>IF(N1062="základní",J1062,0)</f>
        <v>0</v>
      </c>
      <c r="BF1062" s="241">
        <f>IF(N1062="snížená",J1062,0)</f>
        <v>0</v>
      </c>
      <c r="BG1062" s="241">
        <f>IF(N1062="zákl. přenesená",J1062,0)</f>
        <v>0</v>
      </c>
      <c r="BH1062" s="241">
        <f>IF(N1062="sníž. přenesená",J1062,0)</f>
        <v>0</v>
      </c>
      <c r="BI1062" s="241">
        <f>IF(N1062="nulová",J1062,0)</f>
        <v>0</v>
      </c>
      <c r="BJ1062" s="18" t="s">
        <v>87</v>
      </c>
      <c r="BK1062" s="241">
        <f>ROUND(I1062*H1062,2)</f>
        <v>0</v>
      </c>
      <c r="BL1062" s="18" t="s">
        <v>300</v>
      </c>
      <c r="BM1062" s="240" t="s">
        <v>1512</v>
      </c>
    </row>
    <row r="1063" s="2" customFormat="1">
      <c r="A1063" s="40"/>
      <c r="B1063" s="41"/>
      <c r="C1063" s="42"/>
      <c r="D1063" s="242" t="s">
        <v>237</v>
      </c>
      <c r="E1063" s="42"/>
      <c r="F1063" s="243" t="s">
        <v>1454</v>
      </c>
      <c r="G1063" s="42"/>
      <c r="H1063" s="42"/>
      <c r="I1063" s="244"/>
      <c r="J1063" s="42"/>
      <c r="K1063" s="42"/>
      <c r="L1063" s="46"/>
      <c r="M1063" s="245"/>
      <c r="N1063" s="246"/>
      <c r="O1063" s="93"/>
      <c r="P1063" s="93"/>
      <c r="Q1063" s="93"/>
      <c r="R1063" s="93"/>
      <c r="S1063" s="93"/>
      <c r="T1063" s="94"/>
      <c r="U1063" s="40"/>
      <c r="V1063" s="40"/>
      <c r="W1063" s="40"/>
      <c r="X1063" s="40"/>
      <c r="Y1063" s="40"/>
      <c r="Z1063" s="40"/>
      <c r="AA1063" s="40"/>
      <c r="AB1063" s="40"/>
      <c r="AC1063" s="40"/>
      <c r="AD1063" s="40"/>
      <c r="AE1063" s="40"/>
      <c r="AT1063" s="18" t="s">
        <v>237</v>
      </c>
      <c r="AU1063" s="18" t="s">
        <v>91</v>
      </c>
    </row>
    <row r="1064" s="13" customFormat="1">
      <c r="A1064" s="13"/>
      <c r="B1064" s="252"/>
      <c r="C1064" s="253"/>
      <c r="D1064" s="242" t="s">
        <v>369</v>
      </c>
      <c r="E1064" s="253"/>
      <c r="F1064" s="255" t="s">
        <v>1513</v>
      </c>
      <c r="G1064" s="253"/>
      <c r="H1064" s="256">
        <v>200.26599999999999</v>
      </c>
      <c r="I1064" s="257"/>
      <c r="J1064" s="253"/>
      <c r="K1064" s="253"/>
      <c r="L1064" s="258"/>
      <c r="M1064" s="259"/>
      <c r="N1064" s="260"/>
      <c r="O1064" s="260"/>
      <c r="P1064" s="260"/>
      <c r="Q1064" s="260"/>
      <c r="R1064" s="260"/>
      <c r="S1064" s="260"/>
      <c r="T1064" s="261"/>
      <c r="U1064" s="13"/>
      <c r="V1064" s="13"/>
      <c r="W1064" s="13"/>
      <c r="X1064" s="13"/>
      <c r="Y1064" s="13"/>
      <c r="Z1064" s="13"/>
      <c r="AA1064" s="13"/>
      <c r="AB1064" s="13"/>
      <c r="AC1064" s="13"/>
      <c r="AD1064" s="13"/>
      <c r="AE1064" s="13"/>
      <c r="AT1064" s="262" t="s">
        <v>369</v>
      </c>
      <c r="AU1064" s="262" t="s">
        <v>91</v>
      </c>
      <c r="AV1064" s="13" t="s">
        <v>91</v>
      </c>
      <c r="AW1064" s="13" t="s">
        <v>4</v>
      </c>
      <c r="AX1064" s="13" t="s">
        <v>87</v>
      </c>
      <c r="AY1064" s="262" t="s">
        <v>227</v>
      </c>
    </row>
    <row r="1065" s="2" customFormat="1" ht="16.5" customHeight="1">
      <c r="A1065" s="40"/>
      <c r="B1065" s="41"/>
      <c r="C1065" s="229" t="s">
        <v>1514</v>
      </c>
      <c r="D1065" s="229" t="s">
        <v>230</v>
      </c>
      <c r="E1065" s="230" t="s">
        <v>1515</v>
      </c>
      <c r="F1065" s="231" t="s">
        <v>1516</v>
      </c>
      <c r="G1065" s="232" t="s">
        <v>1381</v>
      </c>
      <c r="H1065" s="305"/>
      <c r="I1065" s="234"/>
      <c r="J1065" s="235">
        <f>ROUND(I1065*H1065,2)</f>
        <v>0</v>
      </c>
      <c r="K1065" s="231" t="s">
        <v>234</v>
      </c>
      <c r="L1065" s="46"/>
      <c r="M1065" s="236" t="s">
        <v>1</v>
      </c>
      <c r="N1065" s="237" t="s">
        <v>48</v>
      </c>
      <c r="O1065" s="93"/>
      <c r="P1065" s="238">
        <f>O1065*H1065</f>
        <v>0</v>
      </c>
      <c r="Q1065" s="238">
        <v>0</v>
      </c>
      <c r="R1065" s="238">
        <f>Q1065*H1065</f>
        <v>0</v>
      </c>
      <c r="S1065" s="238">
        <v>0</v>
      </c>
      <c r="T1065" s="239">
        <f>S1065*H1065</f>
        <v>0</v>
      </c>
      <c r="U1065" s="40"/>
      <c r="V1065" s="40"/>
      <c r="W1065" s="40"/>
      <c r="X1065" s="40"/>
      <c r="Y1065" s="40"/>
      <c r="Z1065" s="40"/>
      <c r="AA1065" s="40"/>
      <c r="AB1065" s="40"/>
      <c r="AC1065" s="40"/>
      <c r="AD1065" s="40"/>
      <c r="AE1065" s="40"/>
      <c r="AR1065" s="240" t="s">
        <v>300</v>
      </c>
      <c r="AT1065" s="240" t="s">
        <v>230</v>
      </c>
      <c r="AU1065" s="240" t="s">
        <v>91</v>
      </c>
      <c r="AY1065" s="18" t="s">
        <v>227</v>
      </c>
      <c r="BE1065" s="241">
        <f>IF(N1065="základní",J1065,0)</f>
        <v>0</v>
      </c>
      <c r="BF1065" s="241">
        <f>IF(N1065="snížená",J1065,0)</f>
        <v>0</v>
      </c>
      <c r="BG1065" s="241">
        <f>IF(N1065="zákl. přenesená",J1065,0)</f>
        <v>0</v>
      </c>
      <c r="BH1065" s="241">
        <f>IF(N1065="sníž. přenesená",J1065,0)</f>
        <v>0</v>
      </c>
      <c r="BI1065" s="241">
        <f>IF(N1065="nulová",J1065,0)</f>
        <v>0</v>
      </c>
      <c r="BJ1065" s="18" t="s">
        <v>87</v>
      </c>
      <c r="BK1065" s="241">
        <f>ROUND(I1065*H1065,2)</f>
        <v>0</v>
      </c>
      <c r="BL1065" s="18" t="s">
        <v>300</v>
      </c>
      <c r="BM1065" s="240" t="s">
        <v>1517</v>
      </c>
    </row>
    <row r="1066" s="12" customFormat="1" ht="22.8" customHeight="1">
      <c r="A1066" s="12"/>
      <c r="B1066" s="213"/>
      <c r="C1066" s="214"/>
      <c r="D1066" s="215" t="s">
        <v>82</v>
      </c>
      <c r="E1066" s="227" t="s">
        <v>1518</v>
      </c>
      <c r="F1066" s="227" t="s">
        <v>1519</v>
      </c>
      <c r="G1066" s="214"/>
      <c r="H1066" s="214"/>
      <c r="I1066" s="217"/>
      <c r="J1066" s="228">
        <f>BK1066</f>
        <v>0</v>
      </c>
      <c r="K1066" s="214"/>
      <c r="L1066" s="219"/>
      <c r="M1066" s="220"/>
      <c r="N1066" s="221"/>
      <c r="O1066" s="221"/>
      <c r="P1066" s="222">
        <f>SUM(P1067:P1210)</f>
        <v>0</v>
      </c>
      <c r="Q1066" s="221"/>
      <c r="R1066" s="222">
        <f>SUM(R1067:R1210)</f>
        <v>12.083672230000001</v>
      </c>
      <c r="S1066" s="221"/>
      <c r="T1066" s="223">
        <f>SUM(T1067:T1210)</f>
        <v>1.2543171999999998</v>
      </c>
      <c r="U1066" s="12"/>
      <c r="V1066" s="12"/>
      <c r="W1066" s="12"/>
      <c r="X1066" s="12"/>
      <c r="Y1066" s="12"/>
      <c r="Z1066" s="12"/>
      <c r="AA1066" s="12"/>
      <c r="AB1066" s="12"/>
      <c r="AC1066" s="12"/>
      <c r="AD1066" s="12"/>
      <c r="AE1066" s="12"/>
      <c r="AR1066" s="224" t="s">
        <v>91</v>
      </c>
      <c r="AT1066" s="225" t="s">
        <v>82</v>
      </c>
      <c r="AU1066" s="225" t="s">
        <v>87</v>
      </c>
      <c r="AY1066" s="224" t="s">
        <v>227</v>
      </c>
      <c r="BK1066" s="226">
        <f>SUM(BK1067:BK1210)</f>
        <v>0</v>
      </c>
    </row>
    <row r="1067" s="2" customFormat="1" ht="16.5" customHeight="1">
      <c r="A1067" s="40"/>
      <c r="B1067" s="41"/>
      <c r="C1067" s="229" t="s">
        <v>1520</v>
      </c>
      <c r="D1067" s="229" t="s">
        <v>230</v>
      </c>
      <c r="E1067" s="230" t="s">
        <v>1521</v>
      </c>
      <c r="F1067" s="231" t="s">
        <v>1522</v>
      </c>
      <c r="G1067" s="232" t="s">
        <v>415</v>
      </c>
      <c r="H1067" s="233">
        <v>105.7</v>
      </c>
      <c r="I1067" s="234"/>
      <c r="J1067" s="235">
        <f>ROUND(I1067*H1067,2)</f>
        <v>0</v>
      </c>
      <c r="K1067" s="231" t="s">
        <v>234</v>
      </c>
      <c r="L1067" s="46"/>
      <c r="M1067" s="236" t="s">
        <v>1</v>
      </c>
      <c r="N1067" s="237" t="s">
        <v>48</v>
      </c>
      <c r="O1067" s="93"/>
      <c r="P1067" s="238">
        <f>O1067*H1067</f>
        <v>0</v>
      </c>
      <c r="Q1067" s="238">
        <v>0</v>
      </c>
      <c r="R1067" s="238">
        <f>Q1067*H1067</f>
        <v>0</v>
      </c>
      <c r="S1067" s="238">
        <v>0.0033999999999999998</v>
      </c>
      <c r="T1067" s="239">
        <f>S1067*H1067</f>
        <v>0.35937999999999998</v>
      </c>
      <c r="U1067" s="40"/>
      <c r="V1067" s="40"/>
      <c r="W1067" s="40"/>
      <c r="X1067" s="40"/>
      <c r="Y1067" s="40"/>
      <c r="Z1067" s="40"/>
      <c r="AA1067" s="40"/>
      <c r="AB1067" s="40"/>
      <c r="AC1067" s="40"/>
      <c r="AD1067" s="40"/>
      <c r="AE1067" s="40"/>
      <c r="AR1067" s="240" t="s">
        <v>300</v>
      </c>
      <c r="AT1067" s="240" t="s">
        <v>230</v>
      </c>
      <c r="AU1067" s="240" t="s">
        <v>91</v>
      </c>
      <c r="AY1067" s="18" t="s">
        <v>227</v>
      </c>
      <c r="BE1067" s="241">
        <f>IF(N1067="základní",J1067,0)</f>
        <v>0</v>
      </c>
      <c r="BF1067" s="241">
        <f>IF(N1067="snížená",J1067,0)</f>
        <v>0</v>
      </c>
      <c r="BG1067" s="241">
        <f>IF(N1067="zákl. přenesená",J1067,0)</f>
        <v>0</v>
      </c>
      <c r="BH1067" s="241">
        <f>IF(N1067="sníž. přenesená",J1067,0)</f>
        <v>0</v>
      </c>
      <c r="BI1067" s="241">
        <f>IF(N1067="nulová",J1067,0)</f>
        <v>0</v>
      </c>
      <c r="BJ1067" s="18" t="s">
        <v>87</v>
      </c>
      <c r="BK1067" s="241">
        <f>ROUND(I1067*H1067,2)</f>
        <v>0</v>
      </c>
      <c r="BL1067" s="18" t="s">
        <v>300</v>
      </c>
      <c r="BM1067" s="240" t="s">
        <v>1523</v>
      </c>
    </row>
    <row r="1068" s="15" customFormat="1">
      <c r="A1068" s="15"/>
      <c r="B1068" s="274"/>
      <c r="C1068" s="275"/>
      <c r="D1068" s="242" t="s">
        <v>369</v>
      </c>
      <c r="E1068" s="276" t="s">
        <v>1</v>
      </c>
      <c r="F1068" s="277" t="s">
        <v>1083</v>
      </c>
      <c r="G1068" s="275"/>
      <c r="H1068" s="276" t="s">
        <v>1</v>
      </c>
      <c r="I1068" s="278"/>
      <c r="J1068" s="275"/>
      <c r="K1068" s="275"/>
      <c r="L1068" s="279"/>
      <c r="M1068" s="280"/>
      <c r="N1068" s="281"/>
      <c r="O1068" s="281"/>
      <c r="P1068" s="281"/>
      <c r="Q1068" s="281"/>
      <c r="R1068" s="281"/>
      <c r="S1068" s="281"/>
      <c r="T1068" s="282"/>
      <c r="U1068" s="15"/>
      <c r="V1068" s="15"/>
      <c r="W1068" s="15"/>
      <c r="X1068" s="15"/>
      <c r="Y1068" s="15"/>
      <c r="Z1068" s="15"/>
      <c r="AA1068" s="15"/>
      <c r="AB1068" s="15"/>
      <c r="AC1068" s="15"/>
      <c r="AD1068" s="15"/>
      <c r="AE1068" s="15"/>
      <c r="AT1068" s="283" t="s">
        <v>369</v>
      </c>
      <c r="AU1068" s="283" t="s">
        <v>91</v>
      </c>
      <c r="AV1068" s="15" t="s">
        <v>87</v>
      </c>
      <c r="AW1068" s="15" t="s">
        <v>38</v>
      </c>
      <c r="AX1068" s="15" t="s">
        <v>83</v>
      </c>
      <c r="AY1068" s="283" t="s">
        <v>227</v>
      </c>
    </row>
    <row r="1069" s="13" customFormat="1">
      <c r="A1069" s="13"/>
      <c r="B1069" s="252"/>
      <c r="C1069" s="253"/>
      <c r="D1069" s="242" t="s">
        <v>369</v>
      </c>
      <c r="E1069" s="254" t="s">
        <v>1</v>
      </c>
      <c r="F1069" s="255" t="s">
        <v>1122</v>
      </c>
      <c r="G1069" s="253"/>
      <c r="H1069" s="256">
        <v>105.7</v>
      </c>
      <c r="I1069" s="257"/>
      <c r="J1069" s="253"/>
      <c r="K1069" s="253"/>
      <c r="L1069" s="258"/>
      <c r="M1069" s="259"/>
      <c r="N1069" s="260"/>
      <c r="O1069" s="260"/>
      <c r="P1069" s="260"/>
      <c r="Q1069" s="260"/>
      <c r="R1069" s="260"/>
      <c r="S1069" s="260"/>
      <c r="T1069" s="261"/>
      <c r="U1069" s="13"/>
      <c r="V1069" s="13"/>
      <c r="W1069" s="13"/>
      <c r="X1069" s="13"/>
      <c r="Y1069" s="13"/>
      <c r="Z1069" s="13"/>
      <c r="AA1069" s="13"/>
      <c r="AB1069" s="13"/>
      <c r="AC1069" s="13"/>
      <c r="AD1069" s="13"/>
      <c r="AE1069" s="13"/>
      <c r="AT1069" s="262" t="s">
        <v>369</v>
      </c>
      <c r="AU1069" s="262" t="s">
        <v>91</v>
      </c>
      <c r="AV1069" s="13" t="s">
        <v>91</v>
      </c>
      <c r="AW1069" s="13" t="s">
        <v>38</v>
      </c>
      <c r="AX1069" s="13" t="s">
        <v>83</v>
      </c>
      <c r="AY1069" s="262" t="s">
        <v>227</v>
      </c>
    </row>
    <row r="1070" s="14" customFormat="1">
      <c r="A1070" s="14"/>
      <c r="B1070" s="263"/>
      <c r="C1070" s="264"/>
      <c r="D1070" s="242" t="s">
        <v>369</v>
      </c>
      <c r="E1070" s="265" t="s">
        <v>1</v>
      </c>
      <c r="F1070" s="266" t="s">
        <v>371</v>
      </c>
      <c r="G1070" s="264"/>
      <c r="H1070" s="267">
        <v>105.7</v>
      </c>
      <c r="I1070" s="268"/>
      <c r="J1070" s="264"/>
      <c r="K1070" s="264"/>
      <c r="L1070" s="269"/>
      <c r="M1070" s="270"/>
      <c r="N1070" s="271"/>
      <c r="O1070" s="271"/>
      <c r="P1070" s="271"/>
      <c r="Q1070" s="271"/>
      <c r="R1070" s="271"/>
      <c r="S1070" s="271"/>
      <c r="T1070" s="272"/>
      <c r="U1070" s="14"/>
      <c r="V1070" s="14"/>
      <c r="W1070" s="14"/>
      <c r="X1070" s="14"/>
      <c r="Y1070" s="14"/>
      <c r="Z1070" s="14"/>
      <c r="AA1070" s="14"/>
      <c r="AB1070" s="14"/>
      <c r="AC1070" s="14"/>
      <c r="AD1070" s="14"/>
      <c r="AE1070" s="14"/>
      <c r="AT1070" s="273" t="s">
        <v>369</v>
      </c>
      <c r="AU1070" s="273" t="s">
        <v>91</v>
      </c>
      <c r="AV1070" s="14" t="s">
        <v>115</v>
      </c>
      <c r="AW1070" s="14" t="s">
        <v>38</v>
      </c>
      <c r="AX1070" s="14" t="s">
        <v>87</v>
      </c>
      <c r="AY1070" s="273" t="s">
        <v>227</v>
      </c>
    </row>
    <row r="1071" s="2" customFormat="1" ht="16.5" customHeight="1">
      <c r="A1071" s="40"/>
      <c r="B1071" s="41"/>
      <c r="C1071" s="229" t="s">
        <v>1524</v>
      </c>
      <c r="D1071" s="229" t="s">
        <v>230</v>
      </c>
      <c r="E1071" s="230" t="s">
        <v>1525</v>
      </c>
      <c r="F1071" s="231" t="s">
        <v>1526</v>
      </c>
      <c r="G1071" s="232" t="s">
        <v>415</v>
      </c>
      <c r="H1071" s="233">
        <v>52.299999999999997</v>
      </c>
      <c r="I1071" s="234"/>
      <c r="J1071" s="235">
        <f>ROUND(I1071*H1071,2)</f>
        <v>0</v>
      </c>
      <c r="K1071" s="231" t="s">
        <v>234</v>
      </c>
      <c r="L1071" s="46"/>
      <c r="M1071" s="236" t="s">
        <v>1</v>
      </c>
      <c r="N1071" s="237" t="s">
        <v>48</v>
      </c>
      <c r="O1071" s="93"/>
      <c r="P1071" s="238">
        <f>O1071*H1071</f>
        <v>0</v>
      </c>
      <c r="Q1071" s="238">
        <v>0</v>
      </c>
      <c r="R1071" s="238">
        <f>Q1071*H1071</f>
        <v>0</v>
      </c>
      <c r="S1071" s="238">
        <v>0.00042000000000000002</v>
      </c>
      <c r="T1071" s="239">
        <f>S1071*H1071</f>
        <v>0.021965999999999999</v>
      </c>
      <c r="U1071" s="40"/>
      <c r="V1071" s="40"/>
      <c r="W1071" s="40"/>
      <c r="X1071" s="40"/>
      <c r="Y1071" s="40"/>
      <c r="Z1071" s="40"/>
      <c r="AA1071" s="40"/>
      <c r="AB1071" s="40"/>
      <c r="AC1071" s="40"/>
      <c r="AD1071" s="40"/>
      <c r="AE1071" s="40"/>
      <c r="AR1071" s="240" t="s">
        <v>300</v>
      </c>
      <c r="AT1071" s="240" t="s">
        <v>230</v>
      </c>
      <c r="AU1071" s="240" t="s">
        <v>91</v>
      </c>
      <c r="AY1071" s="18" t="s">
        <v>227</v>
      </c>
      <c r="BE1071" s="241">
        <f>IF(N1071="základní",J1071,0)</f>
        <v>0</v>
      </c>
      <c r="BF1071" s="241">
        <f>IF(N1071="snížená",J1071,0)</f>
        <v>0</v>
      </c>
      <c r="BG1071" s="241">
        <f>IF(N1071="zákl. přenesená",J1071,0)</f>
        <v>0</v>
      </c>
      <c r="BH1071" s="241">
        <f>IF(N1071="sníž. přenesená",J1071,0)</f>
        <v>0</v>
      </c>
      <c r="BI1071" s="241">
        <f>IF(N1071="nulová",J1071,0)</f>
        <v>0</v>
      </c>
      <c r="BJ1071" s="18" t="s">
        <v>87</v>
      </c>
      <c r="BK1071" s="241">
        <f>ROUND(I1071*H1071,2)</f>
        <v>0</v>
      </c>
      <c r="BL1071" s="18" t="s">
        <v>300</v>
      </c>
      <c r="BM1071" s="240" t="s">
        <v>1527</v>
      </c>
    </row>
    <row r="1072" s="15" customFormat="1">
      <c r="A1072" s="15"/>
      <c r="B1072" s="274"/>
      <c r="C1072" s="275"/>
      <c r="D1072" s="242" t="s">
        <v>369</v>
      </c>
      <c r="E1072" s="276" t="s">
        <v>1</v>
      </c>
      <c r="F1072" s="277" t="s">
        <v>1083</v>
      </c>
      <c r="G1072" s="275"/>
      <c r="H1072" s="276" t="s">
        <v>1</v>
      </c>
      <c r="I1072" s="278"/>
      <c r="J1072" s="275"/>
      <c r="K1072" s="275"/>
      <c r="L1072" s="279"/>
      <c r="M1072" s="280"/>
      <c r="N1072" s="281"/>
      <c r="O1072" s="281"/>
      <c r="P1072" s="281"/>
      <c r="Q1072" s="281"/>
      <c r="R1072" s="281"/>
      <c r="S1072" s="281"/>
      <c r="T1072" s="282"/>
      <c r="U1072" s="15"/>
      <c r="V1072" s="15"/>
      <c r="W1072" s="15"/>
      <c r="X1072" s="15"/>
      <c r="Y1072" s="15"/>
      <c r="Z1072" s="15"/>
      <c r="AA1072" s="15"/>
      <c r="AB1072" s="15"/>
      <c r="AC1072" s="15"/>
      <c r="AD1072" s="15"/>
      <c r="AE1072" s="15"/>
      <c r="AT1072" s="283" t="s">
        <v>369</v>
      </c>
      <c r="AU1072" s="283" t="s">
        <v>91</v>
      </c>
      <c r="AV1072" s="15" t="s">
        <v>87</v>
      </c>
      <c r="AW1072" s="15" t="s">
        <v>38</v>
      </c>
      <c r="AX1072" s="15" t="s">
        <v>83</v>
      </c>
      <c r="AY1072" s="283" t="s">
        <v>227</v>
      </c>
    </row>
    <row r="1073" s="13" customFormat="1">
      <c r="A1073" s="13"/>
      <c r="B1073" s="252"/>
      <c r="C1073" s="253"/>
      <c r="D1073" s="242" t="s">
        <v>369</v>
      </c>
      <c r="E1073" s="254" t="s">
        <v>1</v>
      </c>
      <c r="F1073" s="255" t="s">
        <v>1137</v>
      </c>
      <c r="G1073" s="253"/>
      <c r="H1073" s="256">
        <v>26.899999999999999</v>
      </c>
      <c r="I1073" s="257"/>
      <c r="J1073" s="253"/>
      <c r="K1073" s="253"/>
      <c r="L1073" s="258"/>
      <c r="M1073" s="259"/>
      <c r="N1073" s="260"/>
      <c r="O1073" s="260"/>
      <c r="P1073" s="260"/>
      <c r="Q1073" s="260"/>
      <c r="R1073" s="260"/>
      <c r="S1073" s="260"/>
      <c r="T1073" s="261"/>
      <c r="U1073" s="13"/>
      <c r="V1073" s="13"/>
      <c r="W1073" s="13"/>
      <c r="X1073" s="13"/>
      <c r="Y1073" s="13"/>
      <c r="Z1073" s="13"/>
      <c r="AA1073" s="13"/>
      <c r="AB1073" s="13"/>
      <c r="AC1073" s="13"/>
      <c r="AD1073" s="13"/>
      <c r="AE1073" s="13"/>
      <c r="AT1073" s="262" t="s">
        <v>369</v>
      </c>
      <c r="AU1073" s="262" t="s">
        <v>91</v>
      </c>
      <c r="AV1073" s="13" t="s">
        <v>91</v>
      </c>
      <c r="AW1073" s="13" t="s">
        <v>38</v>
      </c>
      <c r="AX1073" s="13" t="s">
        <v>83</v>
      </c>
      <c r="AY1073" s="262" t="s">
        <v>227</v>
      </c>
    </row>
    <row r="1074" s="13" customFormat="1">
      <c r="A1074" s="13"/>
      <c r="B1074" s="252"/>
      <c r="C1074" s="253"/>
      <c r="D1074" s="242" t="s">
        <v>369</v>
      </c>
      <c r="E1074" s="254" t="s">
        <v>1</v>
      </c>
      <c r="F1074" s="255" t="s">
        <v>1528</v>
      </c>
      <c r="G1074" s="253"/>
      <c r="H1074" s="256">
        <v>25.399999999999999</v>
      </c>
      <c r="I1074" s="257"/>
      <c r="J1074" s="253"/>
      <c r="K1074" s="253"/>
      <c r="L1074" s="258"/>
      <c r="M1074" s="259"/>
      <c r="N1074" s="260"/>
      <c r="O1074" s="260"/>
      <c r="P1074" s="260"/>
      <c r="Q1074" s="260"/>
      <c r="R1074" s="260"/>
      <c r="S1074" s="260"/>
      <c r="T1074" s="261"/>
      <c r="U1074" s="13"/>
      <c r="V1074" s="13"/>
      <c r="W1074" s="13"/>
      <c r="X1074" s="13"/>
      <c r="Y1074" s="13"/>
      <c r="Z1074" s="13"/>
      <c r="AA1074" s="13"/>
      <c r="AB1074" s="13"/>
      <c r="AC1074" s="13"/>
      <c r="AD1074" s="13"/>
      <c r="AE1074" s="13"/>
      <c r="AT1074" s="262" t="s">
        <v>369</v>
      </c>
      <c r="AU1074" s="262" t="s">
        <v>91</v>
      </c>
      <c r="AV1074" s="13" t="s">
        <v>91</v>
      </c>
      <c r="AW1074" s="13" t="s">
        <v>38</v>
      </c>
      <c r="AX1074" s="13" t="s">
        <v>83</v>
      </c>
      <c r="AY1074" s="262" t="s">
        <v>227</v>
      </c>
    </row>
    <row r="1075" s="14" customFormat="1">
      <c r="A1075" s="14"/>
      <c r="B1075" s="263"/>
      <c r="C1075" s="264"/>
      <c r="D1075" s="242" t="s">
        <v>369</v>
      </c>
      <c r="E1075" s="265" t="s">
        <v>1</v>
      </c>
      <c r="F1075" s="266" t="s">
        <v>371</v>
      </c>
      <c r="G1075" s="264"/>
      <c r="H1075" s="267">
        <v>52.299999999999997</v>
      </c>
      <c r="I1075" s="268"/>
      <c r="J1075" s="264"/>
      <c r="K1075" s="264"/>
      <c r="L1075" s="269"/>
      <c r="M1075" s="270"/>
      <c r="N1075" s="271"/>
      <c r="O1075" s="271"/>
      <c r="P1075" s="271"/>
      <c r="Q1075" s="271"/>
      <c r="R1075" s="271"/>
      <c r="S1075" s="271"/>
      <c r="T1075" s="272"/>
      <c r="U1075" s="14"/>
      <c r="V1075" s="14"/>
      <c r="W1075" s="14"/>
      <c r="X1075" s="14"/>
      <c r="Y1075" s="14"/>
      <c r="Z1075" s="14"/>
      <c r="AA1075" s="14"/>
      <c r="AB1075" s="14"/>
      <c r="AC1075" s="14"/>
      <c r="AD1075" s="14"/>
      <c r="AE1075" s="14"/>
      <c r="AT1075" s="273" t="s">
        <v>369</v>
      </c>
      <c r="AU1075" s="273" t="s">
        <v>91</v>
      </c>
      <c r="AV1075" s="14" t="s">
        <v>115</v>
      </c>
      <c r="AW1075" s="14" t="s">
        <v>38</v>
      </c>
      <c r="AX1075" s="14" t="s">
        <v>87</v>
      </c>
      <c r="AY1075" s="273" t="s">
        <v>227</v>
      </c>
    </row>
    <row r="1076" s="2" customFormat="1" ht="16.5" customHeight="1">
      <c r="A1076" s="40"/>
      <c r="B1076" s="41"/>
      <c r="C1076" s="229" t="s">
        <v>1529</v>
      </c>
      <c r="D1076" s="229" t="s">
        <v>230</v>
      </c>
      <c r="E1076" s="230" t="s">
        <v>1530</v>
      </c>
      <c r="F1076" s="231" t="s">
        <v>1531</v>
      </c>
      <c r="G1076" s="232" t="s">
        <v>415</v>
      </c>
      <c r="H1076" s="233">
        <v>12.9</v>
      </c>
      <c r="I1076" s="234"/>
      <c r="J1076" s="235">
        <f>ROUND(I1076*H1076,2)</f>
        <v>0</v>
      </c>
      <c r="K1076" s="231" t="s">
        <v>234</v>
      </c>
      <c r="L1076" s="46"/>
      <c r="M1076" s="236" t="s">
        <v>1</v>
      </c>
      <c r="N1076" s="237" t="s">
        <v>48</v>
      </c>
      <c r="O1076" s="93"/>
      <c r="P1076" s="238">
        <f>O1076*H1076</f>
        <v>0</v>
      </c>
      <c r="Q1076" s="238">
        <v>0</v>
      </c>
      <c r="R1076" s="238">
        <f>Q1076*H1076</f>
        <v>0</v>
      </c>
      <c r="S1076" s="238">
        <v>0</v>
      </c>
      <c r="T1076" s="239">
        <f>S1076*H1076</f>
        <v>0</v>
      </c>
      <c r="U1076" s="40"/>
      <c r="V1076" s="40"/>
      <c r="W1076" s="40"/>
      <c r="X1076" s="40"/>
      <c r="Y1076" s="40"/>
      <c r="Z1076" s="40"/>
      <c r="AA1076" s="40"/>
      <c r="AB1076" s="40"/>
      <c r="AC1076" s="40"/>
      <c r="AD1076" s="40"/>
      <c r="AE1076" s="40"/>
      <c r="AR1076" s="240" t="s">
        <v>300</v>
      </c>
      <c r="AT1076" s="240" t="s">
        <v>230</v>
      </c>
      <c r="AU1076" s="240" t="s">
        <v>91</v>
      </c>
      <c r="AY1076" s="18" t="s">
        <v>227</v>
      </c>
      <c r="BE1076" s="241">
        <f>IF(N1076="základní",J1076,0)</f>
        <v>0</v>
      </c>
      <c r="BF1076" s="241">
        <f>IF(N1076="snížená",J1076,0)</f>
        <v>0</v>
      </c>
      <c r="BG1076" s="241">
        <f>IF(N1076="zákl. přenesená",J1076,0)</f>
        <v>0</v>
      </c>
      <c r="BH1076" s="241">
        <f>IF(N1076="sníž. přenesená",J1076,0)</f>
        <v>0</v>
      </c>
      <c r="BI1076" s="241">
        <f>IF(N1076="nulová",J1076,0)</f>
        <v>0</v>
      </c>
      <c r="BJ1076" s="18" t="s">
        <v>87</v>
      </c>
      <c r="BK1076" s="241">
        <f>ROUND(I1076*H1076,2)</f>
        <v>0</v>
      </c>
      <c r="BL1076" s="18" t="s">
        <v>300</v>
      </c>
      <c r="BM1076" s="240" t="s">
        <v>1532</v>
      </c>
    </row>
    <row r="1077" s="15" customFormat="1">
      <c r="A1077" s="15"/>
      <c r="B1077" s="274"/>
      <c r="C1077" s="275"/>
      <c r="D1077" s="242" t="s">
        <v>369</v>
      </c>
      <c r="E1077" s="276" t="s">
        <v>1</v>
      </c>
      <c r="F1077" s="277" t="s">
        <v>632</v>
      </c>
      <c r="G1077" s="275"/>
      <c r="H1077" s="276" t="s">
        <v>1</v>
      </c>
      <c r="I1077" s="278"/>
      <c r="J1077" s="275"/>
      <c r="K1077" s="275"/>
      <c r="L1077" s="279"/>
      <c r="M1077" s="280"/>
      <c r="N1077" s="281"/>
      <c r="O1077" s="281"/>
      <c r="P1077" s="281"/>
      <c r="Q1077" s="281"/>
      <c r="R1077" s="281"/>
      <c r="S1077" s="281"/>
      <c r="T1077" s="282"/>
      <c r="U1077" s="15"/>
      <c r="V1077" s="15"/>
      <c r="W1077" s="15"/>
      <c r="X1077" s="15"/>
      <c r="Y1077" s="15"/>
      <c r="Z1077" s="15"/>
      <c r="AA1077" s="15"/>
      <c r="AB1077" s="15"/>
      <c r="AC1077" s="15"/>
      <c r="AD1077" s="15"/>
      <c r="AE1077" s="15"/>
      <c r="AT1077" s="283" t="s">
        <v>369</v>
      </c>
      <c r="AU1077" s="283" t="s">
        <v>91</v>
      </c>
      <c r="AV1077" s="15" t="s">
        <v>87</v>
      </c>
      <c r="AW1077" s="15" t="s">
        <v>38</v>
      </c>
      <c r="AX1077" s="15" t="s">
        <v>83</v>
      </c>
      <c r="AY1077" s="283" t="s">
        <v>227</v>
      </c>
    </row>
    <row r="1078" s="13" customFormat="1">
      <c r="A1078" s="13"/>
      <c r="B1078" s="252"/>
      <c r="C1078" s="253"/>
      <c r="D1078" s="242" t="s">
        <v>369</v>
      </c>
      <c r="E1078" s="254" t="s">
        <v>1</v>
      </c>
      <c r="F1078" s="255" t="s">
        <v>967</v>
      </c>
      <c r="G1078" s="253"/>
      <c r="H1078" s="256">
        <v>12.9</v>
      </c>
      <c r="I1078" s="257"/>
      <c r="J1078" s="253"/>
      <c r="K1078" s="253"/>
      <c r="L1078" s="258"/>
      <c r="M1078" s="259"/>
      <c r="N1078" s="260"/>
      <c r="O1078" s="260"/>
      <c r="P1078" s="260"/>
      <c r="Q1078" s="260"/>
      <c r="R1078" s="260"/>
      <c r="S1078" s="260"/>
      <c r="T1078" s="261"/>
      <c r="U1078" s="13"/>
      <c r="V1078" s="13"/>
      <c r="W1078" s="13"/>
      <c r="X1078" s="13"/>
      <c r="Y1078" s="13"/>
      <c r="Z1078" s="13"/>
      <c r="AA1078" s="13"/>
      <c r="AB1078" s="13"/>
      <c r="AC1078" s="13"/>
      <c r="AD1078" s="13"/>
      <c r="AE1078" s="13"/>
      <c r="AT1078" s="262" t="s">
        <v>369</v>
      </c>
      <c r="AU1078" s="262" t="s">
        <v>91</v>
      </c>
      <c r="AV1078" s="13" t="s">
        <v>91</v>
      </c>
      <c r="AW1078" s="13" t="s">
        <v>38</v>
      </c>
      <c r="AX1078" s="13" t="s">
        <v>83</v>
      </c>
      <c r="AY1078" s="262" t="s">
        <v>227</v>
      </c>
    </row>
    <row r="1079" s="14" customFormat="1">
      <c r="A1079" s="14"/>
      <c r="B1079" s="263"/>
      <c r="C1079" s="264"/>
      <c r="D1079" s="242" t="s">
        <v>369</v>
      </c>
      <c r="E1079" s="265" t="s">
        <v>1</v>
      </c>
      <c r="F1079" s="266" t="s">
        <v>371</v>
      </c>
      <c r="G1079" s="264"/>
      <c r="H1079" s="267">
        <v>12.9</v>
      </c>
      <c r="I1079" s="268"/>
      <c r="J1079" s="264"/>
      <c r="K1079" s="264"/>
      <c r="L1079" s="269"/>
      <c r="M1079" s="270"/>
      <c r="N1079" s="271"/>
      <c r="O1079" s="271"/>
      <c r="P1079" s="271"/>
      <c r="Q1079" s="271"/>
      <c r="R1079" s="271"/>
      <c r="S1079" s="271"/>
      <c r="T1079" s="272"/>
      <c r="U1079" s="14"/>
      <c r="V1079" s="14"/>
      <c r="W1079" s="14"/>
      <c r="X1079" s="14"/>
      <c r="Y1079" s="14"/>
      <c r="Z1079" s="14"/>
      <c r="AA1079" s="14"/>
      <c r="AB1079" s="14"/>
      <c r="AC1079" s="14"/>
      <c r="AD1079" s="14"/>
      <c r="AE1079" s="14"/>
      <c r="AT1079" s="273" t="s">
        <v>369</v>
      </c>
      <c r="AU1079" s="273" t="s">
        <v>91</v>
      </c>
      <c r="AV1079" s="14" t="s">
        <v>115</v>
      </c>
      <c r="AW1079" s="14" t="s">
        <v>38</v>
      </c>
      <c r="AX1079" s="14" t="s">
        <v>87</v>
      </c>
      <c r="AY1079" s="273" t="s">
        <v>227</v>
      </c>
    </row>
    <row r="1080" s="2" customFormat="1" ht="16.5" customHeight="1">
      <c r="A1080" s="40"/>
      <c r="B1080" s="41"/>
      <c r="C1080" s="284" t="s">
        <v>1533</v>
      </c>
      <c r="D1080" s="284" t="s">
        <v>407</v>
      </c>
      <c r="E1080" s="285" t="s">
        <v>1534</v>
      </c>
      <c r="F1080" s="286" t="s">
        <v>1535</v>
      </c>
      <c r="G1080" s="287" t="s">
        <v>415</v>
      </c>
      <c r="H1080" s="288">
        <v>13.545</v>
      </c>
      <c r="I1080" s="289"/>
      <c r="J1080" s="290">
        <f>ROUND(I1080*H1080,2)</f>
        <v>0</v>
      </c>
      <c r="K1080" s="286" t="s">
        <v>234</v>
      </c>
      <c r="L1080" s="291"/>
      <c r="M1080" s="292" t="s">
        <v>1</v>
      </c>
      <c r="N1080" s="293" t="s">
        <v>48</v>
      </c>
      <c r="O1080" s="93"/>
      <c r="P1080" s="238">
        <f>O1080*H1080</f>
        <v>0</v>
      </c>
      <c r="Q1080" s="238">
        <v>0.00075000000000000002</v>
      </c>
      <c r="R1080" s="238">
        <f>Q1080*H1080</f>
        <v>0.010158749999999999</v>
      </c>
      <c r="S1080" s="238">
        <v>0</v>
      </c>
      <c r="T1080" s="239">
        <f>S1080*H1080</f>
        <v>0</v>
      </c>
      <c r="U1080" s="40"/>
      <c r="V1080" s="40"/>
      <c r="W1080" s="40"/>
      <c r="X1080" s="40"/>
      <c r="Y1080" s="40"/>
      <c r="Z1080" s="40"/>
      <c r="AA1080" s="40"/>
      <c r="AB1080" s="40"/>
      <c r="AC1080" s="40"/>
      <c r="AD1080" s="40"/>
      <c r="AE1080" s="40"/>
      <c r="AR1080" s="240" t="s">
        <v>525</v>
      </c>
      <c r="AT1080" s="240" t="s">
        <v>407</v>
      </c>
      <c r="AU1080" s="240" t="s">
        <v>91</v>
      </c>
      <c r="AY1080" s="18" t="s">
        <v>227</v>
      </c>
      <c r="BE1080" s="241">
        <f>IF(N1080="základní",J1080,0)</f>
        <v>0</v>
      </c>
      <c r="BF1080" s="241">
        <f>IF(N1080="snížená",J1080,0)</f>
        <v>0</v>
      </c>
      <c r="BG1080" s="241">
        <f>IF(N1080="zákl. přenesená",J1080,0)</f>
        <v>0</v>
      </c>
      <c r="BH1080" s="241">
        <f>IF(N1080="sníž. přenesená",J1080,0)</f>
        <v>0</v>
      </c>
      <c r="BI1080" s="241">
        <f>IF(N1080="nulová",J1080,0)</f>
        <v>0</v>
      </c>
      <c r="BJ1080" s="18" t="s">
        <v>87</v>
      </c>
      <c r="BK1080" s="241">
        <f>ROUND(I1080*H1080,2)</f>
        <v>0</v>
      </c>
      <c r="BL1080" s="18" t="s">
        <v>300</v>
      </c>
      <c r="BM1080" s="240" t="s">
        <v>1536</v>
      </c>
    </row>
    <row r="1081" s="13" customFormat="1">
      <c r="A1081" s="13"/>
      <c r="B1081" s="252"/>
      <c r="C1081" s="253"/>
      <c r="D1081" s="242" t="s">
        <v>369</v>
      </c>
      <c r="E1081" s="253"/>
      <c r="F1081" s="255" t="s">
        <v>1537</v>
      </c>
      <c r="G1081" s="253"/>
      <c r="H1081" s="256">
        <v>13.545</v>
      </c>
      <c r="I1081" s="257"/>
      <c r="J1081" s="253"/>
      <c r="K1081" s="253"/>
      <c r="L1081" s="258"/>
      <c r="M1081" s="259"/>
      <c r="N1081" s="260"/>
      <c r="O1081" s="260"/>
      <c r="P1081" s="260"/>
      <c r="Q1081" s="260"/>
      <c r="R1081" s="260"/>
      <c r="S1081" s="260"/>
      <c r="T1081" s="261"/>
      <c r="U1081" s="13"/>
      <c r="V1081" s="13"/>
      <c r="W1081" s="13"/>
      <c r="X1081" s="13"/>
      <c r="Y1081" s="13"/>
      <c r="Z1081" s="13"/>
      <c r="AA1081" s="13"/>
      <c r="AB1081" s="13"/>
      <c r="AC1081" s="13"/>
      <c r="AD1081" s="13"/>
      <c r="AE1081" s="13"/>
      <c r="AT1081" s="262" t="s">
        <v>369</v>
      </c>
      <c r="AU1081" s="262" t="s">
        <v>91</v>
      </c>
      <c r="AV1081" s="13" t="s">
        <v>91</v>
      </c>
      <c r="AW1081" s="13" t="s">
        <v>4</v>
      </c>
      <c r="AX1081" s="13" t="s">
        <v>87</v>
      </c>
      <c r="AY1081" s="262" t="s">
        <v>227</v>
      </c>
    </row>
    <row r="1082" s="2" customFormat="1" ht="16.5" customHeight="1">
      <c r="A1082" s="40"/>
      <c r="B1082" s="41"/>
      <c r="C1082" s="229" t="s">
        <v>1538</v>
      </c>
      <c r="D1082" s="229" t="s">
        <v>230</v>
      </c>
      <c r="E1082" s="230" t="s">
        <v>1530</v>
      </c>
      <c r="F1082" s="231" t="s">
        <v>1531</v>
      </c>
      <c r="G1082" s="232" t="s">
        <v>415</v>
      </c>
      <c r="H1082" s="233">
        <v>68.099999999999994</v>
      </c>
      <c r="I1082" s="234"/>
      <c r="J1082" s="235">
        <f>ROUND(I1082*H1082,2)</f>
        <v>0</v>
      </c>
      <c r="K1082" s="231" t="s">
        <v>234</v>
      </c>
      <c r="L1082" s="46"/>
      <c r="M1082" s="236" t="s">
        <v>1</v>
      </c>
      <c r="N1082" s="237" t="s">
        <v>48</v>
      </c>
      <c r="O1082" s="93"/>
      <c r="P1082" s="238">
        <f>O1082*H1082</f>
        <v>0</v>
      </c>
      <c r="Q1082" s="238">
        <v>0</v>
      </c>
      <c r="R1082" s="238">
        <f>Q1082*H1082</f>
        <v>0</v>
      </c>
      <c r="S1082" s="238">
        <v>0</v>
      </c>
      <c r="T1082" s="239">
        <f>S1082*H1082</f>
        <v>0</v>
      </c>
      <c r="U1082" s="40"/>
      <c r="V1082" s="40"/>
      <c r="W1082" s="40"/>
      <c r="X1082" s="40"/>
      <c r="Y1082" s="40"/>
      <c r="Z1082" s="40"/>
      <c r="AA1082" s="40"/>
      <c r="AB1082" s="40"/>
      <c r="AC1082" s="40"/>
      <c r="AD1082" s="40"/>
      <c r="AE1082" s="40"/>
      <c r="AR1082" s="240" t="s">
        <v>300</v>
      </c>
      <c r="AT1082" s="240" t="s">
        <v>230</v>
      </c>
      <c r="AU1082" s="240" t="s">
        <v>91</v>
      </c>
      <c r="AY1082" s="18" t="s">
        <v>227</v>
      </c>
      <c r="BE1082" s="241">
        <f>IF(N1082="základní",J1082,0)</f>
        <v>0</v>
      </c>
      <c r="BF1082" s="241">
        <f>IF(N1082="snížená",J1082,0)</f>
        <v>0</v>
      </c>
      <c r="BG1082" s="241">
        <f>IF(N1082="zákl. přenesená",J1082,0)</f>
        <v>0</v>
      </c>
      <c r="BH1082" s="241">
        <f>IF(N1082="sníž. přenesená",J1082,0)</f>
        <v>0</v>
      </c>
      <c r="BI1082" s="241">
        <f>IF(N1082="nulová",J1082,0)</f>
        <v>0</v>
      </c>
      <c r="BJ1082" s="18" t="s">
        <v>87</v>
      </c>
      <c r="BK1082" s="241">
        <f>ROUND(I1082*H1082,2)</f>
        <v>0</v>
      </c>
      <c r="BL1082" s="18" t="s">
        <v>300</v>
      </c>
      <c r="BM1082" s="240" t="s">
        <v>1539</v>
      </c>
    </row>
    <row r="1083" s="15" customFormat="1">
      <c r="A1083" s="15"/>
      <c r="B1083" s="274"/>
      <c r="C1083" s="275"/>
      <c r="D1083" s="242" t="s">
        <v>369</v>
      </c>
      <c r="E1083" s="276" t="s">
        <v>1</v>
      </c>
      <c r="F1083" s="277" t="s">
        <v>632</v>
      </c>
      <c r="G1083" s="275"/>
      <c r="H1083" s="276" t="s">
        <v>1</v>
      </c>
      <c r="I1083" s="278"/>
      <c r="J1083" s="275"/>
      <c r="K1083" s="275"/>
      <c r="L1083" s="279"/>
      <c r="M1083" s="280"/>
      <c r="N1083" s="281"/>
      <c r="O1083" s="281"/>
      <c r="P1083" s="281"/>
      <c r="Q1083" s="281"/>
      <c r="R1083" s="281"/>
      <c r="S1083" s="281"/>
      <c r="T1083" s="282"/>
      <c r="U1083" s="15"/>
      <c r="V1083" s="15"/>
      <c r="W1083" s="15"/>
      <c r="X1083" s="15"/>
      <c r="Y1083" s="15"/>
      <c r="Z1083" s="15"/>
      <c r="AA1083" s="15"/>
      <c r="AB1083" s="15"/>
      <c r="AC1083" s="15"/>
      <c r="AD1083" s="15"/>
      <c r="AE1083" s="15"/>
      <c r="AT1083" s="283" t="s">
        <v>369</v>
      </c>
      <c r="AU1083" s="283" t="s">
        <v>91</v>
      </c>
      <c r="AV1083" s="15" t="s">
        <v>87</v>
      </c>
      <c r="AW1083" s="15" t="s">
        <v>38</v>
      </c>
      <c r="AX1083" s="15" t="s">
        <v>83</v>
      </c>
      <c r="AY1083" s="283" t="s">
        <v>227</v>
      </c>
    </row>
    <row r="1084" s="13" customFormat="1">
      <c r="A1084" s="13"/>
      <c r="B1084" s="252"/>
      <c r="C1084" s="253"/>
      <c r="D1084" s="242" t="s">
        <v>369</v>
      </c>
      <c r="E1084" s="254" t="s">
        <v>1</v>
      </c>
      <c r="F1084" s="255" t="s">
        <v>969</v>
      </c>
      <c r="G1084" s="253"/>
      <c r="H1084" s="256">
        <v>98.599999999999994</v>
      </c>
      <c r="I1084" s="257"/>
      <c r="J1084" s="253"/>
      <c r="K1084" s="253"/>
      <c r="L1084" s="258"/>
      <c r="M1084" s="259"/>
      <c r="N1084" s="260"/>
      <c r="O1084" s="260"/>
      <c r="P1084" s="260"/>
      <c r="Q1084" s="260"/>
      <c r="R1084" s="260"/>
      <c r="S1084" s="260"/>
      <c r="T1084" s="261"/>
      <c r="U1084" s="13"/>
      <c r="V1084" s="13"/>
      <c r="W1084" s="13"/>
      <c r="X1084" s="13"/>
      <c r="Y1084" s="13"/>
      <c r="Z1084" s="13"/>
      <c r="AA1084" s="13"/>
      <c r="AB1084" s="13"/>
      <c r="AC1084" s="13"/>
      <c r="AD1084" s="13"/>
      <c r="AE1084" s="13"/>
      <c r="AT1084" s="262" t="s">
        <v>369</v>
      </c>
      <c r="AU1084" s="262" t="s">
        <v>91</v>
      </c>
      <c r="AV1084" s="13" t="s">
        <v>91</v>
      </c>
      <c r="AW1084" s="13" t="s">
        <v>38</v>
      </c>
      <c r="AX1084" s="13" t="s">
        <v>83</v>
      </c>
      <c r="AY1084" s="262" t="s">
        <v>227</v>
      </c>
    </row>
    <row r="1085" s="13" customFormat="1">
      <c r="A1085" s="13"/>
      <c r="B1085" s="252"/>
      <c r="C1085" s="253"/>
      <c r="D1085" s="242" t="s">
        <v>369</v>
      </c>
      <c r="E1085" s="254" t="s">
        <v>1</v>
      </c>
      <c r="F1085" s="255" t="s">
        <v>955</v>
      </c>
      <c r="G1085" s="253"/>
      <c r="H1085" s="256">
        <v>24.199999999999999</v>
      </c>
      <c r="I1085" s="257"/>
      <c r="J1085" s="253"/>
      <c r="K1085" s="253"/>
      <c r="L1085" s="258"/>
      <c r="M1085" s="259"/>
      <c r="N1085" s="260"/>
      <c r="O1085" s="260"/>
      <c r="P1085" s="260"/>
      <c r="Q1085" s="260"/>
      <c r="R1085" s="260"/>
      <c r="S1085" s="260"/>
      <c r="T1085" s="261"/>
      <c r="U1085" s="13"/>
      <c r="V1085" s="13"/>
      <c r="W1085" s="13"/>
      <c r="X1085" s="13"/>
      <c r="Y1085" s="13"/>
      <c r="Z1085" s="13"/>
      <c r="AA1085" s="13"/>
      <c r="AB1085" s="13"/>
      <c r="AC1085" s="13"/>
      <c r="AD1085" s="13"/>
      <c r="AE1085" s="13"/>
      <c r="AT1085" s="262" t="s">
        <v>369</v>
      </c>
      <c r="AU1085" s="262" t="s">
        <v>91</v>
      </c>
      <c r="AV1085" s="13" t="s">
        <v>91</v>
      </c>
      <c r="AW1085" s="13" t="s">
        <v>38</v>
      </c>
      <c r="AX1085" s="13" t="s">
        <v>83</v>
      </c>
      <c r="AY1085" s="262" t="s">
        <v>227</v>
      </c>
    </row>
    <row r="1086" s="13" customFormat="1">
      <c r="A1086" s="13"/>
      <c r="B1086" s="252"/>
      <c r="C1086" s="253"/>
      <c r="D1086" s="242" t="s">
        <v>369</v>
      </c>
      <c r="E1086" s="254" t="s">
        <v>1</v>
      </c>
      <c r="F1086" s="255" t="s">
        <v>1540</v>
      </c>
      <c r="G1086" s="253"/>
      <c r="H1086" s="256">
        <v>43.899999999999999</v>
      </c>
      <c r="I1086" s="257"/>
      <c r="J1086" s="253"/>
      <c r="K1086" s="253"/>
      <c r="L1086" s="258"/>
      <c r="M1086" s="259"/>
      <c r="N1086" s="260"/>
      <c r="O1086" s="260"/>
      <c r="P1086" s="260"/>
      <c r="Q1086" s="260"/>
      <c r="R1086" s="260"/>
      <c r="S1086" s="260"/>
      <c r="T1086" s="261"/>
      <c r="U1086" s="13"/>
      <c r="V1086" s="13"/>
      <c r="W1086" s="13"/>
      <c r="X1086" s="13"/>
      <c r="Y1086" s="13"/>
      <c r="Z1086" s="13"/>
      <c r="AA1086" s="13"/>
      <c r="AB1086" s="13"/>
      <c r="AC1086" s="13"/>
      <c r="AD1086" s="13"/>
      <c r="AE1086" s="13"/>
      <c r="AT1086" s="262" t="s">
        <v>369</v>
      </c>
      <c r="AU1086" s="262" t="s">
        <v>91</v>
      </c>
      <c r="AV1086" s="13" t="s">
        <v>91</v>
      </c>
      <c r="AW1086" s="13" t="s">
        <v>38</v>
      </c>
      <c r="AX1086" s="13" t="s">
        <v>83</v>
      </c>
      <c r="AY1086" s="262" t="s">
        <v>227</v>
      </c>
    </row>
    <row r="1087" s="13" customFormat="1">
      <c r="A1087" s="13"/>
      <c r="B1087" s="252"/>
      <c r="C1087" s="253"/>
      <c r="D1087" s="242" t="s">
        <v>369</v>
      </c>
      <c r="E1087" s="254" t="s">
        <v>1</v>
      </c>
      <c r="F1087" s="255" t="s">
        <v>634</v>
      </c>
      <c r="G1087" s="253"/>
      <c r="H1087" s="256">
        <v>-98.599999999999994</v>
      </c>
      <c r="I1087" s="257"/>
      <c r="J1087" s="253"/>
      <c r="K1087" s="253"/>
      <c r="L1087" s="258"/>
      <c r="M1087" s="259"/>
      <c r="N1087" s="260"/>
      <c r="O1087" s="260"/>
      <c r="P1087" s="260"/>
      <c r="Q1087" s="260"/>
      <c r="R1087" s="260"/>
      <c r="S1087" s="260"/>
      <c r="T1087" s="261"/>
      <c r="U1087" s="13"/>
      <c r="V1087" s="13"/>
      <c r="W1087" s="13"/>
      <c r="X1087" s="13"/>
      <c r="Y1087" s="13"/>
      <c r="Z1087" s="13"/>
      <c r="AA1087" s="13"/>
      <c r="AB1087" s="13"/>
      <c r="AC1087" s="13"/>
      <c r="AD1087" s="13"/>
      <c r="AE1087" s="13"/>
      <c r="AT1087" s="262" t="s">
        <v>369</v>
      </c>
      <c r="AU1087" s="262" t="s">
        <v>91</v>
      </c>
      <c r="AV1087" s="13" t="s">
        <v>91</v>
      </c>
      <c r="AW1087" s="13" t="s">
        <v>38</v>
      </c>
      <c r="AX1087" s="13" t="s">
        <v>83</v>
      </c>
      <c r="AY1087" s="262" t="s">
        <v>227</v>
      </c>
    </row>
    <row r="1088" s="14" customFormat="1">
      <c r="A1088" s="14"/>
      <c r="B1088" s="263"/>
      <c r="C1088" s="264"/>
      <c r="D1088" s="242" t="s">
        <v>369</v>
      </c>
      <c r="E1088" s="265" t="s">
        <v>1</v>
      </c>
      <c r="F1088" s="266" t="s">
        <v>371</v>
      </c>
      <c r="G1088" s="264"/>
      <c r="H1088" s="267">
        <v>68.099999999999994</v>
      </c>
      <c r="I1088" s="268"/>
      <c r="J1088" s="264"/>
      <c r="K1088" s="264"/>
      <c r="L1088" s="269"/>
      <c r="M1088" s="270"/>
      <c r="N1088" s="271"/>
      <c r="O1088" s="271"/>
      <c r="P1088" s="271"/>
      <c r="Q1088" s="271"/>
      <c r="R1088" s="271"/>
      <c r="S1088" s="271"/>
      <c r="T1088" s="272"/>
      <c r="U1088" s="14"/>
      <c r="V1088" s="14"/>
      <c r="W1088" s="14"/>
      <c r="X1088" s="14"/>
      <c r="Y1088" s="14"/>
      <c r="Z1088" s="14"/>
      <c r="AA1088" s="14"/>
      <c r="AB1088" s="14"/>
      <c r="AC1088" s="14"/>
      <c r="AD1088" s="14"/>
      <c r="AE1088" s="14"/>
      <c r="AT1088" s="273" t="s">
        <v>369</v>
      </c>
      <c r="AU1088" s="273" t="s">
        <v>91</v>
      </c>
      <c r="AV1088" s="14" t="s">
        <v>115</v>
      </c>
      <c r="AW1088" s="14" t="s">
        <v>38</v>
      </c>
      <c r="AX1088" s="14" t="s">
        <v>87</v>
      </c>
      <c r="AY1088" s="273" t="s">
        <v>227</v>
      </c>
    </row>
    <row r="1089" s="2" customFormat="1" ht="16.5" customHeight="1">
      <c r="A1089" s="40"/>
      <c r="B1089" s="41"/>
      <c r="C1089" s="284" t="s">
        <v>1541</v>
      </c>
      <c r="D1089" s="284" t="s">
        <v>407</v>
      </c>
      <c r="E1089" s="285" t="s">
        <v>1542</v>
      </c>
      <c r="F1089" s="286" t="s">
        <v>1543</v>
      </c>
      <c r="G1089" s="287" t="s">
        <v>415</v>
      </c>
      <c r="H1089" s="288">
        <v>71.504999999999995</v>
      </c>
      <c r="I1089" s="289"/>
      <c r="J1089" s="290">
        <f>ROUND(I1089*H1089,2)</f>
        <v>0</v>
      </c>
      <c r="K1089" s="286" t="s">
        <v>234</v>
      </c>
      <c r="L1089" s="291"/>
      <c r="M1089" s="292" t="s">
        <v>1</v>
      </c>
      <c r="N1089" s="293" t="s">
        <v>48</v>
      </c>
      <c r="O1089" s="93"/>
      <c r="P1089" s="238">
        <f>O1089*H1089</f>
        <v>0</v>
      </c>
      <c r="Q1089" s="238">
        <v>0.002</v>
      </c>
      <c r="R1089" s="238">
        <f>Q1089*H1089</f>
        <v>0.14301</v>
      </c>
      <c r="S1089" s="238">
        <v>0</v>
      </c>
      <c r="T1089" s="239">
        <f>S1089*H1089</f>
        <v>0</v>
      </c>
      <c r="U1089" s="40"/>
      <c r="V1089" s="40"/>
      <c r="W1089" s="40"/>
      <c r="X1089" s="40"/>
      <c r="Y1089" s="40"/>
      <c r="Z1089" s="40"/>
      <c r="AA1089" s="40"/>
      <c r="AB1089" s="40"/>
      <c r="AC1089" s="40"/>
      <c r="AD1089" s="40"/>
      <c r="AE1089" s="40"/>
      <c r="AR1089" s="240" t="s">
        <v>525</v>
      </c>
      <c r="AT1089" s="240" t="s">
        <v>407</v>
      </c>
      <c r="AU1089" s="240" t="s">
        <v>91</v>
      </c>
      <c r="AY1089" s="18" t="s">
        <v>227</v>
      </c>
      <c r="BE1089" s="241">
        <f>IF(N1089="základní",J1089,0)</f>
        <v>0</v>
      </c>
      <c r="BF1089" s="241">
        <f>IF(N1089="snížená",J1089,0)</f>
        <v>0</v>
      </c>
      <c r="BG1089" s="241">
        <f>IF(N1089="zákl. přenesená",J1089,0)</f>
        <v>0</v>
      </c>
      <c r="BH1089" s="241">
        <f>IF(N1089="sníž. přenesená",J1089,0)</f>
        <v>0</v>
      </c>
      <c r="BI1089" s="241">
        <f>IF(N1089="nulová",J1089,0)</f>
        <v>0</v>
      </c>
      <c r="BJ1089" s="18" t="s">
        <v>87</v>
      </c>
      <c r="BK1089" s="241">
        <f>ROUND(I1089*H1089,2)</f>
        <v>0</v>
      </c>
      <c r="BL1089" s="18" t="s">
        <v>300</v>
      </c>
      <c r="BM1089" s="240" t="s">
        <v>1544</v>
      </c>
    </row>
    <row r="1090" s="13" customFormat="1">
      <c r="A1090" s="13"/>
      <c r="B1090" s="252"/>
      <c r="C1090" s="253"/>
      <c r="D1090" s="242" t="s">
        <v>369</v>
      </c>
      <c r="E1090" s="253"/>
      <c r="F1090" s="255" t="s">
        <v>1545</v>
      </c>
      <c r="G1090" s="253"/>
      <c r="H1090" s="256">
        <v>71.504999999999995</v>
      </c>
      <c r="I1090" s="257"/>
      <c r="J1090" s="253"/>
      <c r="K1090" s="253"/>
      <c r="L1090" s="258"/>
      <c r="M1090" s="259"/>
      <c r="N1090" s="260"/>
      <c r="O1090" s="260"/>
      <c r="P1090" s="260"/>
      <c r="Q1090" s="260"/>
      <c r="R1090" s="260"/>
      <c r="S1090" s="260"/>
      <c r="T1090" s="261"/>
      <c r="U1090" s="13"/>
      <c r="V1090" s="13"/>
      <c r="W1090" s="13"/>
      <c r="X1090" s="13"/>
      <c r="Y1090" s="13"/>
      <c r="Z1090" s="13"/>
      <c r="AA1090" s="13"/>
      <c r="AB1090" s="13"/>
      <c r="AC1090" s="13"/>
      <c r="AD1090" s="13"/>
      <c r="AE1090" s="13"/>
      <c r="AT1090" s="262" t="s">
        <v>369</v>
      </c>
      <c r="AU1090" s="262" t="s">
        <v>91</v>
      </c>
      <c r="AV1090" s="13" t="s">
        <v>91</v>
      </c>
      <c r="AW1090" s="13" t="s">
        <v>4</v>
      </c>
      <c r="AX1090" s="13" t="s">
        <v>87</v>
      </c>
      <c r="AY1090" s="262" t="s">
        <v>227</v>
      </c>
    </row>
    <row r="1091" s="2" customFormat="1" ht="21.75" customHeight="1">
      <c r="A1091" s="40"/>
      <c r="B1091" s="41"/>
      <c r="C1091" s="229" t="s">
        <v>1546</v>
      </c>
      <c r="D1091" s="229" t="s">
        <v>230</v>
      </c>
      <c r="E1091" s="230" t="s">
        <v>1547</v>
      </c>
      <c r="F1091" s="231" t="s">
        <v>1548</v>
      </c>
      <c r="G1091" s="232" t="s">
        <v>415</v>
      </c>
      <c r="H1091" s="233">
        <v>414.36500000000001</v>
      </c>
      <c r="I1091" s="234"/>
      <c r="J1091" s="235">
        <f>ROUND(I1091*H1091,2)</f>
        <v>0</v>
      </c>
      <c r="K1091" s="231" t="s">
        <v>251</v>
      </c>
      <c r="L1091" s="46"/>
      <c r="M1091" s="236" t="s">
        <v>1</v>
      </c>
      <c r="N1091" s="237" t="s">
        <v>48</v>
      </c>
      <c r="O1091" s="93"/>
      <c r="P1091" s="238">
        <f>O1091*H1091</f>
        <v>0</v>
      </c>
      <c r="Q1091" s="238">
        <v>0</v>
      </c>
      <c r="R1091" s="238">
        <f>Q1091*H1091</f>
        <v>0</v>
      </c>
      <c r="S1091" s="238">
        <v>0</v>
      </c>
      <c r="T1091" s="239">
        <f>S1091*H1091</f>
        <v>0</v>
      </c>
      <c r="U1091" s="40"/>
      <c r="V1091" s="40"/>
      <c r="W1091" s="40"/>
      <c r="X1091" s="40"/>
      <c r="Y1091" s="40"/>
      <c r="Z1091" s="40"/>
      <c r="AA1091" s="40"/>
      <c r="AB1091" s="40"/>
      <c r="AC1091" s="40"/>
      <c r="AD1091" s="40"/>
      <c r="AE1091" s="40"/>
      <c r="AR1091" s="240" t="s">
        <v>300</v>
      </c>
      <c r="AT1091" s="240" t="s">
        <v>230</v>
      </c>
      <c r="AU1091" s="240" t="s">
        <v>91</v>
      </c>
      <c r="AY1091" s="18" t="s">
        <v>227</v>
      </c>
      <c r="BE1091" s="241">
        <f>IF(N1091="základní",J1091,0)</f>
        <v>0</v>
      </c>
      <c r="BF1091" s="241">
        <f>IF(N1091="snížená",J1091,0)</f>
        <v>0</v>
      </c>
      <c r="BG1091" s="241">
        <f>IF(N1091="zákl. přenesená",J1091,0)</f>
        <v>0</v>
      </c>
      <c r="BH1091" s="241">
        <f>IF(N1091="sníž. přenesená",J1091,0)</f>
        <v>0</v>
      </c>
      <c r="BI1091" s="241">
        <f>IF(N1091="nulová",J1091,0)</f>
        <v>0</v>
      </c>
      <c r="BJ1091" s="18" t="s">
        <v>87</v>
      </c>
      <c r="BK1091" s="241">
        <f>ROUND(I1091*H1091,2)</f>
        <v>0</v>
      </c>
      <c r="BL1091" s="18" t="s">
        <v>300</v>
      </c>
      <c r="BM1091" s="240" t="s">
        <v>1549</v>
      </c>
    </row>
    <row r="1092" s="2" customFormat="1">
      <c r="A1092" s="40"/>
      <c r="B1092" s="41"/>
      <c r="C1092" s="42"/>
      <c r="D1092" s="242" t="s">
        <v>237</v>
      </c>
      <c r="E1092" s="42"/>
      <c r="F1092" s="243" t="s">
        <v>1550</v>
      </c>
      <c r="G1092" s="42"/>
      <c r="H1092" s="42"/>
      <c r="I1092" s="244"/>
      <c r="J1092" s="42"/>
      <c r="K1092" s="42"/>
      <c r="L1092" s="46"/>
      <c r="M1092" s="245"/>
      <c r="N1092" s="246"/>
      <c r="O1092" s="93"/>
      <c r="P1092" s="93"/>
      <c r="Q1092" s="93"/>
      <c r="R1092" s="93"/>
      <c r="S1092" s="93"/>
      <c r="T1092" s="94"/>
      <c r="U1092" s="40"/>
      <c r="V1092" s="40"/>
      <c r="W1092" s="40"/>
      <c r="X1092" s="40"/>
      <c r="Y1092" s="40"/>
      <c r="Z1092" s="40"/>
      <c r="AA1092" s="40"/>
      <c r="AB1092" s="40"/>
      <c r="AC1092" s="40"/>
      <c r="AD1092" s="40"/>
      <c r="AE1092" s="40"/>
      <c r="AT1092" s="18" t="s">
        <v>237</v>
      </c>
      <c r="AU1092" s="18" t="s">
        <v>91</v>
      </c>
    </row>
    <row r="1093" s="15" customFormat="1">
      <c r="A1093" s="15"/>
      <c r="B1093" s="274"/>
      <c r="C1093" s="275"/>
      <c r="D1093" s="242" t="s">
        <v>369</v>
      </c>
      <c r="E1093" s="276" t="s">
        <v>1</v>
      </c>
      <c r="F1093" s="277" t="s">
        <v>632</v>
      </c>
      <c r="G1093" s="275"/>
      <c r="H1093" s="276" t="s">
        <v>1</v>
      </c>
      <c r="I1093" s="278"/>
      <c r="J1093" s="275"/>
      <c r="K1093" s="275"/>
      <c r="L1093" s="279"/>
      <c r="M1093" s="280"/>
      <c r="N1093" s="281"/>
      <c r="O1093" s="281"/>
      <c r="P1093" s="281"/>
      <c r="Q1093" s="281"/>
      <c r="R1093" s="281"/>
      <c r="S1093" s="281"/>
      <c r="T1093" s="282"/>
      <c r="U1093" s="15"/>
      <c r="V1093" s="15"/>
      <c r="W1093" s="15"/>
      <c r="X1093" s="15"/>
      <c r="Y1093" s="15"/>
      <c r="Z1093" s="15"/>
      <c r="AA1093" s="15"/>
      <c r="AB1093" s="15"/>
      <c r="AC1093" s="15"/>
      <c r="AD1093" s="15"/>
      <c r="AE1093" s="15"/>
      <c r="AT1093" s="283" t="s">
        <v>369</v>
      </c>
      <c r="AU1093" s="283" t="s">
        <v>91</v>
      </c>
      <c r="AV1093" s="15" t="s">
        <v>87</v>
      </c>
      <c r="AW1093" s="15" t="s">
        <v>38</v>
      </c>
      <c r="AX1093" s="15" t="s">
        <v>83</v>
      </c>
      <c r="AY1093" s="283" t="s">
        <v>227</v>
      </c>
    </row>
    <row r="1094" s="13" customFormat="1">
      <c r="A1094" s="13"/>
      <c r="B1094" s="252"/>
      <c r="C1094" s="253"/>
      <c r="D1094" s="242" t="s">
        <v>369</v>
      </c>
      <c r="E1094" s="254" t="s">
        <v>1</v>
      </c>
      <c r="F1094" s="255" t="s">
        <v>937</v>
      </c>
      <c r="G1094" s="253"/>
      <c r="H1094" s="256">
        <v>279.26499999999999</v>
      </c>
      <c r="I1094" s="257"/>
      <c r="J1094" s="253"/>
      <c r="K1094" s="253"/>
      <c r="L1094" s="258"/>
      <c r="M1094" s="259"/>
      <c r="N1094" s="260"/>
      <c r="O1094" s="260"/>
      <c r="P1094" s="260"/>
      <c r="Q1094" s="260"/>
      <c r="R1094" s="260"/>
      <c r="S1094" s="260"/>
      <c r="T1094" s="261"/>
      <c r="U1094" s="13"/>
      <c r="V1094" s="13"/>
      <c r="W1094" s="13"/>
      <c r="X1094" s="13"/>
      <c r="Y1094" s="13"/>
      <c r="Z1094" s="13"/>
      <c r="AA1094" s="13"/>
      <c r="AB1094" s="13"/>
      <c r="AC1094" s="13"/>
      <c r="AD1094" s="13"/>
      <c r="AE1094" s="13"/>
      <c r="AT1094" s="262" t="s">
        <v>369</v>
      </c>
      <c r="AU1094" s="262" t="s">
        <v>91</v>
      </c>
      <c r="AV1094" s="13" t="s">
        <v>91</v>
      </c>
      <c r="AW1094" s="13" t="s">
        <v>38</v>
      </c>
      <c r="AX1094" s="13" t="s">
        <v>83</v>
      </c>
      <c r="AY1094" s="262" t="s">
        <v>227</v>
      </c>
    </row>
    <row r="1095" s="13" customFormat="1">
      <c r="A1095" s="13"/>
      <c r="B1095" s="252"/>
      <c r="C1095" s="253"/>
      <c r="D1095" s="242" t="s">
        <v>369</v>
      </c>
      <c r="E1095" s="254" t="s">
        <v>1</v>
      </c>
      <c r="F1095" s="255" t="s">
        <v>968</v>
      </c>
      <c r="G1095" s="253"/>
      <c r="H1095" s="256">
        <v>45.799999999999997</v>
      </c>
      <c r="I1095" s="257"/>
      <c r="J1095" s="253"/>
      <c r="K1095" s="253"/>
      <c r="L1095" s="258"/>
      <c r="M1095" s="259"/>
      <c r="N1095" s="260"/>
      <c r="O1095" s="260"/>
      <c r="P1095" s="260"/>
      <c r="Q1095" s="260"/>
      <c r="R1095" s="260"/>
      <c r="S1095" s="260"/>
      <c r="T1095" s="261"/>
      <c r="U1095" s="13"/>
      <c r="V1095" s="13"/>
      <c r="W1095" s="13"/>
      <c r="X1095" s="13"/>
      <c r="Y1095" s="13"/>
      <c r="Z1095" s="13"/>
      <c r="AA1095" s="13"/>
      <c r="AB1095" s="13"/>
      <c r="AC1095" s="13"/>
      <c r="AD1095" s="13"/>
      <c r="AE1095" s="13"/>
      <c r="AT1095" s="262" t="s">
        <v>369</v>
      </c>
      <c r="AU1095" s="262" t="s">
        <v>91</v>
      </c>
      <c r="AV1095" s="13" t="s">
        <v>91</v>
      </c>
      <c r="AW1095" s="13" t="s">
        <v>38</v>
      </c>
      <c r="AX1095" s="13" t="s">
        <v>83</v>
      </c>
      <c r="AY1095" s="262" t="s">
        <v>227</v>
      </c>
    </row>
    <row r="1096" s="13" customFormat="1">
      <c r="A1096" s="13"/>
      <c r="B1096" s="252"/>
      <c r="C1096" s="253"/>
      <c r="D1096" s="242" t="s">
        <v>369</v>
      </c>
      <c r="E1096" s="254" t="s">
        <v>1</v>
      </c>
      <c r="F1096" s="255" t="s">
        <v>947</v>
      </c>
      <c r="G1096" s="253"/>
      <c r="H1096" s="256">
        <v>89.299999999999997</v>
      </c>
      <c r="I1096" s="257"/>
      <c r="J1096" s="253"/>
      <c r="K1096" s="253"/>
      <c r="L1096" s="258"/>
      <c r="M1096" s="259"/>
      <c r="N1096" s="260"/>
      <c r="O1096" s="260"/>
      <c r="P1096" s="260"/>
      <c r="Q1096" s="260"/>
      <c r="R1096" s="260"/>
      <c r="S1096" s="260"/>
      <c r="T1096" s="261"/>
      <c r="U1096" s="13"/>
      <c r="V1096" s="13"/>
      <c r="W1096" s="13"/>
      <c r="X1096" s="13"/>
      <c r="Y1096" s="13"/>
      <c r="Z1096" s="13"/>
      <c r="AA1096" s="13"/>
      <c r="AB1096" s="13"/>
      <c r="AC1096" s="13"/>
      <c r="AD1096" s="13"/>
      <c r="AE1096" s="13"/>
      <c r="AT1096" s="262" t="s">
        <v>369</v>
      </c>
      <c r="AU1096" s="262" t="s">
        <v>91</v>
      </c>
      <c r="AV1096" s="13" t="s">
        <v>91</v>
      </c>
      <c r="AW1096" s="13" t="s">
        <v>38</v>
      </c>
      <c r="AX1096" s="13" t="s">
        <v>83</v>
      </c>
      <c r="AY1096" s="262" t="s">
        <v>227</v>
      </c>
    </row>
    <row r="1097" s="14" customFormat="1">
      <c r="A1097" s="14"/>
      <c r="B1097" s="263"/>
      <c r="C1097" s="264"/>
      <c r="D1097" s="242" t="s">
        <v>369</v>
      </c>
      <c r="E1097" s="265" t="s">
        <v>1</v>
      </c>
      <c r="F1097" s="266" t="s">
        <v>371</v>
      </c>
      <c r="G1097" s="264"/>
      <c r="H1097" s="267">
        <v>414.36500000000001</v>
      </c>
      <c r="I1097" s="268"/>
      <c r="J1097" s="264"/>
      <c r="K1097" s="264"/>
      <c r="L1097" s="269"/>
      <c r="M1097" s="270"/>
      <c r="N1097" s="271"/>
      <c r="O1097" s="271"/>
      <c r="P1097" s="271"/>
      <c r="Q1097" s="271"/>
      <c r="R1097" s="271"/>
      <c r="S1097" s="271"/>
      <c r="T1097" s="272"/>
      <c r="U1097" s="14"/>
      <c r="V1097" s="14"/>
      <c r="W1097" s="14"/>
      <c r="X1097" s="14"/>
      <c r="Y1097" s="14"/>
      <c r="Z1097" s="14"/>
      <c r="AA1097" s="14"/>
      <c r="AB1097" s="14"/>
      <c r="AC1097" s="14"/>
      <c r="AD1097" s="14"/>
      <c r="AE1097" s="14"/>
      <c r="AT1097" s="273" t="s">
        <v>369</v>
      </c>
      <c r="AU1097" s="273" t="s">
        <v>91</v>
      </c>
      <c r="AV1097" s="14" t="s">
        <v>115</v>
      </c>
      <c r="AW1097" s="14" t="s">
        <v>38</v>
      </c>
      <c r="AX1097" s="14" t="s">
        <v>87</v>
      </c>
      <c r="AY1097" s="273" t="s">
        <v>227</v>
      </c>
    </row>
    <row r="1098" s="2" customFormat="1" ht="16.5" customHeight="1">
      <c r="A1098" s="40"/>
      <c r="B1098" s="41"/>
      <c r="C1098" s="284" t="s">
        <v>1551</v>
      </c>
      <c r="D1098" s="284" t="s">
        <v>407</v>
      </c>
      <c r="E1098" s="285" t="s">
        <v>1552</v>
      </c>
      <c r="F1098" s="286" t="s">
        <v>1553</v>
      </c>
      <c r="G1098" s="287" t="s">
        <v>415</v>
      </c>
      <c r="H1098" s="288">
        <v>435.08300000000003</v>
      </c>
      <c r="I1098" s="289"/>
      <c r="J1098" s="290">
        <f>ROUND(I1098*H1098,2)</f>
        <v>0</v>
      </c>
      <c r="K1098" s="286" t="s">
        <v>251</v>
      </c>
      <c r="L1098" s="291"/>
      <c r="M1098" s="292" t="s">
        <v>1</v>
      </c>
      <c r="N1098" s="293" t="s">
        <v>48</v>
      </c>
      <c r="O1098" s="93"/>
      <c r="P1098" s="238">
        <f>O1098*H1098</f>
        <v>0</v>
      </c>
      <c r="Q1098" s="238">
        <v>0.0028</v>
      </c>
      <c r="R1098" s="238">
        <f>Q1098*H1098</f>
        <v>1.2182324</v>
      </c>
      <c r="S1098" s="238">
        <v>0</v>
      </c>
      <c r="T1098" s="239">
        <f>S1098*H1098</f>
        <v>0</v>
      </c>
      <c r="U1098" s="40"/>
      <c r="V1098" s="40"/>
      <c r="W1098" s="40"/>
      <c r="X1098" s="40"/>
      <c r="Y1098" s="40"/>
      <c r="Z1098" s="40"/>
      <c r="AA1098" s="40"/>
      <c r="AB1098" s="40"/>
      <c r="AC1098" s="40"/>
      <c r="AD1098" s="40"/>
      <c r="AE1098" s="40"/>
      <c r="AR1098" s="240" t="s">
        <v>525</v>
      </c>
      <c r="AT1098" s="240" t="s">
        <v>407</v>
      </c>
      <c r="AU1098" s="240" t="s">
        <v>91</v>
      </c>
      <c r="AY1098" s="18" t="s">
        <v>227</v>
      </c>
      <c r="BE1098" s="241">
        <f>IF(N1098="základní",J1098,0)</f>
        <v>0</v>
      </c>
      <c r="BF1098" s="241">
        <f>IF(N1098="snížená",J1098,0)</f>
        <v>0</v>
      </c>
      <c r="BG1098" s="241">
        <f>IF(N1098="zákl. přenesená",J1098,0)</f>
        <v>0</v>
      </c>
      <c r="BH1098" s="241">
        <f>IF(N1098="sníž. přenesená",J1098,0)</f>
        <v>0</v>
      </c>
      <c r="BI1098" s="241">
        <f>IF(N1098="nulová",J1098,0)</f>
        <v>0</v>
      </c>
      <c r="BJ1098" s="18" t="s">
        <v>87</v>
      </c>
      <c r="BK1098" s="241">
        <f>ROUND(I1098*H1098,2)</f>
        <v>0</v>
      </c>
      <c r="BL1098" s="18" t="s">
        <v>300</v>
      </c>
      <c r="BM1098" s="240" t="s">
        <v>1554</v>
      </c>
    </row>
    <row r="1099" s="13" customFormat="1">
      <c r="A1099" s="13"/>
      <c r="B1099" s="252"/>
      <c r="C1099" s="253"/>
      <c r="D1099" s="242" t="s">
        <v>369</v>
      </c>
      <c r="E1099" s="253"/>
      <c r="F1099" s="255" t="s">
        <v>1555</v>
      </c>
      <c r="G1099" s="253"/>
      <c r="H1099" s="256">
        <v>435.08300000000003</v>
      </c>
      <c r="I1099" s="257"/>
      <c r="J1099" s="253"/>
      <c r="K1099" s="253"/>
      <c r="L1099" s="258"/>
      <c r="M1099" s="259"/>
      <c r="N1099" s="260"/>
      <c r="O1099" s="260"/>
      <c r="P1099" s="260"/>
      <c r="Q1099" s="260"/>
      <c r="R1099" s="260"/>
      <c r="S1099" s="260"/>
      <c r="T1099" s="261"/>
      <c r="U1099" s="13"/>
      <c r="V1099" s="13"/>
      <c r="W1099" s="13"/>
      <c r="X1099" s="13"/>
      <c r="Y1099" s="13"/>
      <c r="Z1099" s="13"/>
      <c r="AA1099" s="13"/>
      <c r="AB1099" s="13"/>
      <c r="AC1099" s="13"/>
      <c r="AD1099" s="13"/>
      <c r="AE1099" s="13"/>
      <c r="AT1099" s="262" t="s">
        <v>369</v>
      </c>
      <c r="AU1099" s="262" t="s">
        <v>91</v>
      </c>
      <c r="AV1099" s="13" t="s">
        <v>91</v>
      </c>
      <c r="AW1099" s="13" t="s">
        <v>4</v>
      </c>
      <c r="AX1099" s="13" t="s">
        <v>87</v>
      </c>
      <c r="AY1099" s="262" t="s">
        <v>227</v>
      </c>
    </row>
    <row r="1100" s="2" customFormat="1">
      <c r="A1100" s="40"/>
      <c r="B1100" s="41"/>
      <c r="C1100" s="229" t="s">
        <v>1556</v>
      </c>
      <c r="D1100" s="229" t="s">
        <v>230</v>
      </c>
      <c r="E1100" s="230" t="s">
        <v>1557</v>
      </c>
      <c r="F1100" s="231" t="s">
        <v>1558</v>
      </c>
      <c r="G1100" s="232" t="s">
        <v>415</v>
      </c>
      <c r="H1100" s="233">
        <v>649.07100000000003</v>
      </c>
      <c r="I1100" s="234"/>
      <c r="J1100" s="235">
        <f>ROUND(I1100*H1100,2)</f>
        <v>0</v>
      </c>
      <c r="K1100" s="231" t="s">
        <v>251</v>
      </c>
      <c r="L1100" s="46"/>
      <c r="M1100" s="236" t="s">
        <v>1</v>
      </c>
      <c r="N1100" s="237" t="s">
        <v>48</v>
      </c>
      <c r="O1100" s="93"/>
      <c r="P1100" s="238">
        <f>O1100*H1100</f>
        <v>0</v>
      </c>
      <c r="Q1100" s="238">
        <v>0</v>
      </c>
      <c r="R1100" s="238">
        <f>Q1100*H1100</f>
        <v>0</v>
      </c>
      <c r="S1100" s="238">
        <v>0</v>
      </c>
      <c r="T1100" s="239">
        <f>S1100*H1100</f>
        <v>0</v>
      </c>
      <c r="U1100" s="40"/>
      <c r="V1100" s="40"/>
      <c r="W1100" s="40"/>
      <c r="X1100" s="40"/>
      <c r="Y1100" s="40"/>
      <c r="Z1100" s="40"/>
      <c r="AA1100" s="40"/>
      <c r="AB1100" s="40"/>
      <c r="AC1100" s="40"/>
      <c r="AD1100" s="40"/>
      <c r="AE1100" s="40"/>
      <c r="AR1100" s="240" t="s">
        <v>300</v>
      </c>
      <c r="AT1100" s="240" t="s">
        <v>230</v>
      </c>
      <c r="AU1100" s="240" t="s">
        <v>91</v>
      </c>
      <c r="AY1100" s="18" t="s">
        <v>227</v>
      </c>
      <c r="BE1100" s="241">
        <f>IF(N1100="základní",J1100,0)</f>
        <v>0</v>
      </c>
      <c r="BF1100" s="241">
        <f>IF(N1100="snížená",J1100,0)</f>
        <v>0</v>
      </c>
      <c r="BG1100" s="241">
        <f>IF(N1100="zákl. přenesená",J1100,0)</f>
        <v>0</v>
      </c>
      <c r="BH1100" s="241">
        <f>IF(N1100="sníž. přenesená",J1100,0)</f>
        <v>0</v>
      </c>
      <c r="BI1100" s="241">
        <f>IF(N1100="nulová",J1100,0)</f>
        <v>0</v>
      </c>
      <c r="BJ1100" s="18" t="s">
        <v>87</v>
      </c>
      <c r="BK1100" s="241">
        <f>ROUND(I1100*H1100,2)</f>
        <v>0</v>
      </c>
      <c r="BL1100" s="18" t="s">
        <v>300</v>
      </c>
      <c r="BM1100" s="240" t="s">
        <v>1559</v>
      </c>
    </row>
    <row r="1101" s="15" customFormat="1">
      <c r="A1101" s="15"/>
      <c r="B1101" s="274"/>
      <c r="C1101" s="275"/>
      <c r="D1101" s="242" t="s">
        <v>369</v>
      </c>
      <c r="E1101" s="276" t="s">
        <v>1</v>
      </c>
      <c r="F1101" s="277" t="s">
        <v>632</v>
      </c>
      <c r="G1101" s="275"/>
      <c r="H1101" s="276" t="s">
        <v>1</v>
      </c>
      <c r="I1101" s="278"/>
      <c r="J1101" s="275"/>
      <c r="K1101" s="275"/>
      <c r="L1101" s="279"/>
      <c r="M1101" s="280"/>
      <c r="N1101" s="281"/>
      <c r="O1101" s="281"/>
      <c r="P1101" s="281"/>
      <c r="Q1101" s="281"/>
      <c r="R1101" s="281"/>
      <c r="S1101" s="281"/>
      <c r="T1101" s="282"/>
      <c r="U1101" s="15"/>
      <c r="V1101" s="15"/>
      <c r="W1101" s="15"/>
      <c r="X1101" s="15"/>
      <c r="Y1101" s="15"/>
      <c r="Z1101" s="15"/>
      <c r="AA1101" s="15"/>
      <c r="AB1101" s="15"/>
      <c r="AC1101" s="15"/>
      <c r="AD1101" s="15"/>
      <c r="AE1101" s="15"/>
      <c r="AT1101" s="283" t="s">
        <v>369</v>
      </c>
      <c r="AU1101" s="283" t="s">
        <v>91</v>
      </c>
      <c r="AV1101" s="15" t="s">
        <v>87</v>
      </c>
      <c r="AW1101" s="15" t="s">
        <v>38</v>
      </c>
      <c r="AX1101" s="15" t="s">
        <v>83</v>
      </c>
      <c r="AY1101" s="283" t="s">
        <v>227</v>
      </c>
    </row>
    <row r="1102" s="13" customFormat="1">
      <c r="A1102" s="13"/>
      <c r="B1102" s="252"/>
      <c r="C1102" s="253"/>
      <c r="D1102" s="242" t="s">
        <v>369</v>
      </c>
      <c r="E1102" s="254" t="s">
        <v>1</v>
      </c>
      <c r="F1102" s="255" t="s">
        <v>949</v>
      </c>
      <c r="G1102" s="253"/>
      <c r="H1102" s="256">
        <v>103.8</v>
      </c>
      <c r="I1102" s="257"/>
      <c r="J1102" s="253"/>
      <c r="K1102" s="253"/>
      <c r="L1102" s="258"/>
      <c r="M1102" s="259"/>
      <c r="N1102" s="260"/>
      <c r="O1102" s="260"/>
      <c r="P1102" s="260"/>
      <c r="Q1102" s="260"/>
      <c r="R1102" s="260"/>
      <c r="S1102" s="260"/>
      <c r="T1102" s="261"/>
      <c r="U1102" s="13"/>
      <c r="V1102" s="13"/>
      <c r="W1102" s="13"/>
      <c r="X1102" s="13"/>
      <c r="Y1102" s="13"/>
      <c r="Z1102" s="13"/>
      <c r="AA1102" s="13"/>
      <c r="AB1102" s="13"/>
      <c r="AC1102" s="13"/>
      <c r="AD1102" s="13"/>
      <c r="AE1102" s="13"/>
      <c r="AT1102" s="262" t="s">
        <v>369</v>
      </c>
      <c r="AU1102" s="262" t="s">
        <v>91</v>
      </c>
      <c r="AV1102" s="13" t="s">
        <v>91</v>
      </c>
      <c r="AW1102" s="13" t="s">
        <v>38</v>
      </c>
      <c r="AX1102" s="13" t="s">
        <v>83</v>
      </c>
      <c r="AY1102" s="262" t="s">
        <v>227</v>
      </c>
    </row>
    <row r="1103" s="13" customFormat="1">
      <c r="A1103" s="13"/>
      <c r="B1103" s="252"/>
      <c r="C1103" s="253"/>
      <c r="D1103" s="242" t="s">
        <v>369</v>
      </c>
      <c r="E1103" s="254" t="s">
        <v>1</v>
      </c>
      <c r="F1103" s="255" t="s">
        <v>970</v>
      </c>
      <c r="G1103" s="253"/>
      <c r="H1103" s="256">
        <v>41.200000000000003</v>
      </c>
      <c r="I1103" s="257"/>
      <c r="J1103" s="253"/>
      <c r="K1103" s="253"/>
      <c r="L1103" s="258"/>
      <c r="M1103" s="259"/>
      <c r="N1103" s="260"/>
      <c r="O1103" s="260"/>
      <c r="P1103" s="260"/>
      <c r="Q1103" s="260"/>
      <c r="R1103" s="260"/>
      <c r="S1103" s="260"/>
      <c r="T1103" s="261"/>
      <c r="U1103" s="13"/>
      <c r="V1103" s="13"/>
      <c r="W1103" s="13"/>
      <c r="X1103" s="13"/>
      <c r="Y1103" s="13"/>
      <c r="Z1103" s="13"/>
      <c r="AA1103" s="13"/>
      <c r="AB1103" s="13"/>
      <c r="AC1103" s="13"/>
      <c r="AD1103" s="13"/>
      <c r="AE1103" s="13"/>
      <c r="AT1103" s="262" t="s">
        <v>369</v>
      </c>
      <c r="AU1103" s="262" t="s">
        <v>91</v>
      </c>
      <c r="AV1103" s="13" t="s">
        <v>91</v>
      </c>
      <c r="AW1103" s="13" t="s">
        <v>38</v>
      </c>
      <c r="AX1103" s="13" t="s">
        <v>83</v>
      </c>
      <c r="AY1103" s="262" t="s">
        <v>227</v>
      </c>
    </row>
    <row r="1104" s="13" customFormat="1">
      <c r="A1104" s="13"/>
      <c r="B1104" s="252"/>
      <c r="C1104" s="253"/>
      <c r="D1104" s="242" t="s">
        <v>369</v>
      </c>
      <c r="E1104" s="254" t="s">
        <v>1</v>
      </c>
      <c r="F1104" s="255" t="s">
        <v>1560</v>
      </c>
      <c r="G1104" s="253"/>
      <c r="H1104" s="256">
        <v>156.90000000000001</v>
      </c>
      <c r="I1104" s="257"/>
      <c r="J1104" s="253"/>
      <c r="K1104" s="253"/>
      <c r="L1104" s="258"/>
      <c r="M1104" s="259"/>
      <c r="N1104" s="260"/>
      <c r="O1104" s="260"/>
      <c r="P1104" s="260"/>
      <c r="Q1104" s="260"/>
      <c r="R1104" s="260"/>
      <c r="S1104" s="260"/>
      <c r="T1104" s="261"/>
      <c r="U1104" s="13"/>
      <c r="V1104" s="13"/>
      <c r="W1104" s="13"/>
      <c r="X1104" s="13"/>
      <c r="Y1104" s="13"/>
      <c r="Z1104" s="13"/>
      <c r="AA1104" s="13"/>
      <c r="AB1104" s="13"/>
      <c r="AC1104" s="13"/>
      <c r="AD1104" s="13"/>
      <c r="AE1104" s="13"/>
      <c r="AT1104" s="262" t="s">
        <v>369</v>
      </c>
      <c r="AU1104" s="262" t="s">
        <v>91</v>
      </c>
      <c r="AV1104" s="13" t="s">
        <v>91</v>
      </c>
      <c r="AW1104" s="13" t="s">
        <v>38</v>
      </c>
      <c r="AX1104" s="13" t="s">
        <v>83</v>
      </c>
      <c r="AY1104" s="262" t="s">
        <v>227</v>
      </c>
    </row>
    <row r="1105" s="13" customFormat="1">
      <c r="A1105" s="13"/>
      <c r="B1105" s="252"/>
      <c r="C1105" s="253"/>
      <c r="D1105" s="242" t="s">
        <v>369</v>
      </c>
      <c r="E1105" s="254" t="s">
        <v>1</v>
      </c>
      <c r="F1105" s="255" t="s">
        <v>1561</v>
      </c>
      <c r="G1105" s="253"/>
      <c r="H1105" s="256">
        <v>166.5</v>
      </c>
      <c r="I1105" s="257"/>
      <c r="J1105" s="253"/>
      <c r="K1105" s="253"/>
      <c r="L1105" s="258"/>
      <c r="M1105" s="259"/>
      <c r="N1105" s="260"/>
      <c r="O1105" s="260"/>
      <c r="P1105" s="260"/>
      <c r="Q1105" s="260"/>
      <c r="R1105" s="260"/>
      <c r="S1105" s="260"/>
      <c r="T1105" s="261"/>
      <c r="U1105" s="13"/>
      <c r="V1105" s="13"/>
      <c r="W1105" s="13"/>
      <c r="X1105" s="13"/>
      <c r="Y1105" s="13"/>
      <c r="Z1105" s="13"/>
      <c r="AA1105" s="13"/>
      <c r="AB1105" s="13"/>
      <c r="AC1105" s="13"/>
      <c r="AD1105" s="13"/>
      <c r="AE1105" s="13"/>
      <c r="AT1105" s="262" t="s">
        <v>369</v>
      </c>
      <c r="AU1105" s="262" t="s">
        <v>91</v>
      </c>
      <c r="AV1105" s="13" t="s">
        <v>91</v>
      </c>
      <c r="AW1105" s="13" t="s">
        <v>38</v>
      </c>
      <c r="AX1105" s="13" t="s">
        <v>83</v>
      </c>
      <c r="AY1105" s="262" t="s">
        <v>227</v>
      </c>
    </row>
    <row r="1106" s="13" customFormat="1">
      <c r="A1106" s="13"/>
      <c r="B1106" s="252"/>
      <c r="C1106" s="253"/>
      <c r="D1106" s="242" t="s">
        <v>369</v>
      </c>
      <c r="E1106" s="254" t="s">
        <v>1</v>
      </c>
      <c r="F1106" s="255" t="s">
        <v>958</v>
      </c>
      <c r="G1106" s="253"/>
      <c r="H1106" s="256">
        <v>15.5</v>
      </c>
      <c r="I1106" s="257"/>
      <c r="J1106" s="253"/>
      <c r="K1106" s="253"/>
      <c r="L1106" s="258"/>
      <c r="M1106" s="259"/>
      <c r="N1106" s="260"/>
      <c r="O1106" s="260"/>
      <c r="P1106" s="260"/>
      <c r="Q1106" s="260"/>
      <c r="R1106" s="260"/>
      <c r="S1106" s="260"/>
      <c r="T1106" s="261"/>
      <c r="U1106" s="13"/>
      <c r="V1106" s="13"/>
      <c r="W1106" s="13"/>
      <c r="X1106" s="13"/>
      <c r="Y1106" s="13"/>
      <c r="Z1106" s="13"/>
      <c r="AA1106" s="13"/>
      <c r="AB1106" s="13"/>
      <c r="AC1106" s="13"/>
      <c r="AD1106" s="13"/>
      <c r="AE1106" s="13"/>
      <c r="AT1106" s="262" t="s">
        <v>369</v>
      </c>
      <c r="AU1106" s="262" t="s">
        <v>91</v>
      </c>
      <c r="AV1106" s="13" t="s">
        <v>91</v>
      </c>
      <c r="AW1106" s="13" t="s">
        <v>38</v>
      </c>
      <c r="AX1106" s="13" t="s">
        <v>83</v>
      </c>
      <c r="AY1106" s="262" t="s">
        <v>227</v>
      </c>
    </row>
    <row r="1107" s="13" customFormat="1">
      <c r="A1107" s="13"/>
      <c r="B1107" s="252"/>
      <c r="C1107" s="253"/>
      <c r="D1107" s="242" t="s">
        <v>369</v>
      </c>
      <c r="E1107" s="254" t="s">
        <v>1</v>
      </c>
      <c r="F1107" s="255" t="s">
        <v>1562</v>
      </c>
      <c r="G1107" s="253"/>
      <c r="H1107" s="256">
        <v>17.986000000000001</v>
      </c>
      <c r="I1107" s="257"/>
      <c r="J1107" s="253"/>
      <c r="K1107" s="253"/>
      <c r="L1107" s="258"/>
      <c r="M1107" s="259"/>
      <c r="N1107" s="260"/>
      <c r="O1107" s="260"/>
      <c r="P1107" s="260"/>
      <c r="Q1107" s="260"/>
      <c r="R1107" s="260"/>
      <c r="S1107" s="260"/>
      <c r="T1107" s="261"/>
      <c r="U1107" s="13"/>
      <c r="V1107" s="13"/>
      <c r="W1107" s="13"/>
      <c r="X1107" s="13"/>
      <c r="Y1107" s="13"/>
      <c r="Z1107" s="13"/>
      <c r="AA1107" s="13"/>
      <c r="AB1107" s="13"/>
      <c r="AC1107" s="13"/>
      <c r="AD1107" s="13"/>
      <c r="AE1107" s="13"/>
      <c r="AT1107" s="262" t="s">
        <v>369</v>
      </c>
      <c r="AU1107" s="262" t="s">
        <v>91</v>
      </c>
      <c r="AV1107" s="13" t="s">
        <v>91</v>
      </c>
      <c r="AW1107" s="13" t="s">
        <v>38</v>
      </c>
      <c r="AX1107" s="13" t="s">
        <v>83</v>
      </c>
      <c r="AY1107" s="262" t="s">
        <v>227</v>
      </c>
    </row>
    <row r="1108" s="13" customFormat="1">
      <c r="A1108" s="13"/>
      <c r="B1108" s="252"/>
      <c r="C1108" s="253"/>
      <c r="D1108" s="242" t="s">
        <v>369</v>
      </c>
      <c r="E1108" s="254" t="s">
        <v>1</v>
      </c>
      <c r="F1108" s="255" t="s">
        <v>950</v>
      </c>
      <c r="G1108" s="253"/>
      <c r="H1108" s="256">
        <v>5.8049999999999997</v>
      </c>
      <c r="I1108" s="257"/>
      <c r="J1108" s="253"/>
      <c r="K1108" s="253"/>
      <c r="L1108" s="258"/>
      <c r="M1108" s="259"/>
      <c r="N1108" s="260"/>
      <c r="O1108" s="260"/>
      <c r="P1108" s="260"/>
      <c r="Q1108" s="260"/>
      <c r="R1108" s="260"/>
      <c r="S1108" s="260"/>
      <c r="T1108" s="261"/>
      <c r="U1108" s="13"/>
      <c r="V1108" s="13"/>
      <c r="W1108" s="13"/>
      <c r="X1108" s="13"/>
      <c r="Y1108" s="13"/>
      <c r="Z1108" s="13"/>
      <c r="AA1108" s="13"/>
      <c r="AB1108" s="13"/>
      <c r="AC1108" s="13"/>
      <c r="AD1108" s="13"/>
      <c r="AE1108" s="13"/>
      <c r="AT1108" s="262" t="s">
        <v>369</v>
      </c>
      <c r="AU1108" s="262" t="s">
        <v>91</v>
      </c>
      <c r="AV1108" s="13" t="s">
        <v>91</v>
      </c>
      <c r="AW1108" s="13" t="s">
        <v>38</v>
      </c>
      <c r="AX1108" s="13" t="s">
        <v>83</v>
      </c>
      <c r="AY1108" s="262" t="s">
        <v>227</v>
      </c>
    </row>
    <row r="1109" s="13" customFormat="1">
      <c r="A1109" s="13"/>
      <c r="B1109" s="252"/>
      <c r="C1109" s="253"/>
      <c r="D1109" s="242" t="s">
        <v>369</v>
      </c>
      <c r="E1109" s="254" t="s">
        <v>1</v>
      </c>
      <c r="F1109" s="255" t="s">
        <v>1563</v>
      </c>
      <c r="G1109" s="253"/>
      <c r="H1109" s="256">
        <v>116.90000000000001</v>
      </c>
      <c r="I1109" s="257"/>
      <c r="J1109" s="253"/>
      <c r="K1109" s="253"/>
      <c r="L1109" s="258"/>
      <c r="M1109" s="259"/>
      <c r="N1109" s="260"/>
      <c r="O1109" s="260"/>
      <c r="P1109" s="260"/>
      <c r="Q1109" s="260"/>
      <c r="R1109" s="260"/>
      <c r="S1109" s="260"/>
      <c r="T1109" s="261"/>
      <c r="U1109" s="13"/>
      <c r="V1109" s="13"/>
      <c r="W1109" s="13"/>
      <c r="X1109" s="13"/>
      <c r="Y1109" s="13"/>
      <c r="Z1109" s="13"/>
      <c r="AA1109" s="13"/>
      <c r="AB1109" s="13"/>
      <c r="AC1109" s="13"/>
      <c r="AD1109" s="13"/>
      <c r="AE1109" s="13"/>
      <c r="AT1109" s="262" t="s">
        <v>369</v>
      </c>
      <c r="AU1109" s="262" t="s">
        <v>91</v>
      </c>
      <c r="AV1109" s="13" t="s">
        <v>91</v>
      </c>
      <c r="AW1109" s="13" t="s">
        <v>38</v>
      </c>
      <c r="AX1109" s="13" t="s">
        <v>83</v>
      </c>
      <c r="AY1109" s="262" t="s">
        <v>227</v>
      </c>
    </row>
    <row r="1110" s="13" customFormat="1">
      <c r="A1110" s="13"/>
      <c r="B1110" s="252"/>
      <c r="C1110" s="253"/>
      <c r="D1110" s="242" t="s">
        <v>369</v>
      </c>
      <c r="E1110" s="254" t="s">
        <v>1</v>
      </c>
      <c r="F1110" s="255" t="s">
        <v>1564</v>
      </c>
      <c r="G1110" s="253"/>
      <c r="H1110" s="256">
        <v>24.48</v>
      </c>
      <c r="I1110" s="257"/>
      <c r="J1110" s="253"/>
      <c r="K1110" s="253"/>
      <c r="L1110" s="258"/>
      <c r="M1110" s="259"/>
      <c r="N1110" s="260"/>
      <c r="O1110" s="260"/>
      <c r="P1110" s="260"/>
      <c r="Q1110" s="260"/>
      <c r="R1110" s="260"/>
      <c r="S1110" s="260"/>
      <c r="T1110" s="261"/>
      <c r="U1110" s="13"/>
      <c r="V1110" s="13"/>
      <c r="W1110" s="13"/>
      <c r="X1110" s="13"/>
      <c r="Y1110" s="13"/>
      <c r="Z1110" s="13"/>
      <c r="AA1110" s="13"/>
      <c r="AB1110" s="13"/>
      <c r="AC1110" s="13"/>
      <c r="AD1110" s="13"/>
      <c r="AE1110" s="13"/>
      <c r="AT1110" s="262" t="s">
        <v>369</v>
      </c>
      <c r="AU1110" s="262" t="s">
        <v>91</v>
      </c>
      <c r="AV1110" s="13" t="s">
        <v>91</v>
      </c>
      <c r="AW1110" s="13" t="s">
        <v>38</v>
      </c>
      <c r="AX1110" s="13" t="s">
        <v>83</v>
      </c>
      <c r="AY1110" s="262" t="s">
        <v>227</v>
      </c>
    </row>
    <row r="1111" s="14" customFormat="1">
      <c r="A1111" s="14"/>
      <c r="B1111" s="263"/>
      <c r="C1111" s="264"/>
      <c r="D1111" s="242" t="s">
        <v>369</v>
      </c>
      <c r="E1111" s="265" t="s">
        <v>1</v>
      </c>
      <c r="F1111" s="266" t="s">
        <v>371</v>
      </c>
      <c r="G1111" s="264"/>
      <c r="H1111" s="267">
        <v>649.07100000000003</v>
      </c>
      <c r="I1111" s="268"/>
      <c r="J1111" s="264"/>
      <c r="K1111" s="264"/>
      <c r="L1111" s="269"/>
      <c r="M1111" s="270"/>
      <c r="N1111" s="271"/>
      <c r="O1111" s="271"/>
      <c r="P1111" s="271"/>
      <c r="Q1111" s="271"/>
      <c r="R1111" s="271"/>
      <c r="S1111" s="271"/>
      <c r="T1111" s="272"/>
      <c r="U1111" s="14"/>
      <c r="V1111" s="14"/>
      <c r="W1111" s="14"/>
      <c r="X1111" s="14"/>
      <c r="Y1111" s="14"/>
      <c r="Z1111" s="14"/>
      <c r="AA1111" s="14"/>
      <c r="AB1111" s="14"/>
      <c r="AC1111" s="14"/>
      <c r="AD1111" s="14"/>
      <c r="AE1111" s="14"/>
      <c r="AT1111" s="273" t="s">
        <v>369</v>
      </c>
      <c r="AU1111" s="273" t="s">
        <v>91</v>
      </c>
      <c r="AV1111" s="14" t="s">
        <v>115</v>
      </c>
      <c r="AW1111" s="14" t="s">
        <v>38</v>
      </c>
      <c r="AX1111" s="14" t="s">
        <v>87</v>
      </c>
      <c r="AY1111" s="273" t="s">
        <v>227</v>
      </c>
    </row>
    <row r="1112" s="2" customFormat="1" ht="16.5" customHeight="1">
      <c r="A1112" s="40"/>
      <c r="B1112" s="41"/>
      <c r="C1112" s="284" t="s">
        <v>1565</v>
      </c>
      <c r="D1112" s="284" t="s">
        <v>407</v>
      </c>
      <c r="E1112" s="285" t="s">
        <v>1566</v>
      </c>
      <c r="F1112" s="286" t="s">
        <v>1567</v>
      </c>
      <c r="G1112" s="287" t="s">
        <v>415</v>
      </c>
      <c r="H1112" s="288">
        <v>681.52499999999998</v>
      </c>
      <c r="I1112" s="289"/>
      <c r="J1112" s="290">
        <f>ROUND(I1112*H1112,2)</f>
        <v>0</v>
      </c>
      <c r="K1112" s="286" t="s">
        <v>234</v>
      </c>
      <c r="L1112" s="291"/>
      <c r="M1112" s="292" t="s">
        <v>1</v>
      </c>
      <c r="N1112" s="293" t="s">
        <v>48</v>
      </c>
      <c r="O1112" s="93"/>
      <c r="P1112" s="238">
        <f>O1112*H1112</f>
        <v>0</v>
      </c>
      <c r="Q1112" s="238">
        <v>0.00046000000000000001</v>
      </c>
      <c r="R1112" s="238">
        <f>Q1112*H1112</f>
        <v>0.31350149999999999</v>
      </c>
      <c r="S1112" s="238">
        <v>0</v>
      </c>
      <c r="T1112" s="239">
        <f>S1112*H1112</f>
        <v>0</v>
      </c>
      <c r="U1112" s="40"/>
      <c r="V1112" s="40"/>
      <c r="W1112" s="40"/>
      <c r="X1112" s="40"/>
      <c r="Y1112" s="40"/>
      <c r="Z1112" s="40"/>
      <c r="AA1112" s="40"/>
      <c r="AB1112" s="40"/>
      <c r="AC1112" s="40"/>
      <c r="AD1112" s="40"/>
      <c r="AE1112" s="40"/>
      <c r="AR1112" s="240" t="s">
        <v>525</v>
      </c>
      <c r="AT1112" s="240" t="s">
        <v>407</v>
      </c>
      <c r="AU1112" s="240" t="s">
        <v>91</v>
      </c>
      <c r="AY1112" s="18" t="s">
        <v>227</v>
      </c>
      <c r="BE1112" s="241">
        <f>IF(N1112="základní",J1112,0)</f>
        <v>0</v>
      </c>
      <c r="BF1112" s="241">
        <f>IF(N1112="snížená",J1112,0)</f>
        <v>0</v>
      </c>
      <c r="BG1112" s="241">
        <f>IF(N1112="zákl. přenesená",J1112,0)</f>
        <v>0</v>
      </c>
      <c r="BH1112" s="241">
        <f>IF(N1112="sníž. přenesená",J1112,0)</f>
        <v>0</v>
      </c>
      <c r="BI1112" s="241">
        <f>IF(N1112="nulová",J1112,0)</f>
        <v>0</v>
      </c>
      <c r="BJ1112" s="18" t="s">
        <v>87</v>
      </c>
      <c r="BK1112" s="241">
        <f>ROUND(I1112*H1112,2)</f>
        <v>0</v>
      </c>
      <c r="BL1112" s="18" t="s">
        <v>300</v>
      </c>
      <c r="BM1112" s="240" t="s">
        <v>1568</v>
      </c>
    </row>
    <row r="1113" s="2" customFormat="1">
      <c r="A1113" s="40"/>
      <c r="B1113" s="41"/>
      <c r="C1113" s="42"/>
      <c r="D1113" s="242" t="s">
        <v>237</v>
      </c>
      <c r="E1113" s="42"/>
      <c r="F1113" s="243" t="s">
        <v>1569</v>
      </c>
      <c r="G1113" s="42"/>
      <c r="H1113" s="42"/>
      <c r="I1113" s="244"/>
      <c r="J1113" s="42"/>
      <c r="K1113" s="42"/>
      <c r="L1113" s="46"/>
      <c r="M1113" s="245"/>
      <c r="N1113" s="246"/>
      <c r="O1113" s="93"/>
      <c r="P1113" s="93"/>
      <c r="Q1113" s="93"/>
      <c r="R1113" s="93"/>
      <c r="S1113" s="93"/>
      <c r="T1113" s="94"/>
      <c r="U1113" s="40"/>
      <c r="V1113" s="40"/>
      <c r="W1113" s="40"/>
      <c r="X1113" s="40"/>
      <c r="Y1113" s="40"/>
      <c r="Z1113" s="40"/>
      <c r="AA1113" s="40"/>
      <c r="AB1113" s="40"/>
      <c r="AC1113" s="40"/>
      <c r="AD1113" s="40"/>
      <c r="AE1113" s="40"/>
      <c r="AT1113" s="18" t="s">
        <v>237</v>
      </c>
      <c r="AU1113" s="18" t="s">
        <v>91</v>
      </c>
    </row>
    <row r="1114" s="13" customFormat="1">
      <c r="A1114" s="13"/>
      <c r="B1114" s="252"/>
      <c r="C1114" s="253"/>
      <c r="D1114" s="242" t="s">
        <v>369</v>
      </c>
      <c r="E1114" s="253"/>
      <c r="F1114" s="255" t="s">
        <v>1570</v>
      </c>
      <c r="G1114" s="253"/>
      <c r="H1114" s="256">
        <v>681.52499999999998</v>
      </c>
      <c r="I1114" s="257"/>
      <c r="J1114" s="253"/>
      <c r="K1114" s="253"/>
      <c r="L1114" s="258"/>
      <c r="M1114" s="259"/>
      <c r="N1114" s="260"/>
      <c r="O1114" s="260"/>
      <c r="P1114" s="260"/>
      <c r="Q1114" s="260"/>
      <c r="R1114" s="260"/>
      <c r="S1114" s="260"/>
      <c r="T1114" s="261"/>
      <c r="U1114" s="13"/>
      <c r="V1114" s="13"/>
      <c r="W1114" s="13"/>
      <c r="X1114" s="13"/>
      <c r="Y1114" s="13"/>
      <c r="Z1114" s="13"/>
      <c r="AA1114" s="13"/>
      <c r="AB1114" s="13"/>
      <c r="AC1114" s="13"/>
      <c r="AD1114" s="13"/>
      <c r="AE1114" s="13"/>
      <c r="AT1114" s="262" t="s">
        <v>369</v>
      </c>
      <c r="AU1114" s="262" t="s">
        <v>91</v>
      </c>
      <c r="AV1114" s="13" t="s">
        <v>91</v>
      </c>
      <c r="AW1114" s="13" t="s">
        <v>4</v>
      </c>
      <c r="AX1114" s="13" t="s">
        <v>87</v>
      </c>
      <c r="AY1114" s="262" t="s">
        <v>227</v>
      </c>
    </row>
    <row r="1115" s="2" customFormat="1" ht="16.5" customHeight="1">
      <c r="A1115" s="40"/>
      <c r="B1115" s="41"/>
      <c r="C1115" s="229" t="s">
        <v>1571</v>
      </c>
      <c r="D1115" s="229" t="s">
        <v>230</v>
      </c>
      <c r="E1115" s="230" t="s">
        <v>1572</v>
      </c>
      <c r="F1115" s="231" t="s">
        <v>1573</v>
      </c>
      <c r="G1115" s="232" t="s">
        <v>415</v>
      </c>
      <c r="H1115" s="233">
        <v>333.39400000000001</v>
      </c>
      <c r="I1115" s="234"/>
      <c r="J1115" s="235">
        <f>ROUND(I1115*H1115,2)</f>
        <v>0</v>
      </c>
      <c r="K1115" s="231" t="s">
        <v>234</v>
      </c>
      <c r="L1115" s="46"/>
      <c r="M1115" s="236" t="s">
        <v>1</v>
      </c>
      <c r="N1115" s="237" t="s">
        <v>48</v>
      </c>
      <c r="O1115" s="93"/>
      <c r="P1115" s="238">
        <f>O1115*H1115</f>
        <v>0</v>
      </c>
      <c r="Q1115" s="238">
        <v>0.0060000000000000001</v>
      </c>
      <c r="R1115" s="238">
        <f>Q1115*H1115</f>
        <v>2.0003640000000003</v>
      </c>
      <c r="S1115" s="238">
        <v>0</v>
      </c>
      <c r="T1115" s="239">
        <f>S1115*H1115</f>
        <v>0</v>
      </c>
      <c r="U1115" s="40"/>
      <c r="V1115" s="40"/>
      <c r="W1115" s="40"/>
      <c r="X1115" s="40"/>
      <c r="Y1115" s="40"/>
      <c r="Z1115" s="40"/>
      <c r="AA1115" s="40"/>
      <c r="AB1115" s="40"/>
      <c r="AC1115" s="40"/>
      <c r="AD1115" s="40"/>
      <c r="AE1115" s="40"/>
      <c r="AR1115" s="240" t="s">
        <v>300</v>
      </c>
      <c r="AT1115" s="240" t="s">
        <v>230</v>
      </c>
      <c r="AU1115" s="240" t="s">
        <v>91</v>
      </c>
      <c r="AY1115" s="18" t="s">
        <v>227</v>
      </c>
      <c r="BE1115" s="241">
        <f>IF(N1115="základní",J1115,0)</f>
        <v>0</v>
      </c>
      <c r="BF1115" s="241">
        <f>IF(N1115="snížená",J1115,0)</f>
        <v>0</v>
      </c>
      <c r="BG1115" s="241">
        <f>IF(N1115="zákl. přenesená",J1115,0)</f>
        <v>0</v>
      </c>
      <c r="BH1115" s="241">
        <f>IF(N1115="sníž. přenesená",J1115,0)</f>
        <v>0</v>
      </c>
      <c r="BI1115" s="241">
        <f>IF(N1115="nulová",J1115,0)</f>
        <v>0</v>
      </c>
      <c r="BJ1115" s="18" t="s">
        <v>87</v>
      </c>
      <c r="BK1115" s="241">
        <f>ROUND(I1115*H1115,2)</f>
        <v>0</v>
      </c>
      <c r="BL1115" s="18" t="s">
        <v>300</v>
      </c>
      <c r="BM1115" s="240" t="s">
        <v>1574</v>
      </c>
    </row>
    <row r="1116" s="15" customFormat="1">
      <c r="A1116" s="15"/>
      <c r="B1116" s="274"/>
      <c r="C1116" s="275"/>
      <c r="D1116" s="242" t="s">
        <v>369</v>
      </c>
      <c r="E1116" s="276" t="s">
        <v>1</v>
      </c>
      <c r="F1116" s="277" t="s">
        <v>993</v>
      </c>
      <c r="G1116" s="275"/>
      <c r="H1116" s="276" t="s">
        <v>1</v>
      </c>
      <c r="I1116" s="278"/>
      <c r="J1116" s="275"/>
      <c r="K1116" s="275"/>
      <c r="L1116" s="279"/>
      <c r="M1116" s="280"/>
      <c r="N1116" s="281"/>
      <c r="O1116" s="281"/>
      <c r="P1116" s="281"/>
      <c r="Q1116" s="281"/>
      <c r="R1116" s="281"/>
      <c r="S1116" s="281"/>
      <c r="T1116" s="282"/>
      <c r="U1116" s="15"/>
      <c r="V1116" s="15"/>
      <c r="W1116" s="15"/>
      <c r="X1116" s="15"/>
      <c r="Y1116" s="15"/>
      <c r="Z1116" s="15"/>
      <c r="AA1116" s="15"/>
      <c r="AB1116" s="15"/>
      <c r="AC1116" s="15"/>
      <c r="AD1116" s="15"/>
      <c r="AE1116" s="15"/>
      <c r="AT1116" s="283" t="s">
        <v>369</v>
      </c>
      <c r="AU1116" s="283" t="s">
        <v>91</v>
      </c>
      <c r="AV1116" s="15" t="s">
        <v>87</v>
      </c>
      <c r="AW1116" s="15" t="s">
        <v>38</v>
      </c>
      <c r="AX1116" s="15" t="s">
        <v>83</v>
      </c>
      <c r="AY1116" s="283" t="s">
        <v>227</v>
      </c>
    </row>
    <row r="1117" s="13" customFormat="1">
      <c r="A1117" s="13"/>
      <c r="B1117" s="252"/>
      <c r="C1117" s="253"/>
      <c r="D1117" s="242" t="s">
        <v>369</v>
      </c>
      <c r="E1117" s="254" t="s">
        <v>1</v>
      </c>
      <c r="F1117" s="255" t="s">
        <v>489</v>
      </c>
      <c r="G1117" s="253"/>
      <c r="H1117" s="256">
        <v>243.91300000000001</v>
      </c>
      <c r="I1117" s="257"/>
      <c r="J1117" s="253"/>
      <c r="K1117" s="253"/>
      <c r="L1117" s="258"/>
      <c r="M1117" s="259"/>
      <c r="N1117" s="260"/>
      <c r="O1117" s="260"/>
      <c r="P1117" s="260"/>
      <c r="Q1117" s="260"/>
      <c r="R1117" s="260"/>
      <c r="S1117" s="260"/>
      <c r="T1117" s="261"/>
      <c r="U1117" s="13"/>
      <c r="V1117" s="13"/>
      <c r="W1117" s="13"/>
      <c r="X1117" s="13"/>
      <c r="Y1117" s="13"/>
      <c r="Z1117" s="13"/>
      <c r="AA1117" s="13"/>
      <c r="AB1117" s="13"/>
      <c r="AC1117" s="13"/>
      <c r="AD1117" s="13"/>
      <c r="AE1117" s="13"/>
      <c r="AT1117" s="262" t="s">
        <v>369</v>
      </c>
      <c r="AU1117" s="262" t="s">
        <v>91</v>
      </c>
      <c r="AV1117" s="13" t="s">
        <v>91</v>
      </c>
      <c r="AW1117" s="13" t="s">
        <v>38</v>
      </c>
      <c r="AX1117" s="13" t="s">
        <v>83</v>
      </c>
      <c r="AY1117" s="262" t="s">
        <v>227</v>
      </c>
    </row>
    <row r="1118" s="13" customFormat="1">
      <c r="A1118" s="13"/>
      <c r="B1118" s="252"/>
      <c r="C1118" s="253"/>
      <c r="D1118" s="242" t="s">
        <v>369</v>
      </c>
      <c r="E1118" s="254" t="s">
        <v>1</v>
      </c>
      <c r="F1118" s="255" t="s">
        <v>490</v>
      </c>
      <c r="G1118" s="253"/>
      <c r="H1118" s="256">
        <v>89.480999999999995</v>
      </c>
      <c r="I1118" s="257"/>
      <c r="J1118" s="253"/>
      <c r="K1118" s="253"/>
      <c r="L1118" s="258"/>
      <c r="M1118" s="259"/>
      <c r="N1118" s="260"/>
      <c r="O1118" s="260"/>
      <c r="P1118" s="260"/>
      <c r="Q1118" s="260"/>
      <c r="R1118" s="260"/>
      <c r="S1118" s="260"/>
      <c r="T1118" s="261"/>
      <c r="U1118" s="13"/>
      <c r="V1118" s="13"/>
      <c r="W1118" s="13"/>
      <c r="X1118" s="13"/>
      <c r="Y1118" s="13"/>
      <c r="Z1118" s="13"/>
      <c r="AA1118" s="13"/>
      <c r="AB1118" s="13"/>
      <c r="AC1118" s="13"/>
      <c r="AD1118" s="13"/>
      <c r="AE1118" s="13"/>
      <c r="AT1118" s="262" t="s">
        <v>369</v>
      </c>
      <c r="AU1118" s="262" t="s">
        <v>91</v>
      </c>
      <c r="AV1118" s="13" t="s">
        <v>91</v>
      </c>
      <c r="AW1118" s="13" t="s">
        <v>38</v>
      </c>
      <c r="AX1118" s="13" t="s">
        <v>83</v>
      </c>
      <c r="AY1118" s="262" t="s">
        <v>227</v>
      </c>
    </row>
    <row r="1119" s="14" customFormat="1">
      <c r="A1119" s="14"/>
      <c r="B1119" s="263"/>
      <c r="C1119" s="264"/>
      <c r="D1119" s="242" t="s">
        <v>369</v>
      </c>
      <c r="E1119" s="265" t="s">
        <v>1</v>
      </c>
      <c r="F1119" s="266" t="s">
        <v>371</v>
      </c>
      <c r="G1119" s="264"/>
      <c r="H1119" s="267">
        <v>333.39400000000001</v>
      </c>
      <c r="I1119" s="268"/>
      <c r="J1119" s="264"/>
      <c r="K1119" s="264"/>
      <c r="L1119" s="269"/>
      <c r="M1119" s="270"/>
      <c r="N1119" s="271"/>
      <c r="O1119" s="271"/>
      <c r="P1119" s="271"/>
      <c r="Q1119" s="271"/>
      <c r="R1119" s="271"/>
      <c r="S1119" s="271"/>
      <c r="T1119" s="272"/>
      <c r="U1119" s="14"/>
      <c r="V1119" s="14"/>
      <c r="W1119" s="14"/>
      <c r="X1119" s="14"/>
      <c r="Y1119" s="14"/>
      <c r="Z1119" s="14"/>
      <c r="AA1119" s="14"/>
      <c r="AB1119" s="14"/>
      <c r="AC1119" s="14"/>
      <c r="AD1119" s="14"/>
      <c r="AE1119" s="14"/>
      <c r="AT1119" s="273" t="s">
        <v>369</v>
      </c>
      <c r="AU1119" s="273" t="s">
        <v>91</v>
      </c>
      <c r="AV1119" s="14" t="s">
        <v>115</v>
      </c>
      <c r="AW1119" s="14" t="s">
        <v>38</v>
      </c>
      <c r="AX1119" s="14" t="s">
        <v>87</v>
      </c>
      <c r="AY1119" s="273" t="s">
        <v>227</v>
      </c>
    </row>
    <row r="1120" s="2" customFormat="1" ht="16.5" customHeight="1">
      <c r="A1120" s="40"/>
      <c r="B1120" s="41"/>
      <c r="C1120" s="284" t="s">
        <v>1575</v>
      </c>
      <c r="D1120" s="284" t="s">
        <v>407</v>
      </c>
      <c r="E1120" s="285" t="s">
        <v>1576</v>
      </c>
      <c r="F1120" s="286" t="s">
        <v>1577</v>
      </c>
      <c r="G1120" s="287" t="s">
        <v>415</v>
      </c>
      <c r="H1120" s="288">
        <v>350.06400000000002</v>
      </c>
      <c r="I1120" s="289"/>
      <c r="J1120" s="290">
        <f>ROUND(I1120*H1120,2)</f>
        <v>0</v>
      </c>
      <c r="K1120" s="286" t="s">
        <v>234</v>
      </c>
      <c r="L1120" s="291"/>
      <c r="M1120" s="292" t="s">
        <v>1</v>
      </c>
      <c r="N1120" s="293" t="s">
        <v>48</v>
      </c>
      <c r="O1120" s="93"/>
      <c r="P1120" s="238">
        <f>O1120*H1120</f>
        <v>0</v>
      </c>
      <c r="Q1120" s="238">
        <v>0.0030000000000000001</v>
      </c>
      <c r="R1120" s="238">
        <f>Q1120*H1120</f>
        <v>1.050192</v>
      </c>
      <c r="S1120" s="238">
        <v>0</v>
      </c>
      <c r="T1120" s="239">
        <f>S1120*H1120</f>
        <v>0</v>
      </c>
      <c r="U1120" s="40"/>
      <c r="V1120" s="40"/>
      <c r="W1120" s="40"/>
      <c r="X1120" s="40"/>
      <c r="Y1120" s="40"/>
      <c r="Z1120" s="40"/>
      <c r="AA1120" s="40"/>
      <c r="AB1120" s="40"/>
      <c r="AC1120" s="40"/>
      <c r="AD1120" s="40"/>
      <c r="AE1120" s="40"/>
      <c r="AR1120" s="240" t="s">
        <v>525</v>
      </c>
      <c r="AT1120" s="240" t="s">
        <v>407</v>
      </c>
      <c r="AU1120" s="240" t="s">
        <v>91</v>
      </c>
      <c r="AY1120" s="18" t="s">
        <v>227</v>
      </c>
      <c r="BE1120" s="241">
        <f>IF(N1120="základní",J1120,0)</f>
        <v>0</v>
      </c>
      <c r="BF1120" s="241">
        <f>IF(N1120="snížená",J1120,0)</f>
        <v>0</v>
      </c>
      <c r="BG1120" s="241">
        <f>IF(N1120="zákl. přenesená",J1120,0)</f>
        <v>0</v>
      </c>
      <c r="BH1120" s="241">
        <f>IF(N1120="sníž. přenesená",J1120,0)</f>
        <v>0</v>
      </c>
      <c r="BI1120" s="241">
        <f>IF(N1120="nulová",J1120,0)</f>
        <v>0</v>
      </c>
      <c r="BJ1120" s="18" t="s">
        <v>87</v>
      </c>
      <c r="BK1120" s="241">
        <f>ROUND(I1120*H1120,2)</f>
        <v>0</v>
      </c>
      <c r="BL1120" s="18" t="s">
        <v>300</v>
      </c>
      <c r="BM1120" s="240" t="s">
        <v>1578</v>
      </c>
    </row>
    <row r="1121" s="13" customFormat="1">
      <c r="A1121" s="13"/>
      <c r="B1121" s="252"/>
      <c r="C1121" s="253"/>
      <c r="D1121" s="242" t="s">
        <v>369</v>
      </c>
      <c r="E1121" s="253"/>
      <c r="F1121" s="255" t="s">
        <v>1579</v>
      </c>
      <c r="G1121" s="253"/>
      <c r="H1121" s="256">
        <v>350.06400000000002</v>
      </c>
      <c r="I1121" s="257"/>
      <c r="J1121" s="253"/>
      <c r="K1121" s="253"/>
      <c r="L1121" s="258"/>
      <c r="M1121" s="259"/>
      <c r="N1121" s="260"/>
      <c r="O1121" s="260"/>
      <c r="P1121" s="260"/>
      <c r="Q1121" s="260"/>
      <c r="R1121" s="260"/>
      <c r="S1121" s="260"/>
      <c r="T1121" s="261"/>
      <c r="U1121" s="13"/>
      <c r="V1121" s="13"/>
      <c r="W1121" s="13"/>
      <c r="X1121" s="13"/>
      <c r="Y1121" s="13"/>
      <c r="Z1121" s="13"/>
      <c r="AA1121" s="13"/>
      <c r="AB1121" s="13"/>
      <c r="AC1121" s="13"/>
      <c r="AD1121" s="13"/>
      <c r="AE1121" s="13"/>
      <c r="AT1121" s="262" t="s">
        <v>369</v>
      </c>
      <c r="AU1121" s="262" t="s">
        <v>91</v>
      </c>
      <c r="AV1121" s="13" t="s">
        <v>91</v>
      </c>
      <c r="AW1121" s="13" t="s">
        <v>4</v>
      </c>
      <c r="AX1121" s="13" t="s">
        <v>87</v>
      </c>
      <c r="AY1121" s="262" t="s">
        <v>227</v>
      </c>
    </row>
    <row r="1122" s="2" customFormat="1" ht="16.5" customHeight="1">
      <c r="A1122" s="40"/>
      <c r="B1122" s="41"/>
      <c r="C1122" s="229" t="s">
        <v>1580</v>
      </c>
      <c r="D1122" s="229" t="s">
        <v>230</v>
      </c>
      <c r="E1122" s="230" t="s">
        <v>1572</v>
      </c>
      <c r="F1122" s="231" t="s">
        <v>1573</v>
      </c>
      <c r="G1122" s="232" t="s">
        <v>415</v>
      </c>
      <c r="H1122" s="233">
        <v>131.59999999999999</v>
      </c>
      <c r="I1122" s="234"/>
      <c r="J1122" s="235">
        <f>ROUND(I1122*H1122,2)</f>
        <v>0</v>
      </c>
      <c r="K1122" s="231" t="s">
        <v>234</v>
      </c>
      <c r="L1122" s="46"/>
      <c r="M1122" s="236" t="s">
        <v>1</v>
      </c>
      <c r="N1122" s="237" t="s">
        <v>48</v>
      </c>
      <c r="O1122" s="93"/>
      <c r="P1122" s="238">
        <f>O1122*H1122</f>
        <v>0</v>
      </c>
      <c r="Q1122" s="238">
        <v>0.0060000000000000001</v>
      </c>
      <c r="R1122" s="238">
        <f>Q1122*H1122</f>
        <v>0.78959999999999997</v>
      </c>
      <c r="S1122" s="238">
        <v>0</v>
      </c>
      <c r="T1122" s="239">
        <f>S1122*H1122</f>
        <v>0</v>
      </c>
      <c r="U1122" s="40"/>
      <c r="V1122" s="40"/>
      <c r="W1122" s="40"/>
      <c r="X1122" s="40"/>
      <c r="Y1122" s="40"/>
      <c r="Z1122" s="40"/>
      <c r="AA1122" s="40"/>
      <c r="AB1122" s="40"/>
      <c r="AC1122" s="40"/>
      <c r="AD1122" s="40"/>
      <c r="AE1122" s="40"/>
      <c r="AR1122" s="240" t="s">
        <v>300</v>
      </c>
      <c r="AT1122" s="240" t="s">
        <v>230</v>
      </c>
      <c r="AU1122" s="240" t="s">
        <v>91</v>
      </c>
      <c r="AY1122" s="18" t="s">
        <v>227</v>
      </c>
      <c r="BE1122" s="241">
        <f>IF(N1122="základní",J1122,0)</f>
        <v>0</v>
      </c>
      <c r="BF1122" s="241">
        <f>IF(N1122="snížená",J1122,0)</f>
        <v>0</v>
      </c>
      <c r="BG1122" s="241">
        <f>IF(N1122="zákl. přenesená",J1122,0)</f>
        <v>0</v>
      </c>
      <c r="BH1122" s="241">
        <f>IF(N1122="sníž. přenesená",J1122,0)</f>
        <v>0</v>
      </c>
      <c r="BI1122" s="241">
        <f>IF(N1122="nulová",J1122,0)</f>
        <v>0</v>
      </c>
      <c r="BJ1122" s="18" t="s">
        <v>87</v>
      </c>
      <c r="BK1122" s="241">
        <f>ROUND(I1122*H1122,2)</f>
        <v>0</v>
      </c>
      <c r="BL1122" s="18" t="s">
        <v>300</v>
      </c>
      <c r="BM1122" s="240" t="s">
        <v>1581</v>
      </c>
    </row>
    <row r="1123" s="15" customFormat="1">
      <c r="A1123" s="15"/>
      <c r="B1123" s="274"/>
      <c r="C1123" s="275"/>
      <c r="D1123" s="242" t="s">
        <v>369</v>
      </c>
      <c r="E1123" s="276" t="s">
        <v>1</v>
      </c>
      <c r="F1123" s="277" t="s">
        <v>417</v>
      </c>
      <c r="G1123" s="275"/>
      <c r="H1123" s="276" t="s">
        <v>1</v>
      </c>
      <c r="I1123" s="278"/>
      <c r="J1123" s="275"/>
      <c r="K1123" s="275"/>
      <c r="L1123" s="279"/>
      <c r="M1123" s="280"/>
      <c r="N1123" s="281"/>
      <c r="O1123" s="281"/>
      <c r="P1123" s="281"/>
      <c r="Q1123" s="281"/>
      <c r="R1123" s="281"/>
      <c r="S1123" s="281"/>
      <c r="T1123" s="282"/>
      <c r="U1123" s="15"/>
      <c r="V1123" s="15"/>
      <c r="W1123" s="15"/>
      <c r="X1123" s="15"/>
      <c r="Y1123" s="15"/>
      <c r="Z1123" s="15"/>
      <c r="AA1123" s="15"/>
      <c r="AB1123" s="15"/>
      <c r="AC1123" s="15"/>
      <c r="AD1123" s="15"/>
      <c r="AE1123" s="15"/>
      <c r="AT1123" s="283" t="s">
        <v>369</v>
      </c>
      <c r="AU1123" s="283" t="s">
        <v>91</v>
      </c>
      <c r="AV1123" s="15" t="s">
        <v>87</v>
      </c>
      <c r="AW1123" s="15" t="s">
        <v>38</v>
      </c>
      <c r="AX1123" s="15" t="s">
        <v>83</v>
      </c>
      <c r="AY1123" s="283" t="s">
        <v>227</v>
      </c>
    </row>
    <row r="1124" s="13" customFormat="1">
      <c r="A1124" s="13"/>
      <c r="B1124" s="252"/>
      <c r="C1124" s="253"/>
      <c r="D1124" s="242" t="s">
        <v>369</v>
      </c>
      <c r="E1124" s="254" t="s">
        <v>1</v>
      </c>
      <c r="F1124" s="255" t="s">
        <v>1582</v>
      </c>
      <c r="G1124" s="253"/>
      <c r="H1124" s="256">
        <v>131.59999999999999</v>
      </c>
      <c r="I1124" s="257"/>
      <c r="J1124" s="253"/>
      <c r="K1124" s="253"/>
      <c r="L1124" s="258"/>
      <c r="M1124" s="259"/>
      <c r="N1124" s="260"/>
      <c r="O1124" s="260"/>
      <c r="P1124" s="260"/>
      <c r="Q1124" s="260"/>
      <c r="R1124" s="260"/>
      <c r="S1124" s="260"/>
      <c r="T1124" s="261"/>
      <c r="U1124" s="13"/>
      <c r="V1124" s="13"/>
      <c r="W1124" s="13"/>
      <c r="X1124" s="13"/>
      <c r="Y1124" s="13"/>
      <c r="Z1124" s="13"/>
      <c r="AA1124" s="13"/>
      <c r="AB1124" s="13"/>
      <c r="AC1124" s="13"/>
      <c r="AD1124" s="13"/>
      <c r="AE1124" s="13"/>
      <c r="AT1124" s="262" t="s">
        <v>369</v>
      </c>
      <c r="AU1124" s="262" t="s">
        <v>91</v>
      </c>
      <c r="AV1124" s="13" t="s">
        <v>91</v>
      </c>
      <c r="AW1124" s="13" t="s">
        <v>38</v>
      </c>
      <c r="AX1124" s="13" t="s">
        <v>83</v>
      </c>
      <c r="AY1124" s="262" t="s">
        <v>227</v>
      </c>
    </row>
    <row r="1125" s="14" customFormat="1">
      <c r="A1125" s="14"/>
      <c r="B1125" s="263"/>
      <c r="C1125" s="264"/>
      <c r="D1125" s="242" t="s">
        <v>369</v>
      </c>
      <c r="E1125" s="265" t="s">
        <v>1</v>
      </c>
      <c r="F1125" s="266" t="s">
        <v>371</v>
      </c>
      <c r="G1125" s="264"/>
      <c r="H1125" s="267">
        <v>131.59999999999999</v>
      </c>
      <c r="I1125" s="268"/>
      <c r="J1125" s="264"/>
      <c r="K1125" s="264"/>
      <c r="L1125" s="269"/>
      <c r="M1125" s="270"/>
      <c r="N1125" s="271"/>
      <c r="O1125" s="271"/>
      <c r="P1125" s="271"/>
      <c r="Q1125" s="271"/>
      <c r="R1125" s="271"/>
      <c r="S1125" s="271"/>
      <c r="T1125" s="272"/>
      <c r="U1125" s="14"/>
      <c r="V1125" s="14"/>
      <c r="W1125" s="14"/>
      <c r="X1125" s="14"/>
      <c r="Y1125" s="14"/>
      <c r="Z1125" s="14"/>
      <c r="AA1125" s="14"/>
      <c r="AB1125" s="14"/>
      <c r="AC1125" s="14"/>
      <c r="AD1125" s="14"/>
      <c r="AE1125" s="14"/>
      <c r="AT1125" s="273" t="s">
        <v>369</v>
      </c>
      <c r="AU1125" s="273" t="s">
        <v>91</v>
      </c>
      <c r="AV1125" s="14" t="s">
        <v>115</v>
      </c>
      <c r="AW1125" s="14" t="s">
        <v>38</v>
      </c>
      <c r="AX1125" s="14" t="s">
        <v>87</v>
      </c>
      <c r="AY1125" s="273" t="s">
        <v>227</v>
      </c>
    </row>
    <row r="1126" s="2" customFormat="1" ht="16.5" customHeight="1">
      <c r="A1126" s="40"/>
      <c r="B1126" s="41"/>
      <c r="C1126" s="284" t="s">
        <v>1583</v>
      </c>
      <c r="D1126" s="284" t="s">
        <v>407</v>
      </c>
      <c r="E1126" s="285" t="s">
        <v>1584</v>
      </c>
      <c r="F1126" s="286" t="s">
        <v>1585</v>
      </c>
      <c r="G1126" s="287" t="s">
        <v>415</v>
      </c>
      <c r="H1126" s="288">
        <v>138.18000000000001</v>
      </c>
      <c r="I1126" s="289"/>
      <c r="J1126" s="290">
        <f>ROUND(I1126*H1126,2)</f>
        <v>0</v>
      </c>
      <c r="K1126" s="286" t="s">
        <v>234</v>
      </c>
      <c r="L1126" s="291"/>
      <c r="M1126" s="292" t="s">
        <v>1</v>
      </c>
      <c r="N1126" s="293" t="s">
        <v>48</v>
      </c>
      <c r="O1126" s="93"/>
      <c r="P1126" s="238">
        <f>O1126*H1126</f>
        <v>0</v>
      </c>
      <c r="Q1126" s="238">
        <v>0.0035999999999999999</v>
      </c>
      <c r="R1126" s="238">
        <f>Q1126*H1126</f>
        <v>0.497448</v>
      </c>
      <c r="S1126" s="238">
        <v>0</v>
      </c>
      <c r="T1126" s="239">
        <f>S1126*H1126</f>
        <v>0</v>
      </c>
      <c r="U1126" s="40"/>
      <c r="V1126" s="40"/>
      <c r="W1126" s="40"/>
      <c r="X1126" s="40"/>
      <c r="Y1126" s="40"/>
      <c r="Z1126" s="40"/>
      <c r="AA1126" s="40"/>
      <c r="AB1126" s="40"/>
      <c r="AC1126" s="40"/>
      <c r="AD1126" s="40"/>
      <c r="AE1126" s="40"/>
      <c r="AR1126" s="240" t="s">
        <v>525</v>
      </c>
      <c r="AT1126" s="240" t="s">
        <v>407</v>
      </c>
      <c r="AU1126" s="240" t="s">
        <v>91</v>
      </c>
      <c r="AY1126" s="18" t="s">
        <v>227</v>
      </c>
      <c r="BE1126" s="241">
        <f>IF(N1126="základní",J1126,0)</f>
        <v>0</v>
      </c>
      <c r="BF1126" s="241">
        <f>IF(N1126="snížená",J1126,0)</f>
        <v>0</v>
      </c>
      <c r="BG1126" s="241">
        <f>IF(N1126="zákl. přenesená",J1126,0)</f>
        <v>0</v>
      </c>
      <c r="BH1126" s="241">
        <f>IF(N1126="sníž. přenesená",J1126,0)</f>
        <v>0</v>
      </c>
      <c r="BI1126" s="241">
        <f>IF(N1126="nulová",J1126,0)</f>
        <v>0</v>
      </c>
      <c r="BJ1126" s="18" t="s">
        <v>87</v>
      </c>
      <c r="BK1126" s="241">
        <f>ROUND(I1126*H1126,2)</f>
        <v>0</v>
      </c>
      <c r="BL1126" s="18" t="s">
        <v>300</v>
      </c>
      <c r="BM1126" s="240" t="s">
        <v>1586</v>
      </c>
    </row>
    <row r="1127" s="13" customFormat="1">
      <c r="A1127" s="13"/>
      <c r="B1127" s="252"/>
      <c r="C1127" s="253"/>
      <c r="D1127" s="242" t="s">
        <v>369</v>
      </c>
      <c r="E1127" s="253"/>
      <c r="F1127" s="255" t="s">
        <v>1587</v>
      </c>
      <c r="G1127" s="253"/>
      <c r="H1127" s="256">
        <v>138.18000000000001</v>
      </c>
      <c r="I1127" s="257"/>
      <c r="J1127" s="253"/>
      <c r="K1127" s="253"/>
      <c r="L1127" s="258"/>
      <c r="M1127" s="259"/>
      <c r="N1127" s="260"/>
      <c r="O1127" s="260"/>
      <c r="P1127" s="260"/>
      <c r="Q1127" s="260"/>
      <c r="R1127" s="260"/>
      <c r="S1127" s="260"/>
      <c r="T1127" s="261"/>
      <c r="U1127" s="13"/>
      <c r="V1127" s="13"/>
      <c r="W1127" s="13"/>
      <c r="X1127" s="13"/>
      <c r="Y1127" s="13"/>
      <c r="Z1127" s="13"/>
      <c r="AA1127" s="13"/>
      <c r="AB1127" s="13"/>
      <c r="AC1127" s="13"/>
      <c r="AD1127" s="13"/>
      <c r="AE1127" s="13"/>
      <c r="AT1127" s="262" t="s">
        <v>369</v>
      </c>
      <c r="AU1127" s="262" t="s">
        <v>91</v>
      </c>
      <c r="AV1127" s="13" t="s">
        <v>91</v>
      </c>
      <c r="AW1127" s="13" t="s">
        <v>4</v>
      </c>
      <c r="AX1127" s="13" t="s">
        <v>87</v>
      </c>
      <c r="AY1127" s="262" t="s">
        <v>227</v>
      </c>
    </row>
    <row r="1128" s="2" customFormat="1" ht="16.5" customHeight="1">
      <c r="A1128" s="40"/>
      <c r="B1128" s="41"/>
      <c r="C1128" s="229" t="s">
        <v>1588</v>
      </c>
      <c r="D1128" s="229" t="s">
        <v>230</v>
      </c>
      <c r="E1128" s="230" t="s">
        <v>1572</v>
      </c>
      <c r="F1128" s="231" t="s">
        <v>1573</v>
      </c>
      <c r="G1128" s="232" t="s">
        <v>415</v>
      </c>
      <c r="H1128" s="233">
        <v>26.25</v>
      </c>
      <c r="I1128" s="234"/>
      <c r="J1128" s="235">
        <f>ROUND(I1128*H1128,2)</f>
        <v>0</v>
      </c>
      <c r="K1128" s="231" t="s">
        <v>234</v>
      </c>
      <c r="L1128" s="46"/>
      <c r="M1128" s="236" t="s">
        <v>1</v>
      </c>
      <c r="N1128" s="237" t="s">
        <v>48</v>
      </c>
      <c r="O1128" s="93"/>
      <c r="P1128" s="238">
        <f>O1128*H1128</f>
        <v>0</v>
      </c>
      <c r="Q1128" s="238">
        <v>0.0060000000000000001</v>
      </c>
      <c r="R1128" s="238">
        <f>Q1128*H1128</f>
        <v>0.1575</v>
      </c>
      <c r="S1128" s="238">
        <v>0</v>
      </c>
      <c r="T1128" s="239">
        <f>S1128*H1128</f>
        <v>0</v>
      </c>
      <c r="U1128" s="40"/>
      <c r="V1128" s="40"/>
      <c r="W1128" s="40"/>
      <c r="X1128" s="40"/>
      <c r="Y1128" s="40"/>
      <c r="Z1128" s="40"/>
      <c r="AA1128" s="40"/>
      <c r="AB1128" s="40"/>
      <c r="AC1128" s="40"/>
      <c r="AD1128" s="40"/>
      <c r="AE1128" s="40"/>
      <c r="AR1128" s="240" t="s">
        <v>300</v>
      </c>
      <c r="AT1128" s="240" t="s">
        <v>230</v>
      </c>
      <c r="AU1128" s="240" t="s">
        <v>91</v>
      </c>
      <c r="AY1128" s="18" t="s">
        <v>227</v>
      </c>
      <c r="BE1128" s="241">
        <f>IF(N1128="základní",J1128,0)</f>
        <v>0</v>
      </c>
      <c r="BF1128" s="241">
        <f>IF(N1128="snížená",J1128,0)</f>
        <v>0</v>
      </c>
      <c r="BG1128" s="241">
        <f>IF(N1128="zákl. přenesená",J1128,0)</f>
        <v>0</v>
      </c>
      <c r="BH1128" s="241">
        <f>IF(N1128="sníž. přenesená",J1128,0)</f>
        <v>0</v>
      </c>
      <c r="BI1128" s="241">
        <f>IF(N1128="nulová",J1128,0)</f>
        <v>0</v>
      </c>
      <c r="BJ1128" s="18" t="s">
        <v>87</v>
      </c>
      <c r="BK1128" s="241">
        <f>ROUND(I1128*H1128,2)</f>
        <v>0</v>
      </c>
      <c r="BL1128" s="18" t="s">
        <v>300</v>
      </c>
      <c r="BM1128" s="240" t="s">
        <v>1589</v>
      </c>
    </row>
    <row r="1129" s="15" customFormat="1">
      <c r="A1129" s="15"/>
      <c r="B1129" s="274"/>
      <c r="C1129" s="275"/>
      <c r="D1129" s="242" t="s">
        <v>369</v>
      </c>
      <c r="E1129" s="276" t="s">
        <v>1</v>
      </c>
      <c r="F1129" s="277" t="s">
        <v>417</v>
      </c>
      <c r="G1129" s="275"/>
      <c r="H1129" s="276" t="s">
        <v>1</v>
      </c>
      <c r="I1129" s="278"/>
      <c r="J1129" s="275"/>
      <c r="K1129" s="275"/>
      <c r="L1129" s="279"/>
      <c r="M1129" s="280"/>
      <c r="N1129" s="281"/>
      <c r="O1129" s="281"/>
      <c r="P1129" s="281"/>
      <c r="Q1129" s="281"/>
      <c r="R1129" s="281"/>
      <c r="S1129" s="281"/>
      <c r="T1129" s="282"/>
      <c r="U1129" s="15"/>
      <c r="V1129" s="15"/>
      <c r="W1129" s="15"/>
      <c r="X1129" s="15"/>
      <c r="Y1129" s="15"/>
      <c r="Z1129" s="15"/>
      <c r="AA1129" s="15"/>
      <c r="AB1129" s="15"/>
      <c r="AC1129" s="15"/>
      <c r="AD1129" s="15"/>
      <c r="AE1129" s="15"/>
      <c r="AT1129" s="283" t="s">
        <v>369</v>
      </c>
      <c r="AU1129" s="283" t="s">
        <v>91</v>
      </c>
      <c r="AV1129" s="15" t="s">
        <v>87</v>
      </c>
      <c r="AW1129" s="15" t="s">
        <v>38</v>
      </c>
      <c r="AX1129" s="15" t="s">
        <v>83</v>
      </c>
      <c r="AY1129" s="283" t="s">
        <v>227</v>
      </c>
    </row>
    <row r="1130" s="13" customFormat="1">
      <c r="A1130" s="13"/>
      <c r="B1130" s="252"/>
      <c r="C1130" s="253"/>
      <c r="D1130" s="242" t="s">
        <v>369</v>
      </c>
      <c r="E1130" s="254" t="s">
        <v>1</v>
      </c>
      <c r="F1130" s="255" t="s">
        <v>1590</v>
      </c>
      <c r="G1130" s="253"/>
      <c r="H1130" s="256">
        <v>26.25</v>
      </c>
      <c r="I1130" s="257"/>
      <c r="J1130" s="253"/>
      <c r="K1130" s="253"/>
      <c r="L1130" s="258"/>
      <c r="M1130" s="259"/>
      <c r="N1130" s="260"/>
      <c r="O1130" s="260"/>
      <c r="P1130" s="260"/>
      <c r="Q1130" s="260"/>
      <c r="R1130" s="260"/>
      <c r="S1130" s="260"/>
      <c r="T1130" s="261"/>
      <c r="U1130" s="13"/>
      <c r="V1130" s="13"/>
      <c r="W1130" s="13"/>
      <c r="X1130" s="13"/>
      <c r="Y1130" s="13"/>
      <c r="Z1130" s="13"/>
      <c r="AA1130" s="13"/>
      <c r="AB1130" s="13"/>
      <c r="AC1130" s="13"/>
      <c r="AD1130" s="13"/>
      <c r="AE1130" s="13"/>
      <c r="AT1130" s="262" t="s">
        <v>369</v>
      </c>
      <c r="AU1130" s="262" t="s">
        <v>91</v>
      </c>
      <c r="AV1130" s="13" t="s">
        <v>91</v>
      </c>
      <c r="AW1130" s="13" t="s">
        <v>38</v>
      </c>
      <c r="AX1130" s="13" t="s">
        <v>83</v>
      </c>
      <c r="AY1130" s="262" t="s">
        <v>227</v>
      </c>
    </row>
    <row r="1131" s="14" customFormat="1">
      <c r="A1131" s="14"/>
      <c r="B1131" s="263"/>
      <c r="C1131" s="264"/>
      <c r="D1131" s="242" t="s">
        <v>369</v>
      </c>
      <c r="E1131" s="265" t="s">
        <v>1</v>
      </c>
      <c r="F1131" s="266" t="s">
        <v>371</v>
      </c>
      <c r="G1131" s="264"/>
      <c r="H1131" s="267">
        <v>26.25</v>
      </c>
      <c r="I1131" s="268"/>
      <c r="J1131" s="264"/>
      <c r="K1131" s="264"/>
      <c r="L1131" s="269"/>
      <c r="M1131" s="270"/>
      <c r="N1131" s="271"/>
      <c r="O1131" s="271"/>
      <c r="P1131" s="271"/>
      <c r="Q1131" s="271"/>
      <c r="R1131" s="271"/>
      <c r="S1131" s="271"/>
      <c r="T1131" s="272"/>
      <c r="U1131" s="14"/>
      <c r="V1131" s="14"/>
      <c r="W1131" s="14"/>
      <c r="X1131" s="14"/>
      <c r="Y1131" s="14"/>
      <c r="Z1131" s="14"/>
      <c r="AA1131" s="14"/>
      <c r="AB1131" s="14"/>
      <c r="AC1131" s="14"/>
      <c r="AD1131" s="14"/>
      <c r="AE1131" s="14"/>
      <c r="AT1131" s="273" t="s">
        <v>369</v>
      </c>
      <c r="AU1131" s="273" t="s">
        <v>91</v>
      </c>
      <c r="AV1131" s="14" t="s">
        <v>115</v>
      </c>
      <c r="AW1131" s="14" t="s">
        <v>38</v>
      </c>
      <c r="AX1131" s="14" t="s">
        <v>87</v>
      </c>
      <c r="AY1131" s="273" t="s">
        <v>227</v>
      </c>
    </row>
    <row r="1132" s="2" customFormat="1" ht="16.5" customHeight="1">
      <c r="A1132" s="40"/>
      <c r="B1132" s="41"/>
      <c r="C1132" s="284" t="s">
        <v>1591</v>
      </c>
      <c r="D1132" s="284" t="s">
        <v>407</v>
      </c>
      <c r="E1132" s="285" t="s">
        <v>1592</v>
      </c>
      <c r="F1132" s="286" t="s">
        <v>1593</v>
      </c>
      <c r="G1132" s="287" t="s">
        <v>415</v>
      </c>
      <c r="H1132" s="288">
        <v>27.562999999999999</v>
      </c>
      <c r="I1132" s="289"/>
      <c r="J1132" s="290">
        <f>ROUND(I1132*H1132,2)</f>
        <v>0</v>
      </c>
      <c r="K1132" s="286" t="s">
        <v>234</v>
      </c>
      <c r="L1132" s="291"/>
      <c r="M1132" s="292" t="s">
        <v>1</v>
      </c>
      <c r="N1132" s="293" t="s">
        <v>48</v>
      </c>
      <c r="O1132" s="93"/>
      <c r="P1132" s="238">
        <f>O1132*H1132</f>
        <v>0</v>
      </c>
      <c r="Q1132" s="238">
        <v>0.0015</v>
      </c>
      <c r="R1132" s="238">
        <f>Q1132*H1132</f>
        <v>0.041344499999999999</v>
      </c>
      <c r="S1132" s="238">
        <v>0</v>
      </c>
      <c r="T1132" s="239">
        <f>S1132*H1132</f>
        <v>0</v>
      </c>
      <c r="U1132" s="40"/>
      <c r="V1132" s="40"/>
      <c r="W1132" s="40"/>
      <c r="X1132" s="40"/>
      <c r="Y1132" s="40"/>
      <c r="Z1132" s="40"/>
      <c r="AA1132" s="40"/>
      <c r="AB1132" s="40"/>
      <c r="AC1132" s="40"/>
      <c r="AD1132" s="40"/>
      <c r="AE1132" s="40"/>
      <c r="AR1132" s="240" t="s">
        <v>525</v>
      </c>
      <c r="AT1132" s="240" t="s">
        <v>407</v>
      </c>
      <c r="AU1132" s="240" t="s">
        <v>91</v>
      </c>
      <c r="AY1132" s="18" t="s">
        <v>227</v>
      </c>
      <c r="BE1132" s="241">
        <f>IF(N1132="základní",J1132,0)</f>
        <v>0</v>
      </c>
      <c r="BF1132" s="241">
        <f>IF(N1132="snížená",J1132,0)</f>
        <v>0</v>
      </c>
      <c r="BG1132" s="241">
        <f>IF(N1132="zákl. přenesená",J1132,0)</f>
        <v>0</v>
      </c>
      <c r="BH1132" s="241">
        <f>IF(N1132="sníž. přenesená",J1132,0)</f>
        <v>0</v>
      </c>
      <c r="BI1132" s="241">
        <f>IF(N1132="nulová",J1132,0)</f>
        <v>0</v>
      </c>
      <c r="BJ1132" s="18" t="s">
        <v>87</v>
      </c>
      <c r="BK1132" s="241">
        <f>ROUND(I1132*H1132,2)</f>
        <v>0</v>
      </c>
      <c r="BL1132" s="18" t="s">
        <v>300</v>
      </c>
      <c r="BM1132" s="240" t="s">
        <v>1594</v>
      </c>
    </row>
    <row r="1133" s="13" customFormat="1">
      <c r="A1133" s="13"/>
      <c r="B1133" s="252"/>
      <c r="C1133" s="253"/>
      <c r="D1133" s="242" t="s">
        <v>369</v>
      </c>
      <c r="E1133" s="253"/>
      <c r="F1133" s="255" t="s">
        <v>1595</v>
      </c>
      <c r="G1133" s="253"/>
      <c r="H1133" s="256">
        <v>27.562999999999999</v>
      </c>
      <c r="I1133" s="257"/>
      <c r="J1133" s="253"/>
      <c r="K1133" s="253"/>
      <c r="L1133" s="258"/>
      <c r="M1133" s="259"/>
      <c r="N1133" s="260"/>
      <c r="O1133" s="260"/>
      <c r="P1133" s="260"/>
      <c r="Q1133" s="260"/>
      <c r="R1133" s="260"/>
      <c r="S1133" s="260"/>
      <c r="T1133" s="261"/>
      <c r="U1133" s="13"/>
      <c r="V1133" s="13"/>
      <c r="W1133" s="13"/>
      <c r="X1133" s="13"/>
      <c r="Y1133" s="13"/>
      <c r="Z1133" s="13"/>
      <c r="AA1133" s="13"/>
      <c r="AB1133" s="13"/>
      <c r="AC1133" s="13"/>
      <c r="AD1133" s="13"/>
      <c r="AE1133" s="13"/>
      <c r="AT1133" s="262" t="s">
        <v>369</v>
      </c>
      <c r="AU1133" s="262" t="s">
        <v>91</v>
      </c>
      <c r="AV1133" s="13" t="s">
        <v>91</v>
      </c>
      <c r="AW1133" s="13" t="s">
        <v>4</v>
      </c>
      <c r="AX1133" s="13" t="s">
        <v>87</v>
      </c>
      <c r="AY1133" s="262" t="s">
        <v>227</v>
      </c>
    </row>
    <row r="1134" s="2" customFormat="1" ht="16.5" customHeight="1">
      <c r="A1134" s="40"/>
      <c r="B1134" s="41"/>
      <c r="C1134" s="229" t="s">
        <v>1596</v>
      </c>
      <c r="D1134" s="229" t="s">
        <v>230</v>
      </c>
      <c r="E1134" s="230" t="s">
        <v>1597</v>
      </c>
      <c r="F1134" s="231" t="s">
        <v>1598</v>
      </c>
      <c r="G1134" s="232" t="s">
        <v>415</v>
      </c>
      <c r="H1134" s="233">
        <v>484.98399999999998</v>
      </c>
      <c r="I1134" s="234"/>
      <c r="J1134" s="235">
        <f>ROUND(I1134*H1134,2)</f>
        <v>0</v>
      </c>
      <c r="K1134" s="231" t="s">
        <v>234</v>
      </c>
      <c r="L1134" s="46"/>
      <c r="M1134" s="236" t="s">
        <v>1</v>
      </c>
      <c r="N1134" s="237" t="s">
        <v>48</v>
      </c>
      <c r="O1134" s="93"/>
      <c r="P1134" s="238">
        <f>O1134*H1134</f>
        <v>0</v>
      </c>
      <c r="Q1134" s="238">
        <v>0</v>
      </c>
      <c r="R1134" s="238">
        <f>Q1134*H1134</f>
        <v>0</v>
      </c>
      <c r="S1134" s="238">
        <v>0.0018</v>
      </c>
      <c r="T1134" s="239">
        <f>S1134*H1134</f>
        <v>0.87297119999999995</v>
      </c>
      <c r="U1134" s="40"/>
      <c r="V1134" s="40"/>
      <c r="W1134" s="40"/>
      <c r="X1134" s="40"/>
      <c r="Y1134" s="40"/>
      <c r="Z1134" s="40"/>
      <c r="AA1134" s="40"/>
      <c r="AB1134" s="40"/>
      <c r="AC1134" s="40"/>
      <c r="AD1134" s="40"/>
      <c r="AE1134" s="40"/>
      <c r="AR1134" s="240" t="s">
        <v>300</v>
      </c>
      <c r="AT1134" s="240" t="s">
        <v>230</v>
      </c>
      <c r="AU1134" s="240" t="s">
        <v>91</v>
      </c>
      <c r="AY1134" s="18" t="s">
        <v>227</v>
      </c>
      <c r="BE1134" s="241">
        <f>IF(N1134="základní",J1134,0)</f>
        <v>0</v>
      </c>
      <c r="BF1134" s="241">
        <f>IF(N1134="snížená",J1134,0)</f>
        <v>0</v>
      </c>
      <c r="BG1134" s="241">
        <f>IF(N1134="zákl. přenesená",J1134,0)</f>
        <v>0</v>
      </c>
      <c r="BH1134" s="241">
        <f>IF(N1134="sníž. přenesená",J1134,0)</f>
        <v>0</v>
      </c>
      <c r="BI1134" s="241">
        <f>IF(N1134="nulová",J1134,0)</f>
        <v>0</v>
      </c>
      <c r="BJ1134" s="18" t="s">
        <v>87</v>
      </c>
      <c r="BK1134" s="241">
        <f>ROUND(I1134*H1134,2)</f>
        <v>0</v>
      </c>
      <c r="BL1134" s="18" t="s">
        <v>300</v>
      </c>
      <c r="BM1134" s="240" t="s">
        <v>1599</v>
      </c>
    </row>
    <row r="1135" s="15" customFormat="1">
      <c r="A1135" s="15"/>
      <c r="B1135" s="274"/>
      <c r="C1135" s="275"/>
      <c r="D1135" s="242" t="s">
        <v>369</v>
      </c>
      <c r="E1135" s="276" t="s">
        <v>1</v>
      </c>
      <c r="F1135" s="277" t="s">
        <v>1099</v>
      </c>
      <c r="G1135" s="275"/>
      <c r="H1135" s="276" t="s">
        <v>1</v>
      </c>
      <c r="I1135" s="278"/>
      <c r="J1135" s="275"/>
      <c r="K1135" s="275"/>
      <c r="L1135" s="279"/>
      <c r="M1135" s="280"/>
      <c r="N1135" s="281"/>
      <c r="O1135" s="281"/>
      <c r="P1135" s="281"/>
      <c r="Q1135" s="281"/>
      <c r="R1135" s="281"/>
      <c r="S1135" s="281"/>
      <c r="T1135" s="282"/>
      <c r="U1135" s="15"/>
      <c r="V1135" s="15"/>
      <c r="W1135" s="15"/>
      <c r="X1135" s="15"/>
      <c r="Y1135" s="15"/>
      <c r="Z1135" s="15"/>
      <c r="AA1135" s="15"/>
      <c r="AB1135" s="15"/>
      <c r="AC1135" s="15"/>
      <c r="AD1135" s="15"/>
      <c r="AE1135" s="15"/>
      <c r="AT1135" s="283" t="s">
        <v>369</v>
      </c>
      <c r="AU1135" s="283" t="s">
        <v>91</v>
      </c>
      <c r="AV1135" s="15" t="s">
        <v>87</v>
      </c>
      <c r="AW1135" s="15" t="s">
        <v>38</v>
      </c>
      <c r="AX1135" s="15" t="s">
        <v>83</v>
      </c>
      <c r="AY1135" s="283" t="s">
        <v>227</v>
      </c>
    </row>
    <row r="1136" s="13" customFormat="1">
      <c r="A1136" s="13"/>
      <c r="B1136" s="252"/>
      <c r="C1136" s="253"/>
      <c r="D1136" s="242" t="s">
        <v>369</v>
      </c>
      <c r="E1136" s="254" t="s">
        <v>1</v>
      </c>
      <c r="F1136" s="255" t="s">
        <v>1389</v>
      </c>
      <c r="G1136" s="253"/>
      <c r="H1136" s="256">
        <v>283.52699999999999</v>
      </c>
      <c r="I1136" s="257"/>
      <c r="J1136" s="253"/>
      <c r="K1136" s="253"/>
      <c r="L1136" s="258"/>
      <c r="M1136" s="259"/>
      <c r="N1136" s="260"/>
      <c r="O1136" s="260"/>
      <c r="P1136" s="260"/>
      <c r="Q1136" s="260"/>
      <c r="R1136" s="260"/>
      <c r="S1136" s="260"/>
      <c r="T1136" s="261"/>
      <c r="U1136" s="13"/>
      <c r="V1136" s="13"/>
      <c r="W1136" s="13"/>
      <c r="X1136" s="13"/>
      <c r="Y1136" s="13"/>
      <c r="Z1136" s="13"/>
      <c r="AA1136" s="13"/>
      <c r="AB1136" s="13"/>
      <c r="AC1136" s="13"/>
      <c r="AD1136" s="13"/>
      <c r="AE1136" s="13"/>
      <c r="AT1136" s="262" t="s">
        <v>369</v>
      </c>
      <c r="AU1136" s="262" t="s">
        <v>91</v>
      </c>
      <c r="AV1136" s="13" t="s">
        <v>91</v>
      </c>
      <c r="AW1136" s="13" t="s">
        <v>38</v>
      </c>
      <c r="AX1136" s="13" t="s">
        <v>83</v>
      </c>
      <c r="AY1136" s="262" t="s">
        <v>227</v>
      </c>
    </row>
    <row r="1137" s="13" customFormat="1">
      <c r="A1137" s="13"/>
      <c r="B1137" s="252"/>
      <c r="C1137" s="253"/>
      <c r="D1137" s="242" t="s">
        <v>369</v>
      </c>
      <c r="E1137" s="254" t="s">
        <v>1</v>
      </c>
      <c r="F1137" s="255" t="s">
        <v>1390</v>
      </c>
      <c r="G1137" s="253"/>
      <c r="H1137" s="256">
        <v>30.716000000000001</v>
      </c>
      <c r="I1137" s="257"/>
      <c r="J1137" s="253"/>
      <c r="K1137" s="253"/>
      <c r="L1137" s="258"/>
      <c r="M1137" s="259"/>
      <c r="N1137" s="260"/>
      <c r="O1137" s="260"/>
      <c r="P1137" s="260"/>
      <c r="Q1137" s="260"/>
      <c r="R1137" s="260"/>
      <c r="S1137" s="260"/>
      <c r="T1137" s="261"/>
      <c r="U1137" s="13"/>
      <c r="V1137" s="13"/>
      <c r="W1137" s="13"/>
      <c r="X1137" s="13"/>
      <c r="Y1137" s="13"/>
      <c r="Z1137" s="13"/>
      <c r="AA1137" s="13"/>
      <c r="AB1137" s="13"/>
      <c r="AC1137" s="13"/>
      <c r="AD1137" s="13"/>
      <c r="AE1137" s="13"/>
      <c r="AT1137" s="262" t="s">
        <v>369</v>
      </c>
      <c r="AU1137" s="262" t="s">
        <v>91</v>
      </c>
      <c r="AV1137" s="13" t="s">
        <v>91</v>
      </c>
      <c r="AW1137" s="13" t="s">
        <v>38</v>
      </c>
      <c r="AX1137" s="13" t="s">
        <v>83</v>
      </c>
      <c r="AY1137" s="262" t="s">
        <v>227</v>
      </c>
    </row>
    <row r="1138" s="13" customFormat="1">
      <c r="A1138" s="13"/>
      <c r="B1138" s="252"/>
      <c r="C1138" s="253"/>
      <c r="D1138" s="242" t="s">
        <v>369</v>
      </c>
      <c r="E1138" s="254" t="s">
        <v>1</v>
      </c>
      <c r="F1138" s="255" t="s">
        <v>1391</v>
      </c>
      <c r="G1138" s="253"/>
      <c r="H1138" s="256">
        <v>137.41999999999999</v>
      </c>
      <c r="I1138" s="257"/>
      <c r="J1138" s="253"/>
      <c r="K1138" s="253"/>
      <c r="L1138" s="258"/>
      <c r="M1138" s="259"/>
      <c r="N1138" s="260"/>
      <c r="O1138" s="260"/>
      <c r="P1138" s="260"/>
      <c r="Q1138" s="260"/>
      <c r="R1138" s="260"/>
      <c r="S1138" s="260"/>
      <c r="T1138" s="261"/>
      <c r="U1138" s="13"/>
      <c r="V1138" s="13"/>
      <c r="W1138" s="13"/>
      <c r="X1138" s="13"/>
      <c r="Y1138" s="13"/>
      <c r="Z1138" s="13"/>
      <c r="AA1138" s="13"/>
      <c r="AB1138" s="13"/>
      <c r="AC1138" s="13"/>
      <c r="AD1138" s="13"/>
      <c r="AE1138" s="13"/>
      <c r="AT1138" s="262" t="s">
        <v>369</v>
      </c>
      <c r="AU1138" s="262" t="s">
        <v>91</v>
      </c>
      <c r="AV1138" s="13" t="s">
        <v>91</v>
      </c>
      <c r="AW1138" s="13" t="s">
        <v>38</v>
      </c>
      <c r="AX1138" s="13" t="s">
        <v>83</v>
      </c>
      <c r="AY1138" s="262" t="s">
        <v>227</v>
      </c>
    </row>
    <row r="1139" s="13" customFormat="1">
      <c r="A1139" s="13"/>
      <c r="B1139" s="252"/>
      <c r="C1139" s="253"/>
      <c r="D1139" s="242" t="s">
        <v>369</v>
      </c>
      <c r="E1139" s="254" t="s">
        <v>1</v>
      </c>
      <c r="F1139" s="255" t="s">
        <v>1392</v>
      </c>
      <c r="G1139" s="253"/>
      <c r="H1139" s="256">
        <v>33.320999999999998</v>
      </c>
      <c r="I1139" s="257"/>
      <c r="J1139" s="253"/>
      <c r="K1139" s="253"/>
      <c r="L1139" s="258"/>
      <c r="M1139" s="259"/>
      <c r="N1139" s="260"/>
      <c r="O1139" s="260"/>
      <c r="P1139" s="260"/>
      <c r="Q1139" s="260"/>
      <c r="R1139" s="260"/>
      <c r="S1139" s="260"/>
      <c r="T1139" s="261"/>
      <c r="U1139" s="13"/>
      <c r="V1139" s="13"/>
      <c r="W1139" s="13"/>
      <c r="X1139" s="13"/>
      <c r="Y1139" s="13"/>
      <c r="Z1139" s="13"/>
      <c r="AA1139" s="13"/>
      <c r="AB1139" s="13"/>
      <c r="AC1139" s="13"/>
      <c r="AD1139" s="13"/>
      <c r="AE1139" s="13"/>
      <c r="AT1139" s="262" t="s">
        <v>369</v>
      </c>
      <c r="AU1139" s="262" t="s">
        <v>91</v>
      </c>
      <c r="AV1139" s="13" t="s">
        <v>91</v>
      </c>
      <c r="AW1139" s="13" t="s">
        <v>38</v>
      </c>
      <c r="AX1139" s="13" t="s">
        <v>83</v>
      </c>
      <c r="AY1139" s="262" t="s">
        <v>227</v>
      </c>
    </row>
    <row r="1140" s="14" customFormat="1">
      <c r="A1140" s="14"/>
      <c r="B1140" s="263"/>
      <c r="C1140" s="264"/>
      <c r="D1140" s="242" t="s">
        <v>369</v>
      </c>
      <c r="E1140" s="265" t="s">
        <v>1</v>
      </c>
      <c r="F1140" s="266" t="s">
        <v>371</v>
      </c>
      <c r="G1140" s="264"/>
      <c r="H1140" s="267">
        <v>484.98399999999998</v>
      </c>
      <c r="I1140" s="268"/>
      <c r="J1140" s="264"/>
      <c r="K1140" s="264"/>
      <c r="L1140" s="269"/>
      <c r="M1140" s="270"/>
      <c r="N1140" s="271"/>
      <c r="O1140" s="271"/>
      <c r="P1140" s="271"/>
      <c r="Q1140" s="271"/>
      <c r="R1140" s="271"/>
      <c r="S1140" s="271"/>
      <c r="T1140" s="272"/>
      <c r="U1140" s="14"/>
      <c r="V1140" s="14"/>
      <c r="W1140" s="14"/>
      <c r="X1140" s="14"/>
      <c r="Y1140" s="14"/>
      <c r="Z1140" s="14"/>
      <c r="AA1140" s="14"/>
      <c r="AB1140" s="14"/>
      <c r="AC1140" s="14"/>
      <c r="AD1140" s="14"/>
      <c r="AE1140" s="14"/>
      <c r="AT1140" s="273" t="s">
        <v>369</v>
      </c>
      <c r="AU1140" s="273" t="s">
        <v>91</v>
      </c>
      <c r="AV1140" s="14" t="s">
        <v>115</v>
      </c>
      <c r="AW1140" s="14" t="s">
        <v>38</v>
      </c>
      <c r="AX1140" s="14" t="s">
        <v>87</v>
      </c>
      <c r="AY1140" s="273" t="s">
        <v>227</v>
      </c>
    </row>
    <row r="1141" s="2" customFormat="1" ht="21.75" customHeight="1">
      <c r="A1141" s="40"/>
      <c r="B1141" s="41"/>
      <c r="C1141" s="229" t="s">
        <v>1600</v>
      </c>
      <c r="D1141" s="229" t="s">
        <v>230</v>
      </c>
      <c r="E1141" s="230" t="s">
        <v>1601</v>
      </c>
      <c r="F1141" s="231" t="s">
        <v>1602</v>
      </c>
      <c r="G1141" s="232" t="s">
        <v>415</v>
      </c>
      <c r="H1141" s="233">
        <v>54.768999999999998</v>
      </c>
      <c r="I1141" s="234"/>
      <c r="J1141" s="235">
        <f>ROUND(I1141*H1141,2)</f>
        <v>0</v>
      </c>
      <c r="K1141" s="231" t="s">
        <v>234</v>
      </c>
      <c r="L1141" s="46"/>
      <c r="M1141" s="236" t="s">
        <v>1</v>
      </c>
      <c r="N1141" s="237" t="s">
        <v>48</v>
      </c>
      <c r="O1141" s="93"/>
      <c r="P1141" s="238">
        <f>O1141*H1141</f>
        <v>0</v>
      </c>
      <c r="Q1141" s="238">
        <v>0.00058</v>
      </c>
      <c r="R1141" s="238">
        <f>Q1141*H1141</f>
        <v>0.031766019999999999</v>
      </c>
      <c r="S1141" s="238">
        <v>0</v>
      </c>
      <c r="T1141" s="239">
        <f>S1141*H1141</f>
        <v>0</v>
      </c>
      <c r="U1141" s="40"/>
      <c r="V1141" s="40"/>
      <c r="W1141" s="40"/>
      <c r="X1141" s="40"/>
      <c r="Y1141" s="40"/>
      <c r="Z1141" s="40"/>
      <c r="AA1141" s="40"/>
      <c r="AB1141" s="40"/>
      <c r="AC1141" s="40"/>
      <c r="AD1141" s="40"/>
      <c r="AE1141" s="40"/>
      <c r="AR1141" s="240" t="s">
        <v>300</v>
      </c>
      <c r="AT1141" s="240" t="s">
        <v>230</v>
      </c>
      <c r="AU1141" s="240" t="s">
        <v>91</v>
      </c>
      <c r="AY1141" s="18" t="s">
        <v>227</v>
      </c>
      <c r="BE1141" s="241">
        <f>IF(N1141="základní",J1141,0)</f>
        <v>0</v>
      </c>
      <c r="BF1141" s="241">
        <f>IF(N1141="snížená",J1141,0)</f>
        <v>0</v>
      </c>
      <c r="BG1141" s="241">
        <f>IF(N1141="zákl. přenesená",J1141,0)</f>
        <v>0</v>
      </c>
      <c r="BH1141" s="241">
        <f>IF(N1141="sníž. přenesená",J1141,0)</f>
        <v>0</v>
      </c>
      <c r="BI1141" s="241">
        <f>IF(N1141="nulová",J1141,0)</f>
        <v>0</v>
      </c>
      <c r="BJ1141" s="18" t="s">
        <v>87</v>
      </c>
      <c r="BK1141" s="241">
        <f>ROUND(I1141*H1141,2)</f>
        <v>0</v>
      </c>
      <c r="BL1141" s="18" t="s">
        <v>300</v>
      </c>
      <c r="BM1141" s="240" t="s">
        <v>1603</v>
      </c>
    </row>
    <row r="1142" s="15" customFormat="1">
      <c r="A1142" s="15"/>
      <c r="B1142" s="274"/>
      <c r="C1142" s="275"/>
      <c r="D1142" s="242" t="s">
        <v>369</v>
      </c>
      <c r="E1142" s="276" t="s">
        <v>1</v>
      </c>
      <c r="F1142" s="277" t="s">
        <v>993</v>
      </c>
      <c r="G1142" s="275"/>
      <c r="H1142" s="276" t="s">
        <v>1</v>
      </c>
      <c r="I1142" s="278"/>
      <c r="J1142" s="275"/>
      <c r="K1142" s="275"/>
      <c r="L1142" s="279"/>
      <c r="M1142" s="280"/>
      <c r="N1142" s="281"/>
      <c r="O1142" s="281"/>
      <c r="P1142" s="281"/>
      <c r="Q1142" s="281"/>
      <c r="R1142" s="281"/>
      <c r="S1142" s="281"/>
      <c r="T1142" s="282"/>
      <c r="U1142" s="15"/>
      <c r="V1142" s="15"/>
      <c r="W1142" s="15"/>
      <c r="X1142" s="15"/>
      <c r="Y1142" s="15"/>
      <c r="Z1142" s="15"/>
      <c r="AA1142" s="15"/>
      <c r="AB1142" s="15"/>
      <c r="AC1142" s="15"/>
      <c r="AD1142" s="15"/>
      <c r="AE1142" s="15"/>
      <c r="AT1142" s="283" t="s">
        <v>369</v>
      </c>
      <c r="AU1142" s="283" t="s">
        <v>91</v>
      </c>
      <c r="AV1142" s="15" t="s">
        <v>87</v>
      </c>
      <c r="AW1142" s="15" t="s">
        <v>38</v>
      </c>
      <c r="AX1142" s="15" t="s">
        <v>83</v>
      </c>
      <c r="AY1142" s="283" t="s">
        <v>227</v>
      </c>
    </row>
    <row r="1143" s="13" customFormat="1">
      <c r="A1143" s="13"/>
      <c r="B1143" s="252"/>
      <c r="C1143" s="253"/>
      <c r="D1143" s="242" t="s">
        <v>369</v>
      </c>
      <c r="E1143" s="254" t="s">
        <v>1</v>
      </c>
      <c r="F1143" s="255" t="s">
        <v>994</v>
      </c>
      <c r="G1143" s="253"/>
      <c r="H1143" s="256">
        <v>54.768999999999998</v>
      </c>
      <c r="I1143" s="257"/>
      <c r="J1143" s="253"/>
      <c r="K1143" s="253"/>
      <c r="L1143" s="258"/>
      <c r="M1143" s="259"/>
      <c r="N1143" s="260"/>
      <c r="O1143" s="260"/>
      <c r="P1143" s="260"/>
      <c r="Q1143" s="260"/>
      <c r="R1143" s="260"/>
      <c r="S1143" s="260"/>
      <c r="T1143" s="261"/>
      <c r="U1143" s="13"/>
      <c r="V1143" s="13"/>
      <c r="W1143" s="13"/>
      <c r="X1143" s="13"/>
      <c r="Y1143" s="13"/>
      <c r="Z1143" s="13"/>
      <c r="AA1143" s="13"/>
      <c r="AB1143" s="13"/>
      <c r="AC1143" s="13"/>
      <c r="AD1143" s="13"/>
      <c r="AE1143" s="13"/>
      <c r="AT1143" s="262" t="s">
        <v>369</v>
      </c>
      <c r="AU1143" s="262" t="s">
        <v>91</v>
      </c>
      <c r="AV1143" s="13" t="s">
        <v>91</v>
      </c>
      <c r="AW1143" s="13" t="s">
        <v>38</v>
      </c>
      <c r="AX1143" s="13" t="s">
        <v>83</v>
      </c>
      <c r="AY1143" s="262" t="s">
        <v>227</v>
      </c>
    </row>
    <row r="1144" s="14" customFormat="1">
      <c r="A1144" s="14"/>
      <c r="B1144" s="263"/>
      <c r="C1144" s="264"/>
      <c r="D1144" s="242" t="s">
        <v>369</v>
      </c>
      <c r="E1144" s="265" t="s">
        <v>1</v>
      </c>
      <c r="F1144" s="266" t="s">
        <v>371</v>
      </c>
      <c r="G1144" s="264"/>
      <c r="H1144" s="267">
        <v>54.768999999999998</v>
      </c>
      <c r="I1144" s="268"/>
      <c r="J1144" s="264"/>
      <c r="K1144" s="264"/>
      <c r="L1144" s="269"/>
      <c r="M1144" s="270"/>
      <c r="N1144" s="271"/>
      <c r="O1144" s="271"/>
      <c r="P1144" s="271"/>
      <c r="Q1144" s="271"/>
      <c r="R1144" s="271"/>
      <c r="S1144" s="271"/>
      <c r="T1144" s="272"/>
      <c r="U1144" s="14"/>
      <c r="V1144" s="14"/>
      <c r="W1144" s="14"/>
      <c r="X1144" s="14"/>
      <c r="Y1144" s="14"/>
      <c r="Z1144" s="14"/>
      <c r="AA1144" s="14"/>
      <c r="AB1144" s="14"/>
      <c r="AC1144" s="14"/>
      <c r="AD1144" s="14"/>
      <c r="AE1144" s="14"/>
      <c r="AT1144" s="273" t="s">
        <v>369</v>
      </c>
      <c r="AU1144" s="273" t="s">
        <v>91</v>
      </c>
      <c r="AV1144" s="14" t="s">
        <v>115</v>
      </c>
      <c r="AW1144" s="14" t="s">
        <v>38</v>
      </c>
      <c r="AX1144" s="14" t="s">
        <v>87</v>
      </c>
      <c r="AY1144" s="273" t="s">
        <v>227</v>
      </c>
    </row>
    <row r="1145" s="2" customFormat="1" ht="16.5" customHeight="1">
      <c r="A1145" s="40"/>
      <c r="B1145" s="41"/>
      <c r="C1145" s="284" t="s">
        <v>1604</v>
      </c>
      <c r="D1145" s="284" t="s">
        <v>407</v>
      </c>
      <c r="E1145" s="285" t="s">
        <v>1605</v>
      </c>
      <c r="F1145" s="286" t="s">
        <v>1606</v>
      </c>
      <c r="G1145" s="287" t="s">
        <v>374</v>
      </c>
      <c r="H1145" s="288">
        <v>3.6230000000000002</v>
      </c>
      <c r="I1145" s="289"/>
      <c r="J1145" s="290">
        <f>ROUND(I1145*H1145,2)</f>
        <v>0</v>
      </c>
      <c r="K1145" s="286" t="s">
        <v>251</v>
      </c>
      <c r="L1145" s="291"/>
      <c r="M1145" s="292" t="s">
        <v>1</v>
      </c>
      <c r="N1145" s="293" t="s">
        <v>48</v>
      </c>
      <c r="O1145" s="93"/>
      <c r="P1145" s="238">
        <f>O1145*H1145</f>
        <v>0</v>
      </c>
      <c r="Q1145" s="238">
        <v>0.0018</v>
      </c>
      <c r="R1145" s="238">
        <f>Q1145*H1145</f>
        <v>0.0065214000000000001</v>
      </c>
      <c r="S1145" s="238">
        <v>0</v>
      </c>
      <c r="T1145" s="239">
        <f>S1145*H1145</f>
        <v>0</v>
      </c>
      <c r="U1145" s="40"/>
      <c r="V1145" s="40"/>
      <c r="W1145" s="40"/>
      <c r="X1145" s="40"/>
      <c r="Y1145" s="40"/>
      <c r="Z1145" s="40"/>
      <c r="AA1145" s="40"/>
      <c r="AB1145" s="40"/>
      <c r="AC1145" s="40"/>
      <c r="AD1145" s="40"/>
      <c r="AE1145" s="40"/>
      <c r="AR1145" s="240" t="s">
        <v>525</v>
      </c>
      <c r="AT1145" s="240" t="s">
        <v>407</v>
      </c>
      <c r="AU1145" s="240" t="s">
        <v>91</v>
      </c>
      <c r="AY1145" s="18" t="s">
        <v>227</v>
      </c>
      <c r="BE1145" s="241">
        <f>IF(N1145="základní",J1145,0)</f>
        <v>0</v>
      </c>
      <c r="BF1145" s="241">
        <f>IF(N1145="snížená",J1145,0)</f>
        <v>0</v>
      </c>
      <c r="BG1145" s="241">
        <f>IF(N1145="zákl. přenesená",J1145,0)</f>
        <v>0</v>
      </c>
      <c r="BH1145" s="241">
        <f>IF(N1145="sníž. přenesená",J1145,0)</f>
        <v>0</v>
      </c>
      <c r="BI1145" s="241">
        <f>IF(N1145="nulová",J1145,0)</f>
        <v>0</v>
      </c>
      <c r="BJ1145" s="18" t="s">
        <v>87</v>
      </c>
      <c r="BK1145" s="241">
        <f>ROUND(I1145*H1145,2)</f>
        <v>0</v>
      </c>
      <c r="BL1145" s="18" t="s">
        <v>300</v>
      </c>
      <c r="BM1145" s="240" t="s">
        <v>1607</v>
      </c>
    </row>
    <row r="1146" s="2" customFormat="1">
      <c r="A1146" s="40"/>
      <c r="B1146" s="41"/>
      <c r="C1146" s="42"/>
      <c r="D1146" s="242" t="s">
        <v>237</v>
      </c>
      <c r="E1146" s="42"/>
      <c r="F1146" s="243" t="s">
        <v>1608</v>
      </c>
      <c r="G1146" s="42"/>
      <c r="H1146" s="42"/>
      <c r="I1146" s="244"/>
      <c r="J1146" s="42"/>
      <c r="K1146" s="42"/>
      <c r="L1146" s="46"/>
      <c r="M1146" s="245"/>
      <c r="N1146" s="246"/>
      <c r="O1146" s="93"/>
      <c r="P1146" s="93"/>
      <c r="Q1146" s="93"/>
      <c r="R1146" s="93"/>
      <c r="S1146" s="93"/>
      <c r="T1146" s="94"/>
      <c r="U1146" s="40"/>
      <c r="V1146" s="40"/>
      <c r="W1146" s="40"/>
      <c r="X1146" s="40"/>
      <c r="Y1146" s="40"/>
      <c r="Z1146" s="40"/>
      <c r="AA1146" s="40"/>
      <c r="AB1146" s="40"/>
      <c r="AC1146" s="40"/>
      <c r="AD1146" s="40"/>
      <c r="AE1146" s="40"/>
      <c r="AT1146" s="18" t="s">
        <v>237</v>
      </c>
      <c r="AU1146" s="18" t="s">
        <v>91</v>
      </c>
    </row>
    <row r="1147" s="13" customFormat="1">
      <c r="A1147" s="13"/>
      <c r="B1147" s="252"/>
      <c r="C1147" s="253"/>
      <c r="D1147" s="242" t="s">
        <v>369</v>
      </c>
      <c r="E1147" s="254" t="s">
        <v>1</v>
      </c>
      <c r="F1147" s="255" t="s">
        <v>1609</v>
      </c>
      <c r="G1147" s="253"/>
      <c r="H1147" s="256">
        <v>3.4500000000000002</v>
      </c>
      <c r="I1147" s="257"/>
      <c r="J1147" s="253"/>
      <c r="K1147" s="253"/>
      <c r="L1147" s="258"/>
      <c r="M1147" s="259"/>
      <c r="N1147" s="260"/>
      <c r="O1147" s="260"/>
      <c r="P1147" s="260"/>
      <c r="Q1147" s="260"/>
      <c r="R1147" s="260"/>
      <c r="S1147" s="260"/>
      <c r="T1147" s="261"/>
      <c r="U1147" s="13"/>
      <c r="V1147" s="13"/>
      <c r="W1147" s="13"/>
      <c r="X1147" s="13"/>
      <c r="Y1147" s="13"/>
      <c r="Z1147" s="13"/>
      <c r="AA1147" s="13"/>
      <c r="AB1147" s="13"/>
      <c r="AC1147" s="13"/>
      <c r="AD1147" s="13"/>
      <c r="AE1147" s="13"/>
      <c r="AT1147" s="262" t="s">
        <v>369</v>
      </c>
      <c r="AU1147" s="262" t="s">
        <v>91</v>
      </c>
      <c r="AV1147" s="13" t="s">
        <v>91</v>
      </c>
      <c r="AW1147" s="13" t="s">
        <v>38</v>
      </c>
      <c r="AX1147" s="13" t="s">
        <v>83</v>
      </c>
      <c r="AY1147" s="262" t="s">
        <v>227</v>
      </c>
    </row>
    <row r="1148" s="14" customFormat="1">
      <c r="A1148" s="14"/>
      <c r="B1148" s="263"/>
      <c r="C1148" s="264"/>
      <c r="D1148" s="242" t="s">
        <v>369</v>
      </c>
      <c r="E1148" s="265" t="s">
        <v>1</v>
      </c>
      <c r="F1148" s="266" t="s">
        <v>371</v>
      </c>
      <c r="G1148" s="264"/>
      <c r="H1148" s="267">
        <v>3.4500000000000002</v>
      </c>
      <c r="I1148" s="268"/>
      <c r="J1148" s="264"/>
      <c r="K1148" s="264"/>
      <c r="L1148" s="269"/>
      <c r="M1148" s="270"/>
      <c r="N1148" s="271"/>
      <c r="O1148" s="271"/>
      <c r="P1148" s="271"/>
      <c r="Q1148" s="271"/>
      <c r="R1148" s="271"/>
      <c r="S1148" s="271"/>
      <c r="T1148" s="272"/>
      <c r="U1148" s="14"/>
      <c r="V1148" s="14"/>
      <c r="W1148" s="14"/>
      <c r="X1148" s="14"/>
      <c r="Y1148" s="14"/>
      <c r="Z1148" s="14"/>
      <c r="AA1148" s="14"/>
      <c r="AB1148" s="14"/>
      <c r="AC1148" s="14"/>
      <c r="AD1148" s="14"/>
      <c r="AE1148" s="14"/>
      <c r="AT1148" s="273" t="s">
        <v>369</v>
      </c>
      <c r="AU1148" s="273" t="s">
        <v>91</v>
      </c>
      <c r="AV1148" s="14" t="s">
        <v>115</v>
      </c>
      <c r="AW1148" s="14" t="s">
        <v>38</v>
      </c>
      <c r="AX1148" s="14" t="s">
        <v>87</v>
      </c>
      <c r="AY1148" s="273" t="s">
        <v>227</v>
      </c>
    </row>
    <row r="1149" s="13" customFormat="1">
      <c r="A1149" s="13"/>
      <c r="B1149" s="252"/>
      <c r="C1149" s="253"/>
      <c r="D1149" s="242" t="s">
        <v>369</v>
      </c>
      <c r="E1149" s="253"/>
      <c r="F1149" s="255" t="s">
        <v>1610</v>
      </c>
      <c r="G1149" s="253"/>
      <c r="H1149" s="256">
        <v>3.6230000000000002</v>
      </c>
      <c r="I1149" s="257"/>
      <c r="J1149" s="253"/>
      <c r="K1149" s="253"/>
      <c r="L1149" s="258"/>
      <c r="M1149" s="259"/>
      <c r="N1149" s="260"/>
      <c r="O1149" s="260"/>
      <c r="P1149" s="260"/>
      <c r="Q1149" s="260"/>
      <c r="R1149" s="260"/>
      <c r="S1149" s="260"/>
      <c r="T1149" s="261"/>
      <c r="U1149" s="13"/>
      <c r="V1149" s="13"/>
      <c r="W1149" s="13"/>
      <c r="X1149" s="13"/>
      <c r="Y1149" s="13"/>
      <c r="Z1149" s="13"/>
      <c r="AA1149" s="13"/>
      <c r="AB1149" s="13"/>
      <c r="AC1149" s="13"/>
      <c r="AD1149" s="13"/>
      <c r="AE1149" s="13"/>
      <c r="AT1149" s="262" t="s">
        <v>369</v>
      </c>
      <c r="AU1149" s="262" t="s">
        <v>91</v>
      </c>
      <c r="AV1149" s="13" t="s">
        <v>91</v>
      </c>
      <c r="AW1149" s="13" t="s">
        <v>4</v>
      </c>
      <c r="AX1149" s="13" t="s">
        <v>87</v>
      </c>
      <c r="AY1149" s="262" t="s">
        <v>227</v>
      </c>
    </row>
    <row r="1150" s="2" customFormat="1" ht="21.75" customHeight="1">
      <c r="A1150" s="40"/>
      <c r="B1150" s="41"/>
      <c r="C1150" s="229" t="s">
        <v>1611</v>
      </c>
      <c r="D1150" s="229" t="s">
        <v>230</v>
      </c>
      <c r="E1150" s="230" t="s">
        <v>1601</v>
      </c>
      <c r="F1150" s="231" t="s">
        <v>1602</v>
      </c>
      <c r="G1150" s="232" t="s">
        <v>415</v>
      </c>
      <c r="H1150" s="233">
        <v>686.18499999999995</v>
      </c>
      <c r="I1150" s="234"/>
      <c r="J1150" s="235">
        <f>ROUND(I1150*H1150,2)</f>
        <v>0</v>
      </c>
      <c r="K1150" s="231" t="s">
        <v>234</v>
      </c>
      <c r="L1150" s="46"/>
      <c r="M1150" s="236" t="s">
        <v>1</v>
      </c>
      <c r="N1150" s="237" t="s">
        <v>48</v>
      </c>
      <c r="O1150" s="93"/>
      <c r="P1150" s="238">
        <f>O1150*H1150</f>
        <v>0</v>
      </c>
      <c r="Q1150" s="238">
        <v>0.00058</v>
      </c>
      <c r="R1150" s="238">
        <f>Q1150*H1150</f>
        <v>0.39798729999999999</v>
      </c>
      <c r="S1150" s="238">
        <v>0</v>
      </c>
      <c r="T1150" s="239">
        <f>S1150*H1150</f>
        <v>0</v>
      </c>
      <c r="U1150" s="40"/>
      <c r="V1150" s="40"/>
      <c r="W1150" s="40"/>
      <c r="X1150" s="40"/>
      <c r="Y1150" s="40"/>
      <c r="Z1150" s="40"/>
      <c r="AA1150" s="40"/>
      <c r="AB1150" s="40"/>
      <c r="AC1150" s="40"/>
      <c r="AD1150" s="40"/>
      <c r="AE1150" s="40"/>
      <c r="AR1150" s="240" t="s">
        <v>300</v>
      </c>
      <c r="AT1150" s="240" t="s">
        <v>230</v>
      </c>
      <c r="AU1150" s="240" t="s">
        <v>91</v>
      </c>
      <c r="AY1150" s="18" t="s">
        <v>227</v>
      </c>
      <c r="BE1150" s="241">
        <f>IF(N1150="základní",J1150,0)</f>
        <v>0</v>
      </c>
      <c r="BF1150" s="241">
        <f>IF(N1150="snížená",J1150,0)</f>
        <v>0</v>
      </c>
      <c r="BG1150" s="241">
        <f>IF(N1150="zákl. přenesená",J1150,0)</f>
        <v>0</v>
      </c>
      <c r="BH1150" s="241">
        <f>IF(N1150="sníž. přenesená",J1150,0)</f>
        <v>0</v>
      </c>
      <c r="BI1150" s="241">
        <f>IF(N1150="nulová",J1150,0)</f>
        <v>0</v>
      </c>
      <c r="BJ1150" s="18" t="s">
        <v>87</v>
      </c>
      <c r="BK1150" s="241">
        <f>ROUND(I1150*H1150,2)</f>
        <v>0</v>
      </c>
      <c r="BL1150" s="18" t="s">
        <v>300</v>
      </c>
      <c r="BM1150" s="240" t="s">
        <v>1612</v>
      </c>
    </row>
    <row r="1151" s="15" customFormat="1">
      <c r="A1151" s="15"/>
      <c r="B1151" s="274"/>
      <c r="C1151" s="275"/>
      <c r="D1151" s="242" t="s">
        <v>369</v>
      </c>
      <c r="E1151" s="276" t="s">
        <v>1</v>
      </c>
      <c r="F1151" s="277" t="s">
        <v>993</v>
      </c>
      <c r="G1151" s="275"/>
      <c r="H1151" s="276" t="s">
        <v>1</v>
      </c>
      <c r="I1151" s="278"/>
      <c r="J1151" s="275"/>
      <c r="K1151" s="275"/>
      <c r="L1151" s="279"/>
      <c r="M1151" s="280"/>
      <c r="N1151" s="281"/>
      <c r="O1151" s="281"/>
      <c r="P1151" s="281"/>
      <c r="Q1151" s="281"/>
      <c r="R1151" s="281"/>
      <c r="S1151" s="281"/>
      <c r="T1151" s="282"/>
      <c r="U1151" s="15"/>
      <c r="V1151" s="15"/>
      <c r="W1151" s="15"/>
      <c r="X1151" s="15"/>
      <c r="Y1151" s="15"/>
      <c r="Z1151" s="15"/>
      <c r="AA1151" s="15"/>
      <c r="AB1151" s="15"/>
      <c r="AC1151" s="15"/>
      <c r="AD1151" s="15"/>
      <c r="AE1151" s="15"/>
      <c r="AT1151" s="283" t="s">
        <v>369</v>
      </c>
      <c r="AU1151" s="283" t="s">
        <v>91</v>
      </c>
      <c r="AV1151" s="15" t="s">
        <v>87</v>
      </c>
      <c r="AW1151" s="15" t="s">
        <v>38</v>
      </c>
      <c r="AX1151" s="15" t="s">
        <v>83</v>
      </c>
      <c r="AY1151" s="283" t="s">
        <v>227</v>
      </c>
    </row>
    <row r="1152" s="13" customFormat="1">
      <c r="A1152" s="13"/>
      <c r="B1152" s="252"/>
      <c r="C1152" s="253"/>
      <c r="D1152" s="242" t="s">
        <v>369</v>
      </c>
      <c r="E1152" s="254" t="s">
        <v>1</v>
      </c>
      <c r="F1152" s="255" t="s">
        <v>1410</v>
      </c>
      <c r="G1152" s="253"/>
      <c r="H1152" s="256">
        <v>57.408000000000001</v>
      </c>
      <c r="I1152" s="257"/>
      <c r="J1152" s="253"/>
      <c r="K1152" s="253"/>
      <c r="L1152" s="258"/>
      <c r="M1152" s="259"/>
      <c r="N1152" s="260"/>
      <c r="O1152" s="260"/>
      <c r="P1152" s="260"/>
      <c r="Q1152" s="260"/>
      <c r="R1152" s="260"/>
      <c r="S1152" s="260"/>
      <c r="T1152" s="261"/>
      <c r="U1152" s="13"/>
      <c r="V1152" s="13"/>
      <c r="W1152" s="13"/>
      <c r="X1152" s="13"/>
      <c r="Y1152" s="13"/>
      <c r="Z1152" s="13"/>
      <c r="AA1152" s="13"/>
      <c r="AB1152" s="13"/>
      <c r="AC1152" s="13"/>
      <c r="AD1152" s="13"/>
      <c r="AE1152" s="13"/>
      <c r="AT1152" s="262" t="s">
        <v>369</v>
      </c>
      <c r="AU1152" s="262" t="s">
        <v>91</v>
      </c>
      <c r="AV1152" s="13" t="s">
        <v>91</v>
      </c>
      <c r="AW1152" s="13" t="s">
        <v>38</v>
      </c>
      <c r="AX1152" s="13" t="s">
        <v>83</v>
      </c>
      <c r="AY1152" s="262" t="s">
        <v>227</v>
      </c>
    </row>
    <row r="1153" s="13" customFormat="1">
      <c r="A1153" s="13"/>
      <c r="B1153" s="252"/>
      <c r="C1153" s="253"/>
      <c r="D1153" s="242" t="s">
        <v>369</v>
      </c>
      <c r="E1153" s="254" t="s">
        <v>1</v>
      </c>
      <c r="F1153" s="255" t="s">
        <v>1411</v>
      </c>
      <c r="G1153" s="253"/>
      <c r="H1153" s="256">
        <v>277.10300000000001</v>
      </c>
      <c r="I1153" s="257"/>
      <c r="J1153" s="253"/>
      <c r="K1153" s="253"/>
      <c r="L1153" s="258"/>
      <c r="M1153" s="259"/>
      <c r="N1153" s="260"/>
      <c r="O1153" s="260"/>
      <c r="P1153" s="260"/>
      <c r="Q1153" s="260"/>
      <c r="R1153" s="260"/>
      <c r="S1153" s="260"/>
      <c r="T1153" s="261"/>
      <c r="U1153" s="13"/>
      <c r="V1153" s="13"/>
      <c r="W1153" s="13"/>
      <c r="X1153" s="13"/>
      <c r="Y1153" s="13"/>
      <c r="Z1153" s="13"/>
      <c r="AA1153" s="13"/>
      <c r="AB1153" s="13"/>
      <c r="AC1153" s="13"/>
      <c r="AD1153" s="13"/>
      <c r="AE1153" s="13"/>
      <c r="AT1153" s="262" t="s">
        <v>369</v>
      </c>
      <c r="AU1153" s="262" t="s">
        <v>91</v>
      </c>
      <c r="AV1153" s="13" t="s">
        <v>91</v>
      </c>
      <c r="AW1153" s="13" t="s">
        <v>38</v>
      </c>
      <c r="AX1153" s="13" t="s">
        <v>83</v>
      </c>
      <c r="AY1153" s="262" t="s">
        <v>227</v>
      </c>
    </row>
    <row r="1154" s="13" customFormat="1">
      <c r="A1154" s="13"/>
      <c r="B1154" s="252"/>
      <c r="C1154" s="253"/>
      <c r="D1154" s="242" t="s">
        <v>369</v>
      </c>
      <c r="E1154" s="254" t="s">
        <v>1</v>
      </c>
      <c r="F1154" s="255" t="s">
        <v>1412</v>
      </c>
      <c r="G1154" s="253"/>
      <c r="H1154" s="256">
        <v>153.88900000000001</v>
      </c>
      <c r="I1154" s="257"/>
      <c r="J1154" s="253"/>
      <c r="K1154" s="253"/>
      <c r="L1154" s="258"/>
      <c r="M1154" s="259"/>
      <c r="N1154" s="260"/>
      <c r="O1154" s="260"/>
      <c r="P1154" s="260"/>
      <c r="Q1154" s="260"/>
      <c r="R1154" s="260"/>
      <c r="S1154" s="260"/>
      <c r="T1154" s="261"/>
      <c r="U1154" s="13"/>
      <c r="V1154" s="13"/>
      <c r="W1154" s="13"/>
      <c r="X1154" s="13"/>
      <c r="Y1154" s="13"/>
      <c r="Z1154" s="13"/>
      <c r="AA1154" s="13"/>
      <c r="AB1154" s="13"/>
      <c r="AC1154" s="13"/>
      <c r="AD1154" s="13"/>
      <c r="AE1154" s="13"/>
      <c r="AT1154" s="262" t="s">
        <v>369</v>
      </c>
      <c r="AU1154" s="262" t="s">
        <v>91</v>
      </c>
      <c r="AV1154" s="13" t="s">
        <v>91</v>
      </c>
      <c r="AW1154" s="13" t="s">
        <v>38</v>
      </c>
      <c r="AX1154" s="13" t="s">
        <v>83</v>
      </c>
      <c r="AY1154" s="262" t="s">
        <v>227</v>
      </c>
    </row>
    <row r="1155" s="13" customFormat="1">
      <c r="A1155" s="13"/>
      <c r="B1155" s="252"/>
      <c r="C1155" s="253"/>
      <c r="D1155" s="242" t="s">
        <v>369</v>
      </c>
      <c r="E1155" s="254" t="s">
        <v>1</v>
      </c>
      <c r="F1155" s="255" t="s">
        <v>1413</v>
      </c>
      <c r="G1155" s="253"/>
      <c r="H1155" s="256">
        <v>57.938000000000002</v>
      </c>
      <c r="I1155" s="257"/>
      <c r="J1155" s="253"/>
      <c r="K1155" s="253"/>
      <c r="L1155" s="258"/>
      <c r="M1155" s="259"/>
      <c r="N1155" s="260"/>
      <c r="O1155" s="260"/>
      <c r="P1155" s="260"/>
      <c r="Q1155" s="260"/>
      <c r="R1155" s="260"/>
      <c r="S1155" s="260"/>
      <c r="T1155" s="261"/>
      <c r="U1155" s="13"/>
      <c r="V1155" s="13"/>
      <c r="W1155" s="13"/>
      <c r="X1155" s="13"/>
      <c r="Y1155" s="13"/>
      <c r="Z1155" s="13"/>
      <c r="AA1155" s="13"/>
      <c r="AB1155" s="13"/>
      <c r="AC1155" s="13"/>
      <c r="AD1155" s="13"/>
      <c r="AE1155" s="13"/>
      <c r="AT1155" s="262" t="s">
        <v>369</v>
      </c>
      <c r="AU1155" s="262" t="s">
        <v>91</v>
      </c>
      <c r="AV1155" s="13" t="s">
        <v>91</v>
      </c>
      <c r="AW1155" s="13" t="s">
        <v>38</v>
      </c>
      <c r="AX1155" s="13" t="s">
        <v>83</v>
      </c>
      <c r="AY1155" s="262" t="s">
        <v>227</v>
      </c>
    </row>
    <row r="1156" s="13" customFormat="1">
      <c r="A1156" s="13"/>
      <c r="B1156" s="252"/>
      <c r="C1156" s="253"/>
      <c r="D1156" s="242" t="s">
        <v>369</v>
      </c>
      <c r="E1156" s="254" t="s">
        <v>1</v>
      </c>
      <c r="F1156" s="255" t="s">
        <v>1414</v>
      </c>
      <c r="G1156" s="253"/>
      <c r="H1156" s="256">
        <v>139.84700000000001</v>
      </c>
      <c r="I1156" s="257"/>
      <c r="J1156" s="253"/>
      <c r="K1156" s="253"/>
      <c r="L1156" s="258"/>
      <c r="M1156" s="259"/>
      <c r="N1156" s="260"/>
      <c r="O1156" s="260"/>
      <c r="P1156" s="260"/>
      <c r="Q1156" s="260"/>
      <c r="R1156" s="260"/>
      <c r="S1156" s="260"/>
      <c r="T1156" s="261"/>
      <c r="U1156" s="13"/>
      <c r="V1156" s="13"/>
      <c r="W1156" s="13"/>
      <c r="X1156" s="13"/>
      <c r="Y1156" s="13"/>
      <c r="Z1156" s="13"/>
      <c r="AA1156" s="13"/>
      <c r="AB1156" s="13"/>
      <c r="AC1156" s="13"/>
      <c r="AD1156" s="13"/>
      <c r="AE1156" s="13"/>
      <c r="AT1156" s="262" t="s">
        <v>369</v>
      </c>
      <c r="AU1156" s="262" t="s">
        <v>91</v>
      </c>
      <c r="AV1156" s="13" t="s">
        <v>91</v>
      </c>
      <c r="AW1156" s="13" t="s">
        <v>38</v>
      </c>
      <c r="AX1156" s="13" t="s">
        <v>83</v>
      </c>
      <c r="AY1156" s="262" t="s">
        <v>227</v>
      </c>
    </row>
    <row r="1157" s="14" customFormat="1">
      <c r="A1157" s="14"/>
      <c r="B1157" s="263"/>
      <c r="C1157" s="264"/>
      <c r="D1157" s="242" t="s">
        <v>369</v>
      </c>
      <c r="E1157" s="265" t="s">
        <v>1</v>
      </c>
      <c r="F1157" s="266" t="s">
        <v>371</v>
      </c>
      <c r="G1157" s="264"/>
      <c r="H1157" s="267">
        <v>686.18499999999995</v>
      </c>
      <c r="I1157" s="268"/>
      <c r="J1157" s="264"/>
      <c r="K1157" s="264"/>
      <c r="L1157" s="269"/>
      <c r="M1157" s="270"/>
      <c r="N1157" s="271"/>
      <c r="O1157" s="271"/>
      <c r="P1157" s="271"/>
      <c r="Q1157" s="271"/>
      <c r="R1157" s="271"/>
      <c r="S1157" s="271"/>
      <c r="T1157" s="272"/>
      <c r="U1157" s="14"/>
      <c r="V1157" s="14"/>
      <c r="W1157" s="14"/>
      <c r="X1157" s="14"/>
      <c r="Y1157" s="14"/>
      <c r="Z1157" s="14"/>
      <c r="AA1157" s="14"/>
      <c r="AB1157" s="14"/>
      <c r="AC1157" s="14"/>
      <c r="AD1157" s="14"/>
      <c r="AE1157" s="14"/>
      <c r="AT1157" s="273" t="s">
        <v>369</v>
      </c>
      <c r="AU1157" s="273" t="s">
        <v>91</v>
      </c>
      <c r="AV1157" s="14" t="s">
        <v>115</v>
      </c>
      <c r="AW1157" s="14" t="s">
        <v>38</v>
      </c>
      <c r="AX1157" s="14" t="s">
        <v>87</v>
      </c>
      <c r="AY1157" s="273" t="s">
        <v>227</v>
      </c>
    </row>
    <row r="1158" s="2" customFormat="1" ht="16.5" customHeight="1">
      <c r="A1158" s="40"/>
      <c r="B1158" s="41"/>
      <c r="C1158" s="284" t="s">
        <v>1613</v>
      </c>
      <c r="D1158" s="284" t="s">
        <v>407</v>
      </c>
      <c r="E1158" s="285" t="s">
        <v>1542</v>
      </c>
      <c r="F1158" s="286" t="s">
        <v>1543</v>
      </c>
      <c r="G1158" s="287" t="s">
        <v>415</v>
      </c>
      <c r="H1158" s="288">
        <v>720.49400000000003</v>
      </c>
      <c r="I1158" s="289"/>
      <c r="J1158" s="290">
        <f>ROUND(I1158*H1158,2)</f>
        <v>0</v>
      </c>
      <c r="K1158" s="286" t="s">
        <v>234</v>
      </c>
      <c r="L1158" s="291"/>
      <c r="M1158" s="292" t="s">
        <v>1</v>
      </c>
      <c r="N1158" s="293" t="s">
        <v>48</v>
      </c>
      <c r="O1158" s="93"/>
      <c r="P1158" s="238">
        <f>O1158*H1158</f>
        <v>0</v>
      </c>
      <c r="Q1158" s="238">
        <v>0.002</v>
      </c>
      <c r="R1158" s="238">
        <f>Q1158*H1158</f>
        <v>1.4409880000000002</v>
      </c>
      <c r="S1158" s="238">
        <v>0</v>
      </c>
      <c r="T1158" s="239">
        <f>S1158*H1158</f>
        <v>0</v>
      </c>
      <c r="U1158" s="40"/>
      <c r="V1158" s="40"/>
      <c r="W1158" s="40"/>
      <c r="X1158" s="40"/>
      <c r="Y1158" s="40"/>
      <c r="Z1158" s="40"/>
      <c r="AA1158" s="40"/>
      <c r="AB1158" s="40"/>
      <c r="AC1158" s="40"/>
      <c r="AD1158" s="40"/>
      <c r="AE1158" s="40"/>
      <c r="AR1158" s="240" t="s">
        <v>525</v>
      </c>
      <c r="AT1158" s="240" t="s">
        <v>407</v>
      </c>
      <c r="AU1158" s="240" t="s">
        <v>91</v>
      </c>
      <c r="AY1158" s="18" t="s">
        <v>227</v>
      </c>
      <c r="BE1158" s="241">
        <f>IF(N1158="základní",J1158,0)</f>
        <v>0</v>
      </c>
      <c r="BF1158" s="241">
        <f>IF(N1158="snížená",J1158,0)</f>
        <v>0</v>
      </c>
      <c r="BG1158" s="241">
        <f>IF(N1158="zákl. přenesená",J1158,0)</f>
        <v>0</v>
      </c>
      <c r="BH1158" s="241">
        <f>IF(N1158="sníž. přenesená",J1158,0)</f>
        <v>0</v>
      </c>
      <c r="BI1158" s="241">
        <f>IF(N1158="nulová",J1158,0)</f>
        <v>0</v>
      </c>
      <c r="BJ1158" s="18" t="s">
        <v>87</v>
      </c>
      <c r="BK1158" s="241">
        <f>ROUND(I1158*H1158,2)</f>
        <v>0</v>
      </c>
      <c r="BL1158" s="18" t="s">
        <v>300</v>
      </c>
      <c r="BM1158" s="240" t="s">
        <v>1614</v>
      </c>
    </row>
    <row r="1159" s="2" customFormat="1">
      <c r="A1159" s="40"/>
      <c r="B1159" s="41"/>
      <c r="C1159" s="42"/>
      <c r="D1159" s="242" t="s">
        <v>237</v>
      </c>
      <c r="E1159" s="42"/>
      <c r="F1159" s="243" t="s">
        <v>1615</v>
      </c>
      <c r="G1159" s="42"/>
      <c r="H1159" s="42"/>
      <c r="I1159" s="244"/>
      <c r="J1159" s="42"/>
      <c r="K1159" s="42"/>
      <c r="L1159" s="46"/>
      <c r="M1159" s="245"/>
      <c r="N1159" s="246"/>
      <c r="O1159" s="93"/>
      <c r="P1159" s="93"/>
      <c r="Q1159" s="93"/>
      <c r="R1159" s="93"/>
      <c r="S1159" s="93"/>
      <c r="T1159" s="94"/>
      <c r="U1159" s="40"/>
      <c r="V1159" s="40"/>
      <c r="W1159" s="40"/>
      <c r="X1159" s="40"/>
      <c r="Y1159" s="40"/>
      <c r="Z1159" s="40"/>
      <c r="AA1159" s="40"/>
      <c r="AB1159" s="40"/>
      <c r="AC1159" s="40"/>
      <c r="AD1159" s="40"/>
      <c r="AE1159" s="40"/>
      <c r="AT1159" s="18" t="s">
        <v>237</v>
      </c>
      <c r="AU1159" s="18" t="s">
        <v>91</v>
      </c>
    </row>
    <row r="1160" s="13" customFormat="1">
      <c r="A1160" s="13"/>
      <c r="B1160" s="252"/>
      <c r="C1160" s="253"/>
      <c r="D1160" s="242" t="s">
        <v>369</v>
      </c>
      <c r="E1160" s="253"/>
      <c r="F1160" s="255" t="s">
        <v>1616</v>
      </c>
      <c r="G1160" s="253"/>
      <c r="H1160" s="256">
        <v>720.49400000000003</v>
      </c>
      <c r="I1160" s="257"/>
      <c r="J1160" s="253"/>
      <c r="K1160" s="253"/>
      <c r="L1160" s="258"/>
      <c r="M1160" s="259"/>
      <c r="N1160" s="260"/>
      <c r="O1160" s="260"/>
      <c r="P1160" s="260"/>
      <c r="Q1160" s="260"/>
      <c r="R1160" s="260"/>
      <c r="S1160" s="260"/>
      <c r="T1160" s="261"/>
      <c r="U1160" s="13"/>
      <c r="V1160" s="13"/>
      <c r="W1160" s="13"/>
      <c r="X1160" s="13"/>
      <c r="Y1160" s="13"/>
      <c r="Z1160" s="13"/>
      <c r="AA1160" s="13"/>
      <c r="AB1160" s="13"/>
      <c r="AC1160" s="13"/>
      <c r="AD1160" s="13"/>
      <c r="AE1160" s="13"/>
      <c r="AT1160" s="262" t="s">
        <v>369</v>
      </c>
      <c r="AU1160" s="262" t="s">
        <v>91</v>
      </c>
      <c r="AV1160" s="13" t="s">
        <v>91</v>
      </c>
      <c r="AW1160" s="13" t="s">
        <v>4</v>
      </c>
      <c r="AX1160" s="13" t="s">
        <v>87</v>
      </c>
      <c r="AY1160" s="262" t="s">
        <v>227</v>
      </c>
    </row>
    <row r="1161" s="2" customFormat="1" ht="16.5" customHeight="1">
      <c r="A1161" s="40"/>
      <c r="B1161" s="41"/>
      <c r="C1161" s="229" t="s">
        <v>1617</v>
      </c>
      <c r="D1161" s="229" t="s">
        <v>230</v>
      </c>
      <c r="E1161" s="230" t="s">
        <v>1618</v>
      </c>
      <c r="F1161" s="231" t="s">
        <v>1619</v>
      </c>
      <c r="G1161" s="232" t="s">
        <v>415</v>
      </c>
      <c r="H1161" s="233">
        <v>175.47</v>
      </c>
      <c r="I1161" s="234"/>
      <c r="J1161" s="235">
        <f>ROUND(I1161*H1161,2)</f>
        <v>0</v>
      </c>
      <c r="K1161" s="231" t="s">
        <v>234</v>
      </c>
      <c r="L1161" s="46"/>
      <c r="M1161" s="236" t="s">
        <v>1</v>
      </c>
      <c r="N1161" s="237" t="s">
        <v>48</v>
      </c>
      <c r="O1161" s="93"/>
      <c r="P1161" s="238">
        <f>O1161*H1161</f>
        <v>0</v>
      </c>
      <c r="Q1161" s="238">
        <v>0.00116</v>
      </c>
      <c r="R1161" s="238">
        <f>Q1161*H1161</f>
        <v>0.20354520000000001</v>
      </c>
      <c r="S1161" s="238">
        <v>0</v>
      </c>
      <c r="T1161" s="239">
        <f>S1161*H1161</f>
        <v>0</v>
      </c>
      <c r="U1161" s="40"/>
      <c r="V1161" s="40"/>
      <c r="W1161" s="40"/>
      <c r="X1161" s="40"/>
      <c r="Y1161" s="40"/>
      <c r="Z1161" s="40"/>
      <c r="AA1161" s="40"/>
      <c r="AB1161" s="40"/>
      <c r="AC1161" s="40"/>
      <c r="AD1161" s="40"/>
      <c r="AE1161" s="40"/>
      <c r="AR1161" s="240" t="s">
        <v>300</v>
      </c>
      <c r="AT1161" s="240" t="s">
        <v>230</v>
      </c>
      <c r="AU1161" s="240" t="s">
        <v>91</v>
      </c>
      <c r="AY1161" s="18" t="s">
        <v>227</v>
      </c>
      <c r="BE1161" s="241">
        <f>IF(N1161="základní",J1161,0)</f>
        <v>0</v>
      </c>
      <c r="BF1161" s="241">
        <f>IF(N1161="snížená",J1161,0)</f>
        <v>0</v>
      </c>
      <c r="BG1161" s="241">
        <f>IF(N1161="zákl. přenesená",J1161,0)</f>
        <v>0</v>
      </c>
      <c r="BH1161" s="241">
        <f>IF(N1161="sníž. přenesená",J1161,0)</f>
        <v>0</v>
      </c>
      <c r="BI1161" s="241">
        <f>IF(N1161="nulová",J1161,0)</f>
        <v>0</v>
      </c>
      <c r="BJ1161" s="18" t="s">
        <v>87</v>
      </c>
      <c r="BK1161" s="241">
        <f>ROUND(I1161*H1161,2)</f>
        <v>0</v>
      </c>
      <c r="BL1161" s="18" t="s">
        <v>300</v>
      </c>
      <c r="BM1161" s="240" t="s">
        <v>1620</v>
      </c>
    </row>
    <row r="1162" s="15" customFormat="1">
      <c r="A1162" s="15"/>
      <c r="B1162" s="274"/>
      <c r="C1162" s="275"/>
      <c r="D1162" s="242" t="s">
        <v>369</v>
      </c>
      <c r="E1162" s="276" t="s">
        <v>1</v>
      </c>
      <c r="F1162" s="277" t="s">
        <v>993</v>
      </c>
      <c r="G1162" s="275"/>
      <c r="H1162" s="276" t="s">
        <v>1</v>
      </c>
      <c r="I1162" s="278"/>
      <c r="J1162" s="275"/>
      <c r="K1162" s="275"/>
      <c r="L1162" s="279"/>
      <c r="M1162" s="280"/>
      <c r="N1162" s="281"/>
      <c r="O1162" s="281"/>
      <c r="P1162" s="281"/>
      <c r="Q1162" s="281"/>
      <c r="R1162" s="281"/>
      <c r="S1162" s="281"/>
      <c r="T1162" s="282"/>
      <c r="U1162" s="15"/>
      <c r="V1162" s="15"/>
      <c r="W1162" s="15"/>
      <c r="X1162" s="15"/>
      <c r="Y1162" s="15"/>
      <c r="Z1162" s="15"/>
      <c r="AA1162" s="15"/>
      <c r="AB1162" s="15"/>
      <c r="AC1162" s="15"/>
      <c r="AD1162" s="15"/>
      <c r="AE1162" s="15"/>
      <c r="AT1162" s="283" t="s">
        <v>369</v>
      </c>
      <c r="AU1162" s="283" t="s">
        <v>91</v>
      </c>
      <c r="AV1162" s="15" t="s">
        <v>87</v>
      </c>
      <c r="AW1162" s="15" t="s">
        <v>38</v>
      </c>
      <c r="AX1162" s="15" t="s">
        <v>83</v>
      </c>
      <c r="AY1162" s="283" t="s">
        <v>227</v>
      </c>
    </row>
    <row r="1163" s="13" customFormat="1">
      <c r="A1163" s="13"/>
      <c r="B1163" s="252"/>
      <c r="C1163" s="253"/>
      <c r="D1163" s="242" t="s">
        <v>369</v>
      </c>
      <c r="E1163" s="254" t="s">
        <v>1</v>
      </c>
      <c r="F1163" s="255" t="s">
        <v>1422</v>
      </c>
      <c r="G1163" s="253"/>
      <c r="H1163" s="256">
        <v>128.375</v>
      </c>
      <c r="I1163" s="257"/>
      <c r="J1163" s="253"/>
      <c r="K1163" s="253"/>
      <c r="L1163" s="258"/>
      <c r="M1163" s="259"/>
      <c r="N1163" s="260"/>
      <c r="O1163" s="260"/>
      <c r="P1163" s="260"/>
      <c r="Q1163" s="260"/>
      <c r="R1163" s="260"/>
      <c r="S1163" s="260"/>
      <c r="T1163" s="261"/>
      <c r="U1163" s="13"/>
      <c r="V1163" s="13"/>
      <c r="W1163" s="13"/>
      <c r="X1163" s="13"/>
      <c r="Y1163" s="13"/>
      <c r="Z1163" s="13"/>
      <c r="AA1163" s="13"/>
      <c r="AB1163" s="13"/>
      <c r="AC1163" s="13"/>
      <c r="AD1163" s="13"/>
      <c r="AE1163" s="13"/>
      <c r="AT1163" s="262" t="s">
        <v>369</v>
      </c>
      <c r="AU1163" s="262" t="s">
        <v>91</v>
      </c>
      <c r="AV1163" s="13" t="s">
        <v>91</v>
      </c>
      <c r="AW1163" s="13" t="s">
        <v>38</v>
      </c>
      <c r="AX1163" s="13" t="s">
        <v>83</v>
      </c>
      <c r="AY1163" s="262" t="s">
        <v>227</v>
      </c>
    </row>
    <row r="1164" s="13" customFormat="1">
      <c r="A1164" s="13"/>
      <c r="B1164" s="252"/>
      <c r="C1164" s="253"/>
      <c r="D1164" s="242" t="s">
        <v>369</v>
      </c>
      <c r="E1164" s="254" t="s">
        <v>1</v>
      </c>
      <c r="F1164" s="255" t="s">
        <v>1497</v>
      </c>
      <c r="G1164" s="253"/>
      <c r="H1164" s="256">
        <v>47.094999999999999</v>
      </c>
      <c r="I1164" s="257"/>
      <c r="J1164" s="253"/>
      <c r="K1164" s="253"/>
      <c r="L1164" s="258"/>
      <c r="M1164" s="259"/>
      <c r="N1164" s="260"/>
      <c r="O1164" s="260"/>
      <c r="P1164" s="260"/>
      <c r="Q1164" s="260"/>
      <c r="R1164" s="260"/>
      <c r="S1164" s="260"/>
      <c r="T1164" s="261"/>
      <c r="U1164" s="13"/>
      <c r="V1164" s="13"/>
      <c r="W1164" s="13"/>
      <c r="X1164" s="13"/>
      <c r="Y1164" s="13"/>
      <c r="Z1164" s="13"/>
      <c r="AA1164" s="13"/>
      <c r="AB1164" s="13"/>
      <c r="AC1164" s="13"/>
      <c r="AD1164" s="13"/>
      <c r="AE1164" s="13"/>
      <c r="AT1164" s="262" t="s">
        <v>369</v>
      </c>
      <c r="AU1164" s="262" t="s">
        <v>91</v>
      </c>
      <c r="AV1164" s="13" t="s">
        <v>91</v>
      </c>
      <c r="AW1164" s="13" t="s">
        <v>38</v>
      </c>
      <c r="AX1164" s="13" t="s">
        <v>83</v>
      </c>
      <c r="AY1164" s="262" t="s">
        <v>227</v>
      </c>
    </row>
    <row r="1165" s="14" customFormat="1">
      <c r="A1165" s="14"/>
      <c r="B1165" s="263"/>
      <c r="C1165" s="264"/>
      <c r="D1165" s="242" t="s">
        <v>369</v>
      </c>
      <c r="E1165" s="265" t="s">
        <v>1</v>
      </c>
      <c r="F1165" s="266" t="s">
        <v>371</v>
      </c>
      <c r="G1165" s="264"/>
      <c r="H1165" s="267">
        <v>175.47</v>
      </c>
      <c r="I1165" s="268"/>
      <c r="J1165" s="264"/>
      <c r="K1165" s="264"/>
      <c r="L1165" s="269"/>
      <c r="M1165" s="270"/>
      <c r="N1165" s="271"/>
      <c r="O1165" s="271"/>
      <c r="P1165" s="271"/>
      <c r="Q1165" s="271"/>
      <c r="R1165" s="271"/>
      <c r="S1165" s="271"/>
      <c r="T1165" s="272"/>
      <c r="U1165" s="14"/>
      <c r="V1165" s="14"/>
      <c r="W1165" s="14"/>
      <c r="X1165" s="14"/>
      <c r="Y1165" s="14"/>
      <c r="Z1165" s="14"/>
      <c r="AA1165" s="14"/>
      <c r="AB1165" s="14"/>
      <c r="AC1165" s="14"/>
      <c r="AD1165" s="14"/>
      <c r="AE1165" s="14"/>
      <c r="AT1165" s="273" t="s">
        <v>369</v>
      </c>
      <c r="AU1165" s="273" t="s">
        <v>91</v>
      </c>
      <c r="AV1165" s="14" t="s">
        <v>115</v>
      </c>
      <c r="AW1165" s="14" t="s">
        <v>38</v>
      </c>
      <c r="AX1165" s="14" t="s">
        <v>87</v>
      </c>
      <c r="AY1165" s="273" t="s">
        <v>227</v>
      </c>
    </row>
    <row r="1166" s="2" customFormat="1" ht="16.5" customHeight="1">
      <c r="A1166" s="40"/>
      <c r="B1166" s="41"/>
      <c r="C1166" s="284" t="s">
        <v>1621</v>
      </c>
      <c r="D1166" s="284" t="s">
        <v>407</v>
      </c>
      <c r="E1166" s="285" t="s">
        <v>1622</v>
      </c>
      <c r="F1166" s="286" t="s">
        <v>1623</v>
      </c>
      <c r="G1166" s="287" t="s">
        <v>374</v>
      </c>
      <c r="H1166" s="288">
        <v>8.7739999999999991</v>
      </c>
      <c r="I1166" s="289"/>
      <c r="J1166" s="290">
        <f>ROUND(I1166*H1166,2)</f>
        <v>0</v>
      </c>
      <c r="K1166" s="286" t="s">
        <v>234</v>
      </c>
      <c r="L1166" s="291"/>
      <c r="M1166" s="292" t="s">
        <v>1</v>
      </c>
      <c r="N1166" s="293" t="s">
        <v>48</v>
      </c>
      <c r="O1166" s="93"/>
      <c r="P1166" s="238">
        <f>O1166*H1166</f>
        <v>0</v>
      </c>
      <c r="Q1166" s="238">
        <v>0.025000000000000001</v>
      </c>
      <c r="R1166" s="238">
        <f>Q1166*H1166</f>
        <v>0.21934999999999999</v>
      </c>
      <c r="S1166" s="238">
        <v>0</v>
      </c>
      <c r="T1166" s="239">
        <f>S1166*H1166</f>
        <v>0</v>
      </c>
      <c r="U1166" s="40"/>
      <c r="V1166" s="40"/>
      <c r="W1166" s="40"/>
      <c r="X1166" s="40"/>
      <c r="Y1166" s="40"/>
      <c r="Z1166" s="40"/>
      <c r="AA1166" s="40"/>
      <c r="AB1166" s="40"/>
      <c r="AC1166" s="40"/>
      <c r="AD1166" s="40"/>
      <c r="AE1166" s="40"/>
      <c r="AR1166" s="240" t="s">
        <v>525</v>
      </c>
      <c r="AT1166" s="240" t="s">
        <v>407</v>
      </c>
      <c r="AU1166" s="240" t="s">
        <v>91</v>
      </c>
      <c r="AY1166" s="18" t="s">
        <v>227</v>
      </c>
      <c r="BE1166" s="241">
        <f>IF(N1166="základní",J1166,0)</f>
        <v>0</v>
      </c>
      <c r="BF1166" s="241">
        <f>IF(N1166="snížená",J1166,0)</f>
        <v>0</v>
      </c>
      <c r="BG1166" s="241">
        <f>IF(N1166="zákl. přenesená",J1166,0)</f>
        <v>0</v>
      </c>
      <c r="BH1166" s="241">
        <f>IF(N1166="sníž. přenesená",J1166,0)</f>
        <v>0</v>
      </c>
      <c r="BI1166" s="241">
        <f>IF(N1166="nulová",J1166,0)</f>
        <v>0</v>
      </c>
      <c r="BJ1166" s="18" t="s">
        <v>87</v>
      </c>
      <c r="BK1166" s="241">
        <f>ROUND(I1166*H1166,2)</f>
        <v>0</v>
      </c>
      <c r="BL1166" s="18" t="s">
        <v>300</v>
      </c>
      <c r="BM1166" s="240" t="s">
        <v>1624</v>
      </c>
    </row>
    <row r="1167" s="13" customFormat="1">
      <c r="A1167" s="13"/>
      <c r="B1167" s="252"/>
      <c r="C1167" s="253"/>
      <c r="D1167" s="242" t="s">
        <v>369</v>
      </c>
      <c r="E1167" s="253"/>
      <c r="F1167" s="255" t="s">
        <v>1625</v>
      </c>
      <c r="G1167" s="253"/>
      <c r="H1167" s="256">
        <v>8.7739999999999991</v>
      </c>
      <c r="I1167" s="257"/>
      <c r="J1167" s="253"/>
      <c r="K1167" s="253"/>
      <c r="L1167" s="258"/>
      <c r="M1167" s="259"/>
      <c r="N1167" s="260"/>
      <c r="O1167" s="260"/>
      <c r="P1167" s="260"/>
      <c r="Q1167" s="260"/>
      <c r="R1167" s="260"/>
      <c r="S1167" s="260"/>
      <c r="T1167" s="261"/>
      <c r="U1167" s="13"/>
      <c r="V1167" s="13"/>
      <c r="W1167" s="13"/>
      <c r="X1167" s="13"/>
      <c r="Y1167" s="13"/>
      <c r="Z1167" s="13"/>
      <c r="AA1167" s="13"/>
      <c r="AB1167" s="13"/>
      <c r="AC1167" s="13"/>
      <c r="AD1167" s="13"/>
      <c r="AE1167" s="13"/>
      <c r="AT1167" s="262" t="s">
        <v>369</v>
      </c>
      <c r="AU1167" s="262" t="s">
        <v>91</v>
      </c>
      <c r="AV1167" s="13" t="s">
        <v>91</v>
      </c>
      <c r="AW1167" s="13" t="s">
        <v>4</v>
      </c>
      <c r="AX1167" s="13" t="s">
        <v>87</v>
      </c>
      <c r="AY1167" s="262" t="s">
        <v>227</v>
      </c>
    </row>
    <row r="1168" s="2" customFormat="1" ht="16.5" customHeight="1">
      <c r="A1168" s="40"/>
      <c r="B1168" s="41"/>
      <c r="C1168" s="229" t="s">
        <v>1626</v>
      </c>
      <c r="D1168" s="229" t="s">
        <v>230</v>
      </c>
      <c r="E1168" s="230" t="s">
        <v>1627</v>
      </c>
      <c r="F1168" s="231" t="s">
        <v>1628</v>
      </c>
      <c r="G1168" s="232" t="s">
        <v>415</v>
      </c>
      <c r="H1168" s="233">
        <v>740.95399999999995</v>
      </c>
      <c r="I1168" s="234"/>
      <c r="J1168" s="235">
        <f>ROUND(I1168*H1168,2)</f>
        <v>0</v>
      </c>
      <c r="K1168" s="231" t="s">
        <v>234</v>
      </c>
      <c r="L1168" s="46"/>
      <c r="M1168" s="236" t="s">
        <v>1</v>
      </c>
      <c r="N1168" s="237" t="s">
        <v>48</v>
      </c>
      <c r="O1168" s="93"/>
      <c r="P1168" s="238">
        <f>O1168*H1168</f>
        <v>0</v>
      </c>
      <c r="Q1168" s="238">
        <v>0.00058</v>
      </c>
      <c r="R1168" s="238">
        <f>Q1168*H1168</f>
        <v>0.42975331999999999</v>
      </c>
      <c r="S1168" s="238">
        <v>0</v>
      </c>
      <c r="T1168" s="239">
        <f>S1168*H1168</f>
        <v>0</v>
      </c>
      <c r="U1168" s="40"/>
      <c r="V1168" s="40"/>
      <c r="W1168" s="40"/>
      <c r="X1168" s="40"/>
      <c r="Y1168" s="40"/>
      <c r="Z1168" s="40"/>
      <c r="AA1168" s="40"/>
      <c r="AB1168" s="40"/>
      <c r="AC1168" s="40"/>
      <c r="AD1168" s="40"/>
      <c r="AE1168" s="40"/>
      <c r="AR1168" s="240" t="s">
        <v>300</v>
      </c>
      <c r="AT1168" s="240" t="s">
        <v>230</v>
      </c>
      <c r="AU1168" s="240" t="s">
        <v>91</v>
      </c>
      <c r="AY1168" s="18" t="s">
        <v>227</v>
      </c>
      <c r="BE1168" s="241">
        <f>IF(N1168="základní",J1168,0)</f>
        <v>0</v>
      </c>
      <c r="BF1168" s="241">
        <f>IF(N1168="snížená",J1168,0)</f>
        <v>0</v>
      </c>
      <c r="BG1168" s="241">
        <f>IF(N1168="zákl. přenesená",J1168,0)</f>
        <v>0</v>
      </c>
      <c r="BH1168" s="241">
        <f>IF(N1168="sníž. přenesená",J1168,0)</f>
        <v>0</v>
      </c>
      <c r="BI1168" s="241">
        <f>IF(N1168="nulová",J1168,0)</f>
        <v>0</v>
      </c>
      <c r="BJ1168" s="18" t="s">
        <v>87</v>
      </c>
      <c r="BK1168" s="241">
        <f>ROUND(I1168*H1168,2)</f>
        <v>0</v>
      </c>
      <c r="BL1168" s="18" t="s">
        <v>300</v>
      </c>
      <c r="BM1168" s="240" t="s">
        <v>1629</v>
      </c>
    </row>
    <row r="1169" s="15" customFormat="1">
      <c r="A1169" s="15"/>
      <c r="B1169" s="274"/>
      <c r="C1169" s="275"/>
      <c r="D1169" s="242" t="s">
        <v>369</v>
      </c>
      <c r="E1169" s="276" t="s">
        <v>1</v>
      </c>
      <c r="F1169" s="277" t="s">
        <v>993</v>
      </c>
      <c r="G1169" s="275"/>
      <c r="H1169" s="276" t="s">
        <v>1</v>
      </c>
      <c r="I1169" s="278"/>
      <c r="J1169" s="275"/>
      <c r="K1169" s="275"/>
      <c r="L1169" s="279"/>
      <c r="M1169" s="280"/>
      <c r="N1169" s="281"/>
      <c r="O1169" s="281"/>
      <c r="P1169" s="281"/>
      <c r="Q1169" s="281"/>
      <c r="R1169" s="281"/>
      <c r="S1169" s="281"/>
      <c r="T1169" s="282"/>
      <c r="U1169" s="15"/>
      <c r="V1169" s="15"/>
      <c r="W1169" s="15"/>
      <c r="X1169" s="15"/>
      <c r="Y1169" s="15"/>
      <c r="Z1169" s="15"/>
      <c r="AA1169" s="15"/>
      <c r="AB1169" s="15"/>
      <c r="AC1169" s="15"/>
      <c r="AD1169" s="15"/>
      <c r="AE1169" s="15"/>
      <c r="AT1169" s="283" t="s">
        <v>369</v>
      </c>
      <c r="AU1169" s="283" t="s">
        <v>91</v>
      </c>
      <c r="AV1169" s="15" t="s">
        <v>87</v>
      </c>
      <c r="AW1169" s="15" t="s">
        <v>38</v>
      </c>
      <c r="AX1169" s="15" t="s">
        <v>83</v>
      </c>
      <c r="AY1169" s="283" t="s">
        <v>227</v>
      </c>
    </row>
    <row r="1170" s="13" customFormat="1">
      <c r="A1170" s="13"/>
      <c r="B1170" s="252"/>
      <c r="C1170" s="253"/>
      <c r="D1170" s="242" t="s">
        <v>369</v>
      </c>
      <c r="E1170" s="254" t="s">
        <v>1</v>
      </c>
      <c r="F1170" s="255" t="s">
        <v>994</v>
      </c>
      <c r="G1170" s="253"/>
      <c r="H1170" s="256">
        <v>54.768999999999998</v>
      </c>
      <c r="I1170" s="257"/>
      <c r="J1170" s="253"/>
      <c r="K1170" s="253"/>
      <c r="L1170" s="258"/>
      <c r="M1170" s="259"/>
      <c r="N1170" s="260"/>
      <c r="O1170" s="260"/>
      <c r="P1170" s="260"/>
      <c r="Q1170" s="260"/>
      <c r="R1170" s="260"/>
      <c r="S1170" s="260"/>
      <c r="T1170" s="261"/>
      <c r="U1170" s="13"/>
      <c r="V1170" s="13"/>
      <c r="W1170" s="13"/>
      <c r="X1170" s="13"/>
      <c r="Y1170" s="13"/>
      <c r="Z1170" s="13"/>
      <c r="AA1170" s="13"/>
      <c r="AB1170" s="13"/>
      <c r="AC1170" s="13"/>
      <c r="AD1170" s="13"/>
      <c r="AE1170" s="13"/>
      <c r="AT1170" s="262" t="s">
        <v>369</v>
      </c>
      <c r="AU1170" s="262" t="s">
        <v>91</v>
      </c>
      <c r="AV1170" s="13" t="s">
        <v>91</v>
      </c>
      <c r="AW1170" s="13" t="s">
        <v>38</v>
      </c>
      <c r="AX1170" s="13" t="s">
        <v>83</v>
      </c>
      <c r="AY1170" s="262" t="s">
        <v>227</v>
      </c>
    </row>
    <row r="1171" s="13" customFormat="1">
      <c r="A1171" s="13"/>
      <c r="B1171" s="252"/>
      <c r="C1171" s="253"/>
      <c r="D1171" s="242" t="s">
        <v>369</v>
      </c>
      <c r="E1171" s="254" t="s">
        <v>1</v>
      </c>
      <c r="F1171" s="255" t="s">
        <v>1410</v>
      </c>
      <c r="G1171" s="253"/>
      <c r="H1171" s="256">
        <v>57.408000000000001</v>
      </c>
      <c r="I1171" s="257"/>
      <c r="J1171" s="253"/>
      <c r="K1171" s="253"/>
      <c r="L1171" s="258"/>
      <c r="M1171" s="259"/>
      <c r="N1171" s="260"/>
      <c r="O1171" s="260"/>
      <c r="P1171" s="260"/>
      <c r="Q1171" s="260"/>
      <c r="R1171" s="260"/>
      <c r="S1171" s="260"/>
      <c r="T1171" s="261"/>
      <c r="U1171" s="13"/>
      <c r="V1171" s="13"/>
      <c r="W1171" s="13"/>
      <c r="X1171" s="13"/>
      <c r="Y1171" s="13"/>
      <c r="Z1171" s="13"/>
      <c r="AA1171" s="13"/>
      <c r="AB1171" s="13"/>
      <c r="AC1171" s="13"/>
      <c r="AD1171" s="13"/>
      <c r="AE1171" s="13"/>
      <c r="AT1171" s="262" t="s">
        <v>369</v>
      </c>
      <c r="AU1171" s="262" t="s">
        <v>91</v>
      </c>
      <c r="AV1171" s="13" t="s">
        <v>91</v>
      </c>
      <c r="AW1171" s="13" t="s">
        <v>38</v>
      </c>
      <c r="AX1171" s="13" t="s">
        <v>83</v>
      </c>
      <c r="AY1171" s="262" t="s">
        <v>227</v>
      </c>
    </row>
    <row r="1172" s="13" customFormat="1">
      <c r="A1172" s="13"/>
      <c r="B1172" s="252"/>
      <c r="C1172" s="253"/>
      <c r="D1172" s="242" t="s">
        <v>369</v>
      </c>
      <c r="E1172" s="254" t="s">
        <v>1</v>
      </c>
      <c r="F1172" s="255" t="s">
        <v>1411</v>
      </c>
      <c r="G1172" s="253"/>
      <c r="H1172" s="256">
        <v>277.10300000000001</v>
      </c>
      <c r="I1172" s="257"/>
      <c r="J1172" s="253"/>
      <c r="K1172" s="253"/>
      <c r="L1172" s="258"/>
      <c r="M1172" s="259"/>
      <c r="N1172" s="260"/>
      <c r="O1172" s="260"/>
      <c r="P1172" s="260"/>
      <c r="Q1172" s="260"/>
      <c r="R1172" s="260"/>
      <c r="S1172" s="260"/>
      <c r="T1172" s="261"/>
      <c r="U1172" s="13"/>
      <c r="V1172" s="13"/>
      <c r="W1172" s="13"/>
      <c r="X1172" s="13"/>
      <c r="Y1172" s="13"/>
      <c r="Z1172" s="13"/>
      <c r="AA1172" s="13"/>
      <c r="AB1172" s="13"/>
      <c r="AC1172" s="13"/>
      <c r="AD1172" s="13"/>
      <c r="AE1172" s="13"/>
      <c r="AT1172" s="262" t="s">
        <v>369</v>
      </c>
      <c r="AU1172" s="262" t="s">
        <v>91</v>
      </c>
      <c r="AV1172" s="13" t="s">
        <v>91</v>
      </c>
      <c r="AW1172" s="13" t="s">
        <v>38</v>
      </c>
      <c r="AX1172" s="13" t="s">
        <v>83</v>
      </c>
      <c r="AY1172" s="262" t="s">
        <v>227</v>
      </c>
    </row>
    <row r="1173" s="13" customFormat="1">
      <c r="A1173" s="13"/>
      <c r="B1173" s="252"/>
      <c r="C1173" s="253"/>
      <c r="D1173" s="242" t="s">
        <v>369</v>
      </c>
      <c r="E1173" s="254" t="s">
        <v>1</v>
      </c>
      <c r="F1173" s="255" t="s">
        <v>1412</v>
      </c>
      <c r="G1173" s="253"/>
      <c r="H1173" s="256">
        <v>153.88900000000001</v>
      </c>
      <c r="I1173" s="257"/>
      <c r="J1173" s="253"/>
      <c r="K1173" s="253"/>
      <c r="L1173" s="258"/>
      <c r="M1173" s="259"/>
      <c r="N1173" s="260"/>
      <c r="O1173" s="260"/>
      <c r="P1173" s="260"/>
      <c r="Q1173" s="260"/>
      <c r="R1173" s="260"/>
      <c r="S1173" s="260"/>
      <c r="T1173" s="261"/>
      <c r="U1173" s="13"/>
      <c r="V1173" s="13"/>
      <c r="W1173" s="13"/>
      <c r="X1173" s="13"/>
      <c r="Y1173" s="13"/>
      <c r="Z1173" s="13"/>
      <c r="AA1173" s="13"/>
      <c r="AB1173" s="13"/>
      <c r="AC1173" s="13"/>
      <c r="AD1173" s="13"/>
      <c r="AE1173" s="13"/>
      <c r="AT1173" s="262" t="s">
        <v>369</v>
      </c>
      <c r="AU1173" s="262" t="s">
        <v>91</v>
      </c>
      <c r="AV1173" s="13" t="s">
        <v>91</v>
      </c>
      <c r="AW1173" s="13" t="s">
        <v>38</v>
      </c>
      <c r="AX1173" s="13" t="s">
        <v>83</v>
      </c>
      <c r="AY1173" s="262" t="s">
        <v>227</v>
      </c>
    </row>
    <row r="1174" s="13" customFormat="1">
      <c r="A1174" s="13"/>
      <c r="B1174" s="252"/>
      <c r="C1174" s="253"/>
      <c r="D1174" s="242" t="s">
        <v>369</v>
      </c>
      <c r="E1174" s="254" t="s">
        <v>1</v>
      </c>
      <c r="F1174" s="255" t="s">
        <v>1413</v>
      </c>
      <c r="G1174" s="253"/>
      <c r="H1174" s="256">
        <v>57.938000000000002</v>
      </c>
      <c r="I1174" s="257"/>
      <c r="J1174" s="253"/>
      <c r="K1174" s="253"/>
      <c r="L1174" s="258"/>
      <c r="M1174" s="259"/>
      <c r="N1174" s="260"/>
      <c r="O1174" s="260"/>
      <c r="P1174" s="260"/>
      <c r="Q1174" s="260"/>
      <c r="R1174" s="260"/>
      <c r="S1174" s="260"/>
      <c r="T1174" s="261"/>
      <c r="U1174" s="13"/>
      <c r="V1174" s="13"/>
      <c r="W1174" s="13"/>
      <c r="X1174" s="13"/>
      <c r="Y1174" s="13"/>
      <c r="Z1174" s="13"/>
      <c r="AA1174" s="13"/>
      <c r="AB1174" s="13"/>
      <c r="AC1174" s="13"/>
      <c r="AD1174" s="13"/>
      <c r="AE1174" s="13"/>
      <c r="AT1174" s="262" t="s">
        <v>369</v>
      </c>
      <c r="AU1174" s="262" t="s">
        <v>91</v>
      </c>
      <c r="AV1174" s="13" t="s">
        <v>91</v>
      </c>
      <c r="AW1174" s="13" t="s">
        <v>38</v>
      </c>
      <c r="AX1174" s="13" t="s">
        <v>83</v>
      </c>
      <c r="AY1174" s="262" t="s">
        <v>227</v>
      </c>
    </row>
    <row r="1175" s="13" customFormat="1">
      <c r="A1175" s="13"/>
      <c r="B1175" s="252"/>
      <c r="C1175" s="253"/>
      <c r="D1175" s="242" t="s">
        <v>369</v>
      </c>
      <c r="E1175" s="254" t="s">
        <v>1</v>
      </c>
      <c r="F1175" s="255" t="s">
        <v>1414</v>
      </c>
      <c r="G1175" s="253"/>
      <c r="H1175" s="256">
        <v>139.84700000000001</v>
      </c>
      <c r="I1175" s="257"/>
      <c r="J1175" s="253"/>
      <c r="K1175" s="253"/>
      <c r="L1175" s="258"/>
      <c r="M1175" s="259"/>
      <c r="N1175" s="260"/>
      <c r="O1175" s="260"/>
      <c r="P1175" s="260"/>
      <c r="Q1175" s="260"/>
      <c r="R1175" s="260"/>
      <c r="S1175" s="260"/>
      <c r="T1175" s="261"/>
      <c r="U1175" s="13"/>
      <c r="V1175" s="13"/>
      <c r="W1175" s="13"/>
      <c r="X1175" s="13"/>
      <c r="Y1175" s="13"/>
      <c r="Z1175" s="13"/>
      <c r="AA1175" s="13"/>
      <c r="AB1175" s="13"/>
      <c r="AC1175" s="13"/>
      <c r="AD1175" s="13"/>
      <c r="AE1175" s="13"/>
      <c r="AT1175" s="262" t="s">
        <v>369</v>
      </c>
      <c r="AU1175" s="262" t="s">
        <v>91</v>
      </c>
      <c r="AV1175" s="13" t="s">
        <v>91</v>
      </c>
      <c r="AW1175" s="13" t="s">
        <v>38</v>
      </c>
      <c r="AX1175" s="13" t="s">
        <v>83</v>
      </c>
      <c r="AY1175" s="262" t="s">
        <v>227</v>
      </c>
    </row>
    <row r="1176" s="14" customFormat="1">
      <c r="A1176" s="14"/>
      <c r="B1176" s="263"/>
      <c r="C1176" s="264"/>
      <c r="D1176" s="242" t="s">
        <v>369</v>
      </c>
      <c r="E1176" s="265" t="s">
        <v>1</v>
      </c>
      <c r="F1176" s="266" t="s">
        <v>371</v>
      </c>
      <c r="G1176" s="264"/>
      <c r="H1176" s="267">
        <v>740.95399999999995</v>
      </c>
      <c r="I1176" s="268"/>
      <c r="J1176" s="264"/>
      <c r="K1176" s="264"/>
      <c r="L1176" s="269"/>
      <c r="M1176" s="270"/>
      <c r="N1176" s="271"/>
      <c r="O1176" s="271"/>
      <c r="P1176" s="271"/>
      <c r="Q1176" s="271"/>
      <c r="R1176" s="271"/>
      <c r="S1176" s="271"/>
      <c r="T1176" s="272"/>
      <c r="U1176" s="14"/>
      <c r="V1176" s="14"/>
      <c r="W1176" s="14"/>
      <c r="X1176" s="14"/>
      <c r="Y1176" s="14"/>
      <c r="Z1176" s="14"/>
      <c r="AA1176" s="14"/>
      <c r="AB1176" s="14"/>
      <c r="AC1176" s="14"/>
      <c r="AD1176" s="14"/>
      <c r="AE1176" s="14"/>
      <c r="AT1176" s="273" t="s">
        <v>369</v>
      </c>
      <c r="AU1176" s="273" t="s">
        <v>91</v>
      </c>
      <c r="AV1176" s="14" t="s">
        <v>115</v>
      </c>
      <c r="AW1176" s="14" t="s">
        <v>38</v>
      </c>
      <c r="AX1176" s="14" t="s">
        <v>87</v>
      </c>
      <c r="AY1176" s="273" t="s">
        <v>227</v>
      </c>
    </row>
    <row r="1177" s="2" customFormat="1">
      <c r="A1177" s="40"/>
      <c r="B1177" s="41"/>
      <c r="C1177" s="284" t="s">
        <v>1630</v>
      </c>
      <c r="D1177" s="284" t="s">
        <v>407</v>
      </c>
      <c r="E1177" s="285" t="s">
        <v>1631</v>
      </c>
      <c r="F1177" s="286" t="s">
        <v>1632</v>
      </c>
      <c r="G1177" s="287" t="s">
        <v>374</v>
      </c>
      <c r="H1177" s="288">
        <v>139.398</v>
      </c>
      <c r="I1177" s="289"/>
      <c r="J1177" s="290">
        <f>ROUND(I1177*H1177,2)</f>
        <v>0</v>
      </c>
      <c r="K1177" s="286" t="s">
        <v>234</v>
      </c>
      <c r="L1177" s="291"/>
      <c r="M1177" s="292" t="s">
        <v>1</v>
      </c>
      <c r="N1177" s="293" t="s">
        <v>48</v>
      </c>
      <c r="O1177" s="93"/>
      <c r="P1177" s="238">
        <f>O1177*H1177</f>
        <v>0</v>
      </c>
      <c r="Q1177" s="238">
        <v>0.02</v>
      </c>
      <c r="R1177" s="238">
        <f>Q1177*H1177</f>
        <v>2.78796</v>
      </c>
      <c r="S1177" s="238">
        <v>0</v>
      </c>
      <c r="T1177" s="239">
        <f>S1177*H1177</f>
        <v>0</v>
      </c>
      <c r="U1177" s="40"/>
      <c r="V1177" s="40"/>
      <c r="W1177" s="40"/>
      <c r="X1177" s="40"/>
      <c r="Y1177" s="40"/>
      <c r="Z1177" s="40"/>
      <c r="AA1177" s="40"/>
      <c r="AB1177" s="40"/>
      <c r="AC1177" s="40"/>
      <c r="AD1177" s="40"/>
      <c r="AE1177" s="40"/>
      <c r="AR1177" s="240" t="s">
        <v>525</v>
      </c>
      <c r="AT1177" s="240" t="s">
        <v>407</v>
      </c>
      <c r="AU1177" s="240" t="s">
        <v>91</v>
      </c>
      <c r="AY1177" s="18" t="s">
        <v>227</v>
      </c>
      <c r="BE1177" s="241">
        <f>IF(N1177="základní",J1177,0)</f>
        <v>0</v>
      </c>
      <c r="BF1177" s="241">
        <f>IF(N1177="snížená",J1177,0)</f>
        <v>0</v>
      </c>
      <c r="BG1177" s="241">
        <f>IF(N1177="zákl. přenesená",J1177,0)</f>
        <v>0</v>
      </c>
      <c r="BH1177" s="241">
        <f>IF(N1177="sníž. přenesená",J1177,0)</f>
        <v>0</v>
      </c>
      <c r="BI1177" s="241">
        <f>IF(N1177="nulová",J1177,0)</f>
        <v>0</v>
      </c>
      <c r="BJ1177" s="18" t="s">
        <v>87</v>
      </c>
      <c r="BK1177" s="241">
        <f>ROUND(I1177*H1177,2)</f>
        <v>0</v>
      </c>
      <c r="BL1177" s="18" t="s">
        <v>300</v>
      </c>
      <c r="BM1177" s="240" t="s">
        <v>1633</v>
      </c>
    </row>
    <row r="1178" s="13" customFormat="1">
      <c r="A1178" s="13"/>
      <c r="B1178" s="252"/>
      <c r="C1178" s="253"/>
      <c r="D1178" s="242" t="s">
        <v>369</v>
      </c>
      <c r="E1178" s="254" t="s">
        <v>1</v>
      </c>
      <c r="F1178" s="255" t="s">
        <v>1634</v>
      </c>
      <c r="G1178" s="253"/>
      <c r="H1178" s="256">
        <v>8.6259999999999994</v>
      </c>
      <c r="I1178" s="257"/>
      <c r="J1178" s="253"/>
      <c r="K1178" s="253"/>
      <c r="L1178" s="258"/>
      <c r="M1178" s="259"/>
      <c r="N1178" s="260"/>
      <c r="O1178" s="260"/>
      <c r="P1178" s="260"/>
      <c r="Q1178" s="260"/>
      <c r="R1178" s="260"/>
      <c r="S1178" s="260"/>
      <c r="T1178" s="261"/>
      <c r="U1178" s="13"/>
      <c r="V1178" s="13"/>
      <c r="W1178" s="13"/>
      <c r="X1178" s="13"/>
      <c r="Y1178" s="13"/>
      <c r="Z1178" s="13"/>
      <c r="AA1178" s="13"/>
      <c r="AB1178" s="13"/>
      <c r="AC1178" s="13"/>
      <c r="AD1178" s="13"/>
      <c r="AE1178" s="13"/>
      <c r="AT1178" s="262" t="s">
        <v>369</v>
      </c>
      <c r="AU1178" s="262" t="s">
        <v>91</v>
      </c>
      <c r="AV1178" s="13" t="s">
        <v>91</v>
      </c>
      <c r="AW1178" s="13" t="s">
        <v>38</v>
      </c>
      <c r="AX1178" s="13" t="s">
        <v>83</v>
      </c>
      <c r="AY1178" s="262" t="s">
        <v>227</v>
      </c>
    </row>
    <row r="1179" s="13" customFormat="1">
      <c r="A1179" s="13"/>
      <c r="B1179" s="252"/>
      <c r="C1179" s="253"/>
      <c r="D1179" s="242" t="s">
        <v>369</v>
      </c>
      <c r="E1179" s="254" t="s">
        <v>1</v>
      </c>
      <c r="F1179" s="255" t="s">
        <v>1635</v>
      </c>
      <c r="G1179" s="253"/>
      <c r="H1179" s="256">
        <v>9.0419999999999998</v>
      </c>
      <c r="I1179" s="257"/>
      <c r="J1179" s="253"/>
      <c r="K1179" s="253"/>
      <c r="L1179" s="258"/>
      <c r="M1179" s="259"/>
      <c r="N1179" s="260"/>
      <c r="O1179" s="260"/>
      <c r="P1179" s="260"/>
      <c r="Q1179" s="260"/>
      <c r="R1179" s="260"/>
      <c r="S1179" s="260"/>
      <c r="T1179" s="261"/>
      <c r="U1179" s="13"/>
      <c r="V1179" s="13"/>
      <c r="W1179" s="13"/>
      <c r="X1179" s="13"/>
      <c r="Y1179" s="13"/>
      <c r="Z1179" s="13"/>
      <c r="AA1179" s="13"/>
      <c r="AB1179" s="13"/>
      <c r="AC1179" s="13"/>
      <c r="AD1179" s="13"/>
      <c r="AE1179" s="13"/>
      <c r="AT1179" s="262" t="s">
        <v>369</v>
      </c>
      <c r="AU1179" s="262" t="s">
        <v>91</v>
      </c>
      <c r="AV1179" s="13" t="s">
        <v>91</v>
      </c>
      <c r="AW1179" s="13" t="s">
        <v>38</v>
      </c>
      <c r="AX1179" s="13" t="s">
        <v>83</v>
      </c>
      <c r="AY1179" s="262" t="s">
        <v>227</v>
      </c>
    </row>
    <row r="1180" s="13" customFormat="1">
      <c r="A1180" s="13"/>
      <c r="B1180" s="252"/>
      <c r="C1180" s="253"/>
      <c r="D1180" s="242" t="s">
        <v>369</v>
      </c>
      <c r="E1180" s="254" t="s">
        <v>1</v>
      </c>
      <c r="F1180" s="255" t="s">
        <v>1636</v>
      </c>
      <c r="G1180" s="253"/>
      <c r="H1180" s="256">
        <v>58.192</v>
      </c>
      <c r="I1180" s="257"/>
      <c r="J1180" s="253"/>
      <c r="K1180" s="253"/>
      <c r="L1180" s="258"/>
      <c r="M1180" s="259"/>
      <c r="N1180" s="260"/>
      <c r="O1180" s="260"/>
      <c r="P1180" s="260"/>
      <c r="Q1180" s="260"/>
      <c r="R1180" s="260"/>
      <c r="S1180" s="260"/>
      <c r="T1180" s="261"/>
      <c r="U1180" s="13"/>
      <c r="V1180" s="13"/>
      <c r="W1180" s="13"/>
      <c r="X1180" s="13"/>
      <c r="Y1180" s="13"/>
      <c r="Z1180" s="13"/>
      <c r="AA1180" s="13"/>
      <c r="AB1180" s="13"/>
      <c r="AC1180" s="13"/>
      <c r="AD1180" s="13"/>
      <c r="AE1180" s="13"/>
      <c r="AT1180" s="262" t="s">
        <v>369</v>
      </c>
      <c r="AU1180" s="262" t="s">
        <v>91</v>
      </c>
      <c r="AV1180" s="13" t="s">
        <v>91</v>
      </c>
      <c r="AW1180" s="13" t="s">
        <v>38</v>
      </c>
      <c r="AX1180" s="13" t="s">
        <v>83</v>
      </c>
      <c r="AY1180" s="262" t="s">
        <v>227</v>
      </c>
    </row>
    <row r="1181" s="13" customFormat="1">
      <c r="A1181" s="13"/>
      <c r="B1181" s="252"/>
      <c r="C1181" s="253"/>
      <c r="D1181" s="242" t="s">
        <v>369</v>
      </c>
      <c r="E1181" s="254" t="s">
        <v>1</v>
      </c>
      <c r="F1181" s="255" t="s">
        <v>1637</v>
      </c>
      <c r="G1181" s="253"/>
      <c r="H1181" s="256">
        <v>25.045000000000002</v>
      </c>
      <c r="I1181" s="257"/>
      <c r="J1181" s="253"/>
      <c r="K1181" s="253"/>
      <c r="L1181" s="258"/>
      <c r="M1181" s="259"/>
      <c r="N1181" s="260"/>
      <c r="O1181" s="260"/>
      <c r="P1181" s="260"/>
      <c r="Q1181" s="260"/>
      <c r="R1181" s="260"/>
      <c r="S1181" s="260"/>
      <c r="T1181" s="261"/>
      <c r="U1181" s="13"/>
      <c r="V1181" s="13"/>
      <c r="W1181" s="13"/>
      <c r="X1181" s="13"/>
      <c r="Y1181" s="13"/>
      <c r="Z1181" s="13"/>
      <c r="AA1181" s="13"/>
      <c r="AB1181" s="13"/>
      <c r="AC1181" s="13"/>
      <c r="AD1181" s="13"/>
      <c r="AE1181" s="13"/>
      <c r="AT1181" s="262" t="s">
        <v>369</v>
      </c>
      <c r="AU1181" s="262" t="s">
        <v>91</v>
      </c>
      <c r="AV1181" s="13" t="s">
        <v>91</v>
      </c>
      <c r="AW1181" s="13" t="s">
        <v>38</v>
      </c>
      <c r="AX1181" s="13" t="s">
        <v>83</v>
      </c>
      <c r="AY1181" s="262" t="s">
        <v>227</v>
      </c>
    </row>
    <row r="1182" s="13" customFormat="1">
      <c r="A1182" s="13"/>
      <c r="B1182" s="252"/>
      <c r="C1182" s="253"/>
      <c r="D1182" s="242" t="s">
        <v>369</v>
      </c>
      <c r="E1182" s="254" t="s">
        <v>1</v>
      </c>
      <c r="F1182" s="255" t="s">
        <v>1638</v>
      </c>
      <c r="G1182" s="253"/>
      <c r="H1182" s="256">
        <v>9.125</v>
      </c>
      <c r="I1182" s="257"/>
      <c r="J1182" s="253"/>
      <c r="K1182" s="253"/>
      <c r="L1182" s="258"/>
      <c r="M1182" s="259"/>
      <c r="N1182" s="260"/>
      <c r="O1182" s="260"/>
      <c r="P1182" s="260"/>
      <c r="Q1182" s="260"/>
      <c r="R1182" s="260"/>
      <c r="S1182" s="260"/>
      <c r="T1182" s="261"/>
      <c r="U1182" s="13"/>
      <c r="V1182" s="13"/>
      <c r="W1182" s="13"/>
      <c r="X1182" s="13"/>
      <c r="Y1182" s="13"/>
      <c r="Z1182" s="13"/>
      <c r="AA1182" s="13"/>
      <c r="AB1182" s="13"/>
      <c r="AC1182" s="13"/>
      <c r="AD1182" s="13"/>
      <c r="AE1182" s="13"/>
      <c r="AT1182" s="262" t="s">
        <v>369</v>
      </c>
      <c r="AU1182" s="262" t="s">
        <v>91</v>
      </c>
      <c r="AV1182" s="13" t="s">
        <v>91</v>
      </c>
      <c r="AW1182" s="13" t="s">
        <v>38</v>
      </c>
      <c r="AX1182" s="13" t="s">
        <v>83</v>
      </c>
      <c r="AY1182" s="262" t="s">
        <v>227</v>
      </c>
    </row>
    <row r="1183" s="13" customFormat="1">
      <c r="A1183" s="13"/>
      <c r="B1183" s="252"/>
      <c r="C1183" s="253"/>
      <c r="D1183" s="242" t="s">
        <v>369</v>
      </c>
      <c r="E1183" s="254" t="s">
        <v>1</v>
      </c>
      <c r="F1183" s="255" t="s">
        <v>1639</v>
      </c>
      <c r="G1183" s="253"/>
      <c r="H1183" s="256">
        <v>29.367999999999999</v>
      </c>
      <c r="I1183" s="257"/>
      <c r="J1183" s="253"/>
      <c r="K1183" s="253"/>
      <c r="L1183" s="258"/>
      <c r="M1183" s="259"/>
      <c r="N1183" s="260"/>
      <c r="O1183" s="260"/>
      <c r="P1183" s="260"/>
      <c r="Q1183" s="260"/>
      <c r="R1183" s="260"/>
      <c r="S1183" s="260"/>
      <c r="T1183" s="261"/>
      <c r="U1183" s="13"/>
      <c r="V1183" s="13"/>
      <c r="W1183" s="13"/>
      <c r="X1183" s="13"/>
      <c r="Y1183" s="13"/>
      <c r="Z1183" s="13"/>
      <c r="AA1183" s="13"/>
      <c r="AB1183" s="13"/>
      <c r="AC1183" s="13"/>
      <c r="AD1183" s="13"/>
      <c r="AE1183" s="13"/>
      <c r="AT1183" s="262" t="s">
        <v>369</v>
      </c>
      <c r="AU1183" s="262" t="s">
        <v>91</v>
      </c>
      <c r="AV1183" s="13" t="s">
        <v>91</v>
      </c>
      <c r="AW1183" s="13" t="s">
        <v>38</v>
      </c>
      <c r="AX1183" s="13" t="s">
        <v>83</v>
      </c>
      <c r="AY1183" s="262" t="s">
        <v>227</v>
      </c>
    </row>
    <row r="1184" s="14" customFormat="1">
      <c r="A1184" s="14"/>
      <c r="B1184" s="263"/>
      <c r="C1184" s="264"/>
      <c r="D1184" s="242" t="s">
        <v>369</v>
      </c>
      <c r="E1184" s="265" t="s">
        <v>1</v>
      </c>
      <c r="F1184" s="266" t="s">
        <v>371</v>
      </c>
      <c r="G1184" s="264"/>
      <c r="H1184" s="267">
        <v>139.398</v>
      </c>
      <c r="I1184" s="268"/>
      <c r="J1184" s="264"/>
      <c r="K1184" s="264"/>
      <c r="L1184" s="269"/>
      <c r="M1184" s="270"/>
      <c r="N1184" s="271"/>
      <c r="O1184" s="271"/>
      <c r="P1184" s="271"/>
      <c r="Q1184" s="271"/>
      <c r="R1184" s="271"/>
      <c r="S1184" s="271"/>
      <c r="T1184" s="272"/>
      <c r="U1184" s="14"/>
      <c r="V1184" s="14"/>
      <c r="W1184" s="14"/>
      <c r="X1184" s="14"/>
      <c r="Y1184" s="14"/>
      <c r="Z1184" s="14"/>
      <c r="AA1184" s="14"/>
      <c r="AB1184" s="14"/>
      <c r="AC1184" s="14"/>
      <c r="AD1184" s="14"/>
      <c r="AE1184" s="14"/>
      <c r="AT1184" s="273" t="s">
        <v>369</v>
      </c>
      <c r="AU1184" s="273" t="s">
        <v>91</v>
      </c>
      <c r="AV1184" s="14" t="s">
        <v>115</v>
      </c>
      <c r="AW1184" s="14" t="s">
        <v>38</v>
      </c>
      <c r="AX1184" s="14" t="s">
        <v>87</v>
      </c>
      <c r="AY1184" s="273" t="s">
        <v>227</v>
      </c>
    </row>
    <row r="1185" s="2" customFormat="1" ht="16.5" customHeight="1">
      <c r="A1185" s="40"/>
      <c r="B1185" s="41"/>
      <c r="C1185" s="229" t="s">
        <v>1640</v>
      </c>
      <c r="D1185" s="229" t="s">
        <v>230</v>
      </c>
      <c r="E1185" s="230" t="s">
        <v>1641</v>
      </c>
      <c r="F1185" s="231" t="s">
        <v>1642</v>
      </c>
      <c r="G1185" s="232" t="s">
        <v>415</v>
      </c>
      <c r="H1185" s="233">
        <v>279.26499999999999</v>
      </c>
      <c r="I1185" s="234"/>
      <c r="J1185" s="235">
        <f>ROUND(I1185*H1185,2)</f>
        <v>0</v>
      </c>
      <c r="K1185" s="231" t="s">
        <v>234</v>
      </c>
      <c r="L1185" s="46"/>
      <c r="M1185" s="236" t="s">
        <v>1</v>
      </c>
      <c r="N1185" s="237" t="s">
        <v>48</v>
      </c>
      <c r="O1185" s="93"/>
      <c r="P1185" s="238">
        <f>O1185*H1185</f>
        <v>0</v>
      </c>
      <c r="Q1185" s="238">
        <v>0</v>
      </c>
      <c r="R1185" s="238">
        <f>Q1185*H1185</f>
        <v>0</v>
      </c>
      <c r="S1185" s="238">
        <v>0</v>
      </c>
      <c r="T1185" s="239">
        <f>S1185*H1185</f>
        <v>0</v>
      </c>
      <c r="U1185" s="40"/>
      <c r="V1185" s="40"/>
      <c r="W1185" s="40"/>
      <c r="X1185" s="40"/>
      <c r="Y1185" s="40"/>
      <c r="Z1185" s="40"/>
      <c r="AA1185" s="40"/>
      <c r="AB1185" s="40"/>
      <c r="AC1185" s="40"/>
      <c r="AD1185" s="40"/>
      <c r="AE1185" s="40"/>
      <c r="AR1185" s="240" t="s">
        <v>300</v>
      </c>
      <c r="AT1185" s="240" t="s">
        <v>230</v>
      </c>
      <c r="AU1185" s="240" t="s">
        <v>91</v>
      </c>
      <c r="AY1185" s="18" t="s">
        <v>227</v>
      </c>
      <c r="BE1185" s="241">
        <f>IF(N1185="základní",J1185,0)</f>
        <v>0</v>
      </c>
      <c r="BF1185" s="241">
        <f>IF(N1185="snížená",J1185,0)</f>
        <v>0</v>
      </c>
      <c r="BG1185" s="241">
        <f>IF(N1185="zákl. přenesená",J1185,0)</f>
        <v>0</v>
      </c>
      <c r="BH1185" s="241">
        <f>IF(N1185="sníž. přenesená",J1185,0)</f>
        <v>0</v>
      </c>
      <c r="BI1185" s="241">
        <f>IF(N1185="nulová",J1185,0)</f>
        <v>0</v>
      </c>
      <c r="BJ1185" s="18" t="s">
        <v>87</v>
      </c>
      <c r="BK1185" s="241">
        <f>ROUND(I1185*H1185,2)</f>
        <v>0</v>
      </c>
      <c r="BL1185" s="18" t="s">
        <v>300</v>
      </c>
      <c r="BM1185" s="240" t="s">
        <v>1643</v>
      </c>
    </row>
    <row r="1186" s="15" customFormat="1">
      <c r="A1186" s="15"/>
      <c r="B1186" s="274"/>
      <c r="C1186" s="275"/>
      <c r="D1186" s="242" t="s">
        <v>369</v>
      </c>
      <c r="E1186" s="276" t="s">
        <v>1</v>
      </c>
      <c r="F1186" s="277" t="s">
        <v>632</v>
      </c>
      <c r="G1186" s="275"/>
      <c r="H1186" s="276" t="s">
        <v>1</v>
      </c>
      <c r="I1186" s="278"/>
      <c r="J1186" s="275"/>
      <c r="K1186" s="275"/>
      <c r="L1186" s="279"/>
      <c r="M1186" s="280"/>
      <c r="N1186" s="281"/>
      <c r="O1186" s="281"/>
      <c r="P1186" s="281"/>
      <c r="Q1186" s="281"/>
      <c r="R1186" s="281"/>
      <c r="S1186" s="281"/>
      <c r="T1186" s="282"/>
      <c r="U1186" s="15"/>
      <c r="V1186" s="15"/>
      <c r="W1186" s="15"/>
      <c r="X1186" s="15"/>
      <c r="Y1186" s="15"/>
      <c r="Z1186" s="15"/>
      <c r="AA1186" s="15"/>
      <c r="AB1186" s="15"/>
      <c r="AC1186" s="15"/>
      <c r="AD1186" s="15"/>
      <c r="AE1186" s="15"/>
      <c r="AT1186" s="283" t="s">
        <v>369</v>
      </c>
      <c r="AU1186" s="283" t="s">
        <v>91</v>
      </c>
      <c r="AV1186" s="15" t="s">
        <v>87</v>
      </c>
      <c r="AW1186" s="15" t="s">
        <v>38</v>
      </c>
      <c r="AX1186" s="15" t="s">
        <v>83</v>
      </c>
      <c r="AY1186" s="283" t="s">
        <v>227</v>
      </c>
    </row>
    <row r="1187" s="13" customFormat="1">
      <c r="A1187" s="13"/>
      <c r="B1187" s="252"/>
      <c r="C1187" s="253"/>
      <c r="D1187" s="242" t="s">
        <v>369</v>
      </c>
      <c r="E1187" s="254" t="s">
        <v>1</v>
      </c>
      <c r="F1187" s="255" t="s">
        <v>937</v>
      </c>
      <c r="G1187" s="253"/>
      <c r="H1187" s="256">
        <v>279.26499999999999</v>
      </c>
      <c r="I1187" s="257"/>
      <c r="J1187" s="253"/>
      <c r="K1187" s="253"/>
      <c r="L1187" s="258"/>
      <c r="M1187" s="259"/>
      <c r="N1187" s="260"/>
      <c r="O1187" s="260"/>
      <c r="P1187" s="260"/>
      <c r="Q1187" s="260"/>
      <c r="R1187" s="260"/>
      <c r="S1187" s="260"/>
      <c r="T1187" s="261"/>
      <c r="U1187" s="13"/>
      <c r="V1187" s="13"/>
      <c r="W1187" s="13"/>
      <c r="X1187" s="13"/>
      <c r="Y1187" s="13"/>
      <c r="Z1187" s="13"/>
      <c r="AA1187" s="13"/>
      <c r="AB1187" s="13"/>
      <c r="AC1187" s="13"/>
      <c r="AD1187" s="13"/>
      <c r="AE1187" s="13"/>
      <c r="AT1187" s="262" t="s">
        <v>369</v>
      </c>
      <c r="AU1187" s="262" t="s">
        <v>91</v>
      </c>
      <c r="AV1187" s="13" t="s">
        <v>91</v>
      </c>
      <c r="AW1187" s="13" t="s">
        <v>38</v>
      </c>
      <c r="AX1187" s="13" t="s">
        <v>83</v>
      </c>
      <c r="AY1187" s="262" t="s">
        <v>227</v>
      </c>
    </row>
    <row r="1188" s="14" customFormat="1">
      <c r="A1188" s="14"/>
      <c r="B1188" s="263"/>
      <c r="C1188" s="264"/>
      <c r="D1188" s="242" t="s">
        <v>369</v>
      </c>
      <c r="E1188" s="265" t="s">
        <v>1</v>
      </c>
      <c r="F1188" s="266" t="s">
        <v>371</v>
      </c>
      <c r="G1188" s="264"/>
      <c r="H1188" s="267">
        <v>279.26499999999999</v>
      </c>
      <c r="I1188" s="268"/>
      <c r="J1188" s="264"/>
      <c r="K1188" s="264"/>
      <c r="L1188" s="269"/>
      <c r="M1188" s="270"/>
      <c r="N1188" s="271"/>
      <c r="O1188" s="271"/>
      <c r="P1188" s="271"/>
      <c r="Q1188" s="271"/>
      <c r="R1188" s="271"/>
      <c r="S1188" s="271"/>
      <c r="T1188" s="272"/>
      <c r="U1188" s="14"/>
      <c r="V1188" s="14"/>
      <c r="W1188" s="14"/>
      <c r="X1188" s="14"/>
      <c r="Y1188" s="14"/>
      <c r="Z1188" s="14"/>
      <c r="AA1188" s="14"/>
      <c r="AB1188" s="14"/>
      <c r="AC1188" s="14"/>
      <c r="AD1188" s="14"/>
      <c r="AE1188" s="14"/>
      <c r="AT1188" s="273" t="s">
        <v>369</v>
      </c>
      <c r="AU1188" s="273" t="s">
        <v>91</v>
      </c>
      <c r="AV1188" s="14" t="s">
        <v>115</v>
      </c>
      <c r="AW1188" s="14" t="s">
        <v>38</v>
      </c>
      <c r="AX1188" s="14" t="s">
        <v>87</v>
      </c>
      <c r="AY1188" s="273" t="s">
        <v>227</v>
      </c>
    </row>
    <row r="1189" s="2" customFormat="1" ht="16.5" customHeight="1">
      <c r="A1189" s="40"/>
      <c r="B1189" s="41"/>
      <c r="C1189" s="284" t="s">
        <v>1644</v>
      </c>
      <c r="D1189" s="284" t="s">
        <v>407</v>
      </c>
      <c r="E1189" s="285" t="s">
        <v>1645</v>
      </c>
      <c r="F1189" s="286" t="s">
        <v>1646</v>
      </c>
      <c r="G1189" s="287" t="s">
        <v>415</v>
      </c>
      <c r="H1189" s="288">
        <v>307.19200000000001</v>
      </c>
      <c r="I1189" s="289"/>
      <c r="J1189" s="290">
        <f>ROUND(I1189*H1189,2)</f>
        <v>0</v>
      </c>
      <c r="K1189" s="286" t="s">
        <v>251</v>
      </c>
      <c r="L1189" s="291"/>
      <c r="M1189" s="292" t="s">
        <v>1</v>
      </c>
      <c r="N1189" s="293" t="s">
        <v>48</v>
      </c>
      <c r="O1189" s="93"/>
      <c r="P1189" s="238">
        <f>O1189*H1189</f>
        <v>0</v>
      </c>
      <c r="Q1189" s="238">
        <v>0.00060999999999999997</v>
      </c>
      <c r="R1189" s="238">
        <f>Q1189*H1189</f>
        <v>0.18738711999999999</v>
      </c>
      <c r="S1189" s="238">
        <v>0</v>
      </c>
      <c r="T1189" s="239">
        <f>S1189*H1189</f>
        <v>0</v>
      </c>
      <c r="U1189" s="40"/>
      <c r="V1189" s="40"/>
      <c r="W1189" s="40"/>
      <c r="X1189" s="40"/>
      <c r="Y1189" s="40"/>
      <c r="Z1189" s="40"/>
      <c r="AA1189" s="40"/>
      <c r="AB1189" s="40"/>
      <c r="AC1189" s="40"/>
      <c r="AD1189" s="40"/>
      <c r="AE1189" s="40"/>
      <c r="AR1189" s="240" t="s">
        <v>525</v>
      </c>
      <c r="AT1189" s="240" t="s">
        <v>407</v>
      </c>
      <c r="AU1189" s="240" t="s">
        <v>91</v>
      </c>
      <c r="AY1189" s="18" t="s">
        <v>227</v>
      </c>
      <c r="BE1189" s="241">
        <f>IF(N1189="základní",J1189,0)</f>
        <v>0</v>
      </c>
      <c r="BF1189" s="241">
        <f>IF(N1189="snížená",J1189,0)</f>
        <v>0</v>
      </c>
      <c r="BG1189" s="241">
        <f>IF(N1189="zákl. přenesená",J1189,0)</f>
        <v>0</v>
      </c>
      <c r="BH1189" s="241">
        <f>IF(N1189="sníž. přenesená",J1189,0)</f>
        <v>0</v>
      </c>
      <c r="BI1189" s="241">
        <f>IF(N1189="nulová",J1189,0)</f>
        <v>0</v>
      </c>
      <c r="BJ1189" s="18" t="s">
        <v>87</v>
      </c>
      <c r="BK1189" s="241">
        <f>ROUND(I1189*H1189,2)</f>
        <v>0</v>
      </c>
      <c r="BL1189" s="18" t="s">
        <v>300</v>
      </c>
      <c r="BM1189" s="240" t="s">
        <v>1647</v>
      </c>
    </row>
    <row r="1190" s="13" customFormat="1">
      <c r="A1190" s="13"/>
      <c r="B1190" s="252"/>
      <c r="C1190" s="253"/>
      <c r="D1190" s="242" t="s">
        <v>369</v>
      </c>
      <c r="E1190" s="253"/>
      <c r="F1190" s="255" t="s">
        <v>1648</v>
      </c>
      <c r="G1190" s="253"/>
      <c r="H1190" s="256">
        <v>307.19200000000001</v>
      </c>
      <c r="I1190" s="257"/>
      <c r="J1190" s="253"/>
      <c r="K1190" s="253"/>
      <c r="L1190" s="258"/>
      <c r="M1190" s="259"/>
      <c r="N1190" s="260"/>
      <c r="O1190" s="260"/>
      <c r="P1190" s="260"/>
      <c r="Q1190" s="260"/>
      <c r="R1190" s="260"/>
      <c r="S1190" s="260"/>
      <c r="T1190" s="261"/>
      <c r="U1190" s="13"/>
      <c r="V1190" s="13"/>
      <c r="W1190" s="13"/>
      <c r="X1190" s="13"/>
      <c r="Y1190" s="13"/>
      <c r="Z1190" s="13"/>
      <c r="AA1190" s="13"/>
      <c r="AB1190" s="13"/>
      <c r="AC1190" s="13"/>
      <c r="AD1190" s="13"/>
      <c r="AE1190" s="13"/>
      <c r="AT1190" s="262" t="s">
        <v>369</v>
      </c>
      <c r="AU1190" s="262" t="s">
        <v>91</v>
      </c>
      <c r="AV1190" s="13" t="s">
        <v>91</v>
      </c>
      <c r="AW1190" s="13" t="s">
        <v>4</v>
      </c>
      <c r="AX1190" s="13" t="s">
        <v>87</v>
      </c>
      <c r="AY1190" s="262" t="s">
        <v>227</v>
      </c>
    </row>
    <row r="1191" s="2" customFormat="1">
      <c r="A1191" s="40"/>
      <c r="B1191" s="41"/>
      <c r="C1191" s="229" t="s">
        <v>1649</v>
      </c>
      <c r="D1191" s="229" t="s">
        <v>230</v>
      </c>
      <c r="E1191" s="230" t="s">
        <v>1650</v>
      </c>
      <c r="F1191" s="231" t="s">
        <v>1651</v>
      </c>
      <c r="G1191" s="232" t="s">
        <v>415</v>
      </c>
      <c r="H1191" s="233">
        <v>666.54600000000005</v>
      </c>
      <c r="I1191" s="234"/>
      <c r="J1191" s="235">
        <f>ROUND(I1191*H1191,2)</f>
        <v>0</v>
      </c>
      <c r="K1191" s="231" t="s">
        <v>251</v>
      </c>
      <c r="L1191" s="46"/>
      <c r="M1191" s="236" t="s">
        <v>1</v>
      </c>
      <c r="N1191" s="237" t="s">
        <v>48</v>
      </c>
      <c r="O1191" s="93"/>
      <c r="P1191" s="238">
        <f>O1191*H1191</f>
        <v>0</v>
      </c>
      <c r="Q1191" s="238">
        <v>0.00012</v>
      </c>
      <c r="R1191" s="238">
        <f>Q1191*H1191</f>
        <v>0.079985520000000004</v>
      </c>
      <c r="S1191" s="238">
        <v>0</v>
      </c>
      <c r="T1191" s="239">
        <f>S1191*H1191</f>
        <v>0</v>
      </c>
      <c r="U1191" s="40"/>
      <c r="V1191" s="40"/>
      <c r="W1191" s="40"/>
      <c r="X1191" s="40"/>
      <c r="Y1191" s="40"/>
      <c r="Z1191" s="40"/>
      <c r="AA1191" s="40"/>
      <c r="AB1191" s="40"/>
      <c r="AC1191" s="40"/>
      <c r="AD1191" s="40"/>
      <c r="AE1191" s="40"/>
      <c r="AR1191" s="240" t="s">
        <v>300</v>
      </c>
      <c r="AT1191" s="240" t="s">
        <v>230</v>
      </c>
      <c r="AU1191" s="240" t="s">
        <v>91</v>
      </c>
      <c r="AY1191" s="18" t="s">
        <v>227</v>
      </c>
      <c r="BE1191" s="241">
        <f>IF(N1191="základní",J1191,0)</f>
        <v>0</v>
      </c>
      <c r="BF1191" s="241">
        <f>IF(N1191="snížená",J1191,0)</f>
        <v>0</v>
      </c>
      <c r="BG1191" s="241">
        <f>IF(N1191="zákl. přenesená",J1191,0)</f>
        <v>0</v>
      </c>
      <c r="BH1191" s="241">
        <f>IF(N1191="sníž. přenesená",J1191,0)</f>
        <v>0</v>
      </c>
      <c r="BI1191" s="241">
        <f>IF(N1191="nulová",J1191,0)</f>
        <v>0</v>
      </c>
      <c r="BJ1191" s="18" t="s">
        <v>87</v>
      </c>
      <c r="BK1191" s="241">
        <f>ROUND(I1191*H1191,2)</f>
        <v>0</v>
      </c>
      <c r="BL1191" s="18" t="s">
        <v>300</v>
      </c>
      <c r="BM1191" s="240" t="s">
        <v>1652</v>
      </c>
    </row>
    <row r="1192" s="15" customFormat="1">
      <c r="A1192" s="15"/>
      <c r="B1192" s="274"/>
      <c r="C1192" s="275"/>
      <c r="D1192" s="242" t="s">
        <v>369</v>
      </c>
      <c r="E1192" s="276" t="s">
        <v>1</v>
      </c>
      <c r="F1192" s="277" t="s">
        <v>864</v>
      </c>
      <c r="G1192" s="275"/>
      <c r="H1192" s="276" t="s">
        <v>1</v>
      </c>
      <c r="I1192" s="278"/>
      <c r="J1192" s="275"/>
      <c r="K1192" s="275"/>
      <c r="L1192" s="279"/>
      <c r="M1192" s="280"/>
      <c r="N1192" s="281"/>
      <c r="O1192" s="281"/>
      <c r="P1192" s="281"/>
      <c r="Q1192" s="281"/>
      <c r="R1192" s="281"/>
      <c r="S1192" s="281"/>
      <c r="T1192" s="282"/>
      <c r="U1192" s="15"/>
      <c r="V1192" s="15"/>
      <c r="W1192" s="15"/>
      <c r="X1192" s="15"/>
      <c r="Y1192" s="15"/>
      <c r="Z1192" s="15"/>
      <c r="AA1192" s="15"/>
      <c r="AB1192" s="15"/>
      <c r="AC1192" s="15"/>
      <c r="AD1192" s="15"/>
      <c r="AE1192" s="15"/>
      <c r="AT1192" s="283" t="s">
        <v>369</v>
      </c>
      <c r="AU1192" s="283" t="s">
        <v>91</v>
      </c>
      <c r="AV1192" s="15" t="s">
        <v>87</v>
      </c>
      <c r="AW1192" s="15" t="s">
        <v>38</v>
      </c>
      <c r="AX1192" s="15" t="s">
        <v>83</v>
      </c>
      <c r="AY1192" s="283" t="s">
        <v>227</v>
      </c>
    </row>
    <row r="1193" s="15" customFormat="1">
      <c r="A1193" s="15"/>
      <c r="B1193" s="274"/>
      <c r="C1193" s="275"/>
      <c r="D1193" s="242" t="s">
        <v>369</v>
      </c>
      <c r="E1193" s="276" t="s">
        <v>1</v>
      </c>
      <c r="F1193" s="277" t="s">
        <v>1653</v>
      </c>
      <c r="G1193" s="275"/>
      <c r="H1193" s="276" t="s">
        <v>1</v>
      </c>
      <c r="I1193" s="278"/>
      <c r="J1193" s="275"/>
      <c r="K1193" s="275"/>
      <c r="L1193" s="279"/>
      <c r="M1193" s="280"/>
      <c r="N1193" s="281"/>
      <c r="O1193" s="281"/>
      <c r="P1193" s="281"/>
      <c r="Q1193" s="281"/>
      <c r="R1193" s="281"/>
      <c r="S1193" s="281"/>
      <c r="T1193" s="282"/>
      <c r="U1193" s="15"/>
      <c r="V1193" s="15"/>
      <c r="W1193" s="15"/>
      <c r="X1193" s="15"/>
      <c r="Y1193" s="15"/>
      <c r="Z1193" s="15"/>
      <c r="AA1193" s="15"/>
      <c r="AB1193" s="15"/>
      <c r="AC1193" s="15"/>
      <c r="AD1193" s="15"/>
      <c r="AE1193" s="15"/>
      <c r="AT1193" s="283" t="s">
        <v>369</v>
      </c>
      <c r="AU1193" s="283" t="s">
        <v>91</v>
      </c>
      <c r="AV1193" s="15" t="s">
        <v>87</v>
      </c>
      <c r="AW1193" s="15" t="s">
        <v>38</v>
      </c>
      <c r="AX1193" s="15" t="s">
        <v>83</v>
      </c>
      <c r="AY1193" s="283" t="s">
        <v>227</v>
      </c>
    </row>
    <row r="1194" s="13" customFormat="1">
      <c r="A1194" s="13"/>
      <c r="B1194" s="252"/>
      <c r="C1194" s="253"/>
      <c r="D1194" s="242" t="s">
        <v>369</v>
      </c>
      <c r="E1194" s="254" t="s">
        <v>1</v>
      </c>
      <c r="F1194" s="255" t="s">
        <v>1654</v>
      </c>
      <c r="G1194" s="253"/>
      <c r="H1194" s="256">
        <v>14.835000000000001</v>
      </c>
      <c r="I1194" s="257"/>
      <c r="J1194" s="253"/>
      <c r="K1194" s="253"/>
      <c r="L1194" s="258"/>
      <c r="M1194" s="259"/>
      <c r="N1194" s="260"/>
      <c r="O1194" s="260"/>
      <c r="P1194" s="260"/>
      <c r="Q1194" s="260"/>
      <c r="R1194" s="260"/>
      <c r="S1194" s="260"/>
      <c r="T1194" s="261"/>
      <c r="U1194" s="13"/>
      <c r="V1194" s="13"/>
      <c r="W1194" s="13"/>
      <c r="X1194" s="13"/>
      <c r="Y1194" s="13"/>
      <c r="Z1194" s="13"/>
      <c r="AA1194" s="13"/>
      <c r="AB1194" s="13"/>
      <c r="AC1194" s="13"/>
      <c r="AD1194" s="13"/>
      <c r="AE1194" s="13"/>
      <c r="AT1194" s="262" t="s">
        <v>369</v>
      </c>
      <c r="AU1194" s="262" t="s">
        <v>91</v>
      </c>
      <c r="AV1194" s="13" t="s">
        <v>91</v>
      </c>
      <c r="AW1194" s="13" t="s">
        <v>38</v>
      </c>
      <c r="AX1194" s="13" t="s">
        <v>83</v>
      </c>
      <c r="AY1194" s="262" t="s">
        <v>227</v>
      </c>
    </row>
    <row r="1195" s="13" customFormat="1">
      <c r="A1195" s="13"/>
      <c r="B1195" s="252"/>
      <c r="C1195" s="253"/>
      <c r="D1195" s="242" t="s">
        <v>369</v>
      </c>
      <c r="E1195" s="254" t="s">
        <v>1</v>
      </c>
      <c r="F1195" s="255" t="s">
        <v>1655</v>
      </c>
      <c r="G1195" s="253"/>
      <c r="H1195" s="256">
        <v>52.670000000000002</v>
      </c>
      <c r="I1195" s="257"/>
      <c r="J1195" s="253"/>
      <c r="K1195" s="253"/>
      <c r="L1195" s="258"/>
      <c r="M1195" s="259"/>
      <c r="N1195" s="260"/>
      <c r="O1195" s="260"/>
      <c r="P1195" s="260"/>
      <c r="Q1195" s="260"/>
      <c r="R1195" s="260"/>
      <c r="S1195" s="260"/>
      <c r="T1195" s="261"/>
      <c r="U1195" s="13"/>
      <c r="V1195" s="13"/>
      <c r="W1195" s="13"/>
      <c r="X1195" s="13"/>
      <c r="Y1195" s="13"/>
      <c r="Z1195" s="13"/>
      <c r="AA1195" s="13"/>
      <c r="AB1195" s="13"/>
      <c r="AC1195" s="13"/>
      <c r="AD1195" s="13"/>
      <c r="AE1195" s="13"/>
      <c r="AT1195" s="262" t="s">
        <v>369</v>
      </c>
      <c r="AU1195" s="262" t="s">
        <v>91</v>
      </c>
      <c r="AV1195" s="13" t="s">
        <v>91</v>
      </c>
      <c r="AW1195" s="13" t="s">
        <v>38</v>
      </c>
      <c r="AX1195" s="13" t="s">
        <v>83</v>
      </c>
      <c r="AY1195" s="262" t="s">
        <v>227</v>
      </c>
    </row>
    <row r="1196" s="13" customFormat="1">
      <c r="A1196" s="13"/>
      <c r="B1196" s="252"/>
      <c r="C1196" s="253"/>
      <c r="D1196" s="242" t="s">
        <v>369</v>
      </c>
      <c r="E1196" s="254" t="s">
        <v>1</v>
      </c>
      <c r="F1196" s="255" t="s">
        <v>1656</v>
      </c>
      <c r="G1196" s="253"/>
      <c r="H1196" s="256">
        <v>226.78</v>
      </c>
      <c r="I1196" s="257"/>
      <c r="J1196" s="253"/>
      <c r="K1196" s="253"/>
      <c r="L1196" s="258"/>
      <c r="M1196" s="259"/>
      <c r="N1196" s="260"/>
      <c r="O1196" s="260"/>
      <c r="P1196" s="260"/>
      <c r="Q1196" s="260"/>
      <c r="R1196" s="260"/>
      <c r="S1196" s="260"/>
      <c r="T1196" s="261"/>
      <c r="U1196" s="13"/>
      <c r="V1196" s="13"/>
      <c r="W1196" s="13"/>
      <c r="X1196" s="13"/>
      <c r="Y1196" s="13"/>
      <c r="Z1196" s="13"/>
      <c r="AA1196" s="13"/>
      <c r="AB1196" s="13"/>
      <c r="AC1196" s="13"/>
      <c r="AD1196" s="13"/>
      <c r="AE1196" s="13"/>
      <c r="AT1196" s="262" t="s">
        <v>369</v>
      </c>
      <c r="AU1196" s="262" t="s">
        <v>91</v>
      </c>
      <c r="AV1196" s="13" t="s">
        <v>91</v>
      </c>
      <c r="AW1196" s="13" t="s">
        <v>38</v>
      </c>
      <c r="AX1196" s="13" t="s">
        <v>83</v>
      </c>
      <c r="AY1196" s="262" t="s">
        <v>227</v>
      </c>
    </row>
    <row r="1197" s="13" customFormat="1">
      <c r="A1197" s="13"/>
      <c r="B1197" s="252"/>
      <c r="C1197" s="253"/>
      <c r="D1197" s="242" t="s">
        <v>369</v>
      </c>
      <c r="E1197" s="254" t="s">
        <v>1</v>
      </c>
      <c r="F1197" s="255" t="s">
        <v>1657</v>
      </c>
      <c r="G1197" s="253"/>
      <c r="H1197" s="256">
        <v>102.69499999999999</v>
      </c>
      <c r="I1197" s="257"/>
      <c r="J1197" s="253"/>
      <c r="K1197" s="253"/>
      <c r="L1197" s="258"/>
      <c r="M1197" s="259"/>
      <c r="N1197" s="260"/>
      <c r="O1197" s="260"/>
      <c r="P1197" s="260"/>
      <c r="Q1197" s="260"/>
      <c r="R1197" s="260"/>
      <c r="S1197" s="260"/>
      <c r="T1197" s="261"/>
      <c r="U1197" s="13"/>
      <c r="V1197" s="13"/>
      <c r="W1197" s="13"/>
      <c r="X1197" s="13"/>
      <c r="Y1197" s="13"/>
      <c r="Z1197" s="13"/>
      <c r="AA1197" s="13"/>
      <c r="AB1197" s="13"/>
      <c r="AC1197" s="13"/>
      <c r="AD1197" s="13"/>
      <c r="AE1197" s="13"/>
      <c r="AT1197" s="262" t="s">
        <v>369</v>
      </c>
      <c r="AU1197" s="262" t="s">
        <v>91</v>
      </c>
      <c r="AV1197" s="13" t="s">
        <v>91</v>
      </c>
      <c r="AW1197" s="13" t="s">
        <v>38</v>
      </c>
      <c r="AX1197" s="13" t="s">
        <v>83</v>
      </c>
      <c r="AY1197" s="262" t="s">
        <v>227</v>
      </c>
    </row>
    <row r="1198" s="13" customFormat="1">
      <c r="A1198" s="13"/>
      <c r="B1198" s="252"/>
      <c r="C1198" s="253"/>
      <c r="D1198" s="242" t="s">
        <v>369</v>
      </c>
      <c r="E1198" s="254" t="s">
        <v>1</v>
      </c>
      <c r="F1198" s="255" t="s">
        <v>1658</v>
      </c>
      <c r="G1198" s="253"/>
      <c r="H1198" s="256">
        <v>27.829999999999998</v>
      </c>
      <c r="I1198" s="257"/>
      <c r="J1198" s="253"/>
      <c r="K1198" s="253"/>
      <c r="L1198" s="258"/>
      <c r="M1198" s="259"/>
      <c r="N1198" s="260"/>
      <c r="O1198" s="260"/>
      <c r="P1198" s="260"/>
      <c r="Q1198" s="260"/>
      <c r="R1198" s="260"/>
      <c r="S1198" s="260"/>
      <c r="T1198" s="261"/>
      <c r="U1198" s="13"/>
      <c r="V1198" s="13"/>
      <c r="W1198" s="13"/>
      <c r="X1198" s="13"/>
      <c r="Y1198" s="13"/>
      <c r="Z1198" s="13"/>
      <c r="AA1198" s="13"/>
      <c r="AB1198" s="13"/>
      <c r="AC1198" s="13"/>
      <c r="AD1198" s="13"/>
      <c r="AE1198" s="13"/>
      <c r="AT1198" s="262" t="s">
        <v>369</v>
      </c>
      <c r="AU1198" s="262" t="s">
        <v>91</v>
      </c>
      <c r="AV1198" s="13" t="s">
        <v>91</v>
      </c>
      <c r="AW1198" s="13" t="s">
        <v>38</v>
      </c>
      <c r="AX1198" s="13" t="s">
        <v>83</v>
      </c>
      <c r="AY1198" s="262" t="s">
        <v>227</v>
      </c>
    </row>
    <row r="1199" s="13" customFormat="1">
      <c r="A1199" s="13"/>
      <c r="B1199" s="252"/>
      <c r="C1199" s="253"/>
      <c r="D1199" s="242" t="s">
        <v>369</v>
      </c>
      <c r="E1199" s="254" t="s">
        <v>1</v>
      </c>
      <c r="F1199" s="255" t="s">
        <v>1659</v>
      </c>
      <c r="G1199" s="253"/>
      <c r="H1199" s="256">
        <v>50.484999999999999</v>
      </c>
      <c r="I1199" s="257"/>
      <c r="J1199" s="253"/>
      <c r="K1199" s="253"/>
      <c r="L1199" s="258"/>
      <c r="M1199" s="259"/>
      <c r="N1199" s="260"/>
      <c r="O1199" s="260"/>
      <c r="P1199" s="260"/>
      <c r="Q1199" s="260"/>
      <c r="R1199" s="260"/>
      <c r="S1199" s="260"/>
      <c r="T1199" s="261"/>
      <c r="U1199" s="13"/>
      <c r="V1199" s="13"/>
      <c r="W1199" s="13"/>
      <c r="X1199" s="13"/>
      <c r="Y1199" s="13"/>
      <c r="Z1199" s="13"/>
      <c r="AA1199" s="13"/>
      <c r="AB1199" s="13"/>
      <c r="AC1199" s="13"/>
      <c r="AD1199" s="13"/>
      <c r="AE1199" s="13"/>
      <c r="AT1199" s="262" t="s">
        <v>369</v>
      </c>
      <c r="AU1199" s="262" t="s">
        <v>91</v>
      </c>
      <c r="AV1199" s="13" t="s">
        <v>91</v>
      </c>
      <c r="AW1199" s="13" t="s">
        <v>38</v>
      </c>
      <c r="AX1199" s="13" t="s">
        <v>83</v>
      </c>
      <c r="AY1199" s="262" t="s">
        <v>227</v>
      </c>
    </row>
    <row r="1200" s="13" customFormat="1">
      <c r="A1200" s="13"/>
      <c r="B1200" s="252"/>
      <c r="C1200" s="253"/>
      <c r="D1200" s="242" t="s">
        <v>369</v>
      </c>
      <c r="E1200" s="254" t="s">
        <v>1</v>
      </c>
      <c r="F1200" s="255" t="s">
        <v>1660</v>
      </c>
      <c r="G1200" s="253"/>
      <c r="H1200" s="256">
        <v>119.37000000000001</v>
      </c>
      <c r="I1200" s="257"/>
      <c r="J1200" s="253"/>
      <c r="K1200" s="253"/>
      <c r="L1200" s="258"/>
      <c r="M1200" s="259"/>
      <c r="N1200" s="260"/>
      <c r="O1200" s="260"/>
      <c r="P1200" s="260"/>
      <c r="Q1200" s="260"/>
      <c r="R1200" s="260"/>
      <c r="S1200" s="260"/>
      <c r="T1200" s="261"/>
      <c r="U1200" s="13"/>
      <c r="V1200" s="13"/>
      <c r="W1200" s="13"/>
      <c r="X1200" s="13"/>
      <c r="Y1200" s="13"/>
      <c r="Z1200" s="13"/>
      <c r="AA1200" s="13"/>
      <c r="AB1200" s="13"/>
      <c r="AC1200" s="13"/>
      <c r="AD1200" s="13"/>
      <c r="AE1200" s="13"/>
      <c r="AT1200" s="262" t="s">
        <v>369</v>
      </c>
      <c r="AU1200" s="262" t="s">
        <v>91</v>
      </c>
      <c r="AV1200" s="13" t="s">
        <v>91</v>
      </c>
      <c r="AW1200" s="13" t="s">
        <v>38</v>
      </c>
      <c r="AX1200" s="13" t="s">
        <v>83</v>
      </c>
      <c r="AY1200" s="262" t="s">
        <v>227</v>
      </c>
    </row>
    <row r="1201" s="13" customFormat="1">
      <c r="A1201" s="13"/>
      <c r="B1201" s="252"/>
      <c r="C1201" s="253"/>
      <c r="D1201" s="242" t="s">
        <v>369</v>
      </c>
      <c r="E1201" s="254" t="s">
        <v>1</v>
      </c>
      <c r="F1201" s="255" t="s">
        <v>1661</v>
      </c>
      <c r="G1201" s="253"/>
      <c r="H1201" s="256">
        <v>47.380000000000003</v>
      </c>
      <c r="I1201" s="257"/>
      <c r="J1201" s="253"/>
      <c r="K1201" s="253"/>
      <c r="L1201" s="258"/>
      <c r="M1201" s="259"/>
      <c r="N1201" s="260"/>
      <c r="O1201" s="260"/>
      <c r="P1201" s="260"/>
      <c r="Q1201" s="260"/>
      <c r="R1201" s="260"/>
      <c r="S1201" s="260"/>
      <c r="T1201" s="261"/>
      <c r="U1201" s="13"/>
      <c r="V1201" s="13"/>
      <c r="W1201" s="13"/>
      <c r="X1201" s="13"/>
      <c r="Y1201" s="13"/>
      <c r="Z1201" s="13"/>
      <c r="AA1201" s="13"/>
      <c r="AB1201" s="13"/>
      <c r="AC1201" s="13"/>
      <c r="AD1201" s="13"/>
      <c r="AE1201" s="13"/>
      <c r="AT1201" s="262" t="s">
        <v>369</v>
      </c>
      <c r="AU1201" s="262" t="s">
        <v>91</v>
      </c>
      <c r="AV1201" s="13" t="s">
        <v>91</v>
      </c>
      <c r="AW1201" s="13" t="s">
        <v>38</v>
      </c>
      <c r="AX1201" s="13" t="s">
        <v>83</v>
      </c>
      <c r="AY1201" s="262" t="s">
        <v>227</v>
      </c>
    </row>
    <row r="1202" s="13" customFormat="1">
      <c r="A1202" s="13"/>
      <c r="B1202" s="252"/>
      <c r="C1202" s="253"/>
      <c r="D1202" s="242" t="s">
        <v>369</v>
      </c>
      <c r="E1202" s="254" t="s">
        <v>1</v>
      </c>
      <c r="F1202" s="255" t="s">
        <v>1662</v>
      </c>
      <c r="G1202" s="253"/>
      <c r="H1202" s="256">
        <v>17.824999999999999</v>
      </c>
      <c r="I1202" s="257"/>
      <c r="J1202" s="253"/>
      <c r="K1202" s="253"/>
      <c r="L1202" s="258"/>
      <c r="M1202" s="259"/>
      <c r="N1202" s="260"/>
      <c r="O1202" s="260"/>
      <c r="P1202" s="260"/>
      <c r="Q1202" s="260"/>
      <c r="R1202" s="260"/>
      <c r="S1202" s="260"/>
      <c r="T1202" s="261"/>
      <c r="U1202" s="13"/>
      <c r="V1202" s="13"/>
      <c r="W1202" s="13"/>
      <c r="X1202" s="13"/>
      <c r="Y1202" s="13"/>
      <c r="Z1202" s="13"/>
      <c r="AA1202" s="13"/>
      <c r="AB1202" s="13"/>
      <c r="AC1202" s="13"/>
      <c r="AD1202" s="13"/>
      <c r="AE1202" s="13"/>
      <c r="AT1202" s="262" t="s">
        <v>369</v>
      </c>
      <c r="AU1202" s="262" t="s">
        <v>91</v>
      </c>
      <c r="AV1202" s="13" t="s">
        <v>91</v>
      </c>
      <c r="AW1202" s="13" t="s">
        <v>38</v>
      </c>
      <c r="AX1202" s="13" t="s">
        <v>83</v>
      </c>
      <c r="AY1202" s="262" t="s">
        <v>227</v>
      </c>
    </row>
    <row r="1203" s="13" customFormat="1">
      <c r="A1203" s="13"/>
      <c r="B1203" s="252"/>
      <c r="C1203" s="253"/>
      <c r="D1203" s="242" t="s">
        <v>369</v>
      </c>
      <c r="E1203" s="254" t="s">
        <v>1</v>
      </c>
      <c r="F1203" s="255" t="s">
        <v>1663</v>
      </c>
      <c r="G1203" s="253"/>
      <c r="H1203" s="256">
        <v>6.6760000000000002</v>
      </c>
      <c r="I1203" s="257"/>
      <c r="J1203" s="253"/>
      <c r="K1203" s="253"/>
      <c r="L1203" s="258"/>
      <c r="M1203" s="259"/>
      <c r="N1203" s="260"/>
      <c r="O1203" s="260"/>
      <c r="P1203" s="260"/>
      <c r="Q1203" s="260"/>
      <c r="R1203" s="260"/>
      <c r="S1203" s="260"/>
      <c r="T1203" s="261"/>
      <c r="U1203" s="13"/>
      <c r="V1203" s="13"/>
      <c r="W1203" s="13"/>
      <c r="X1203" s="13"/>
      <c r="Y1203" s="13"/>
      <c r="Z1203" s="13"/>
      <c r="AA1203" s="13"/>
      <c r="AB1203" s="13"/>
      <c r="AC1203" s="13"/>
      <c r="AD1203" s="13"/>
      <c r="AE1203" s="13"/>
      <c r="AT1203" s="262" t="s">
        <v>369</v>
      </c>
      <c r="AU1203" s="262" t="s">
        <v>91</v>
      </c>
      <c r="AV1203" s="13" t="s">
        <v>91</v>
      </c>
      <c r="AW1203" s="13" t="s">
        <v>38</v>
      </c>
      <c r="AX1203" s="13" t="s">
        <v>83</v>
      </c>
      <c r="AY1203" s="262" t="s">
        <v>227</v>
      </c>
    </row>
    <row r="1204" s="14" customFormat="1">
      <c r="A1204" s="14"/>
      <c r="B1204" s="263"/>
      <c r="C1204" s="264"/>
      <c r="D1204" s="242" t="s">
        <v>369</v>
      </c>
      <c r="E1204" s="265" t="s">
        <v>1</v>
      </c>
      <c r="F1204" s="266" t="s">
        <v>371</v>
      </c>
      <c r="G1204" s="264"/>
      <c r="H1204" s="267">
        <v>666.54600000000005</v>
      </c>
      <c r="I1204" s="268"/>
      <c r="J1204" s="264"/>
      <c r="K1204" s="264"/>
      <c r="L1204" s="269"/>
      <c r="M1204" s="270"/>
      <c r="N1204" s="271"/>
      <c r="O1204" s="271"/>
      <c r="P1204" s="271"/>
      <c r="Q1204" s="271"/>
      <c r="R1204" s="271"/>
      <c r="S1204" s="271"/>
      <c r="T1204" s="272"/>
      <c r="U1204" s="14"/>
      <c r="V1204" s="14"/>
      <c r="W1204" s="14"/>
      <c r="X1204" s="14"/>
      <c r="Y1204" s="14"/>
      <c r="Z1204" s="14"/>
      <c r="AA1204" s="14"/>
      <c r="AB1204" s="14"/>
      <c r="AC1204" s="14"/>
      <c r="AD1204" s="14"/>
      <c r="AE1204" s="14"/>
      <c r="AT1204" s="273" t="s">
        <v>369</v>
      </c>
      <c r="AU1204" s="273" t="s">
        <v>91</v>
      </c>
      <c r="AV1204" s="14" t="s">
        <v>115</v>
      </c>
      <c r="AW1204" s="14" t="s">
        <v>38</v>
      </c>
      <c r="AX1204" s="14" t="s">
        <v>87</v>
      </c>
      <c r="AY1204" s="273" t="s">
        <v>227</v>
      </c>
    </row>
    <row r="1205" s="2" customFormat="1">
      <c r="A1205" s="40"/>
      <c r="B1205" s="41"/>
      <c r="C1205" s="229" t="s">
        <v>1664</v>
      </c>
      <c r="D1205" s="229" t="s">
        <v>230</v>
      </c>
      <c r="E1205" s="230" t="s">
        <v>1665</v>
      </c>
      <c r="F1205" s="231" t="s">
        <v>1666</v>
      </c>
      <c r="G1205" s="232" t="s">
        <v>415</v>
      </c>
      <c r="H1205" s="233">
        <v>642.30999999999995</v>
      </c>
      <c r="I1205" s="234"/>
      <c r="J1205" s="235">
        <f>ROUND(I1205*H1205,2)</f>
        <v>0</v>
      </c>
      <c r="K1205" s="231" t="s">
        <v>251</v>
      </c>
      <c r="L1205" s="46"/>
      <c r="M1205" s="236" t="s">
        <v>1</v>
      </c>
      <c r="N1205" s="237" t="s">
        <v>48</v>
      </c>
      <c r="O1205" s="93"/>
      <c r="P1205" s="238">
        <f>O1205*H1205</f>
        <v>0</v>
      </c>
      <c r="Q1205" s="238">
        <v>0.00012</v>
      </c>
      <c r="R1205" s="238">
        <f>Q1205*H1205</f>
        <v>0.077077199999999998</v>
      </c>
      <c r="S1205" s="238">
        <v>0</v>
      </c>
      <c r="T1205" s="239">
        <f>S1205*H1205</f>
        <v>0</v>
      </c>
      <c r="U1205" s="40"/>
      <c r="V1205" s="40"/>
      <c r="W1205" s="40"/>
      <c r="X1205" s="40"/>
      <c r="Y1205" s="40"/>
      <c r="Z1205" s="40"/>
      <c r="AA1205" s="40"/>
      <c r="AB1205" s="40"/>
      <c r="AC1205" s="40"/>
      <c r="AD1205" s="40"/>
      <c r="AE1205" s="40"/>
      <c r="AR1205" s="240" t="s">
        <v>300</v>
      </c>
      <c r="AT1205" s="240" t="s">
        <v>230</v>
      </c>
      <c r="AU1205" s="240" t="s">
        <v>91</v>
      </c>
      <c r="AY1205" s="18" t="s">
        <v>227</v>
      </c>
      <c r="BE1205" s="241">
        <f>IF(N1205="základní",J1205,0)</f>
        <v>0</v>
      </c>
      <c r="BF1205" s="241">
        <f>IF(N1205="snížená",J1205,0)</f>
        <v>0</v>
      </c>
      <c r="BG1205" s="241">
        <f>IF(N1205="zákl. přenesená",J1205,0)</f>
        <v>0</v>
      </c>
      <c r="BH1205" s="241">
        <f>IF(N1205="sníž. přenesená",J1205,0)</f>
        <v>0</v>
      </c>
      <c r="BI1205" s="241">
        <f>IF(N1205="nulová",J1205,0)</f>
        <v>0</v>
      </c>
      <c r="BJ1205" s="18" t="s">
        <v>87</v>
      </c>
      <c r="BK1205" s="241">
        <f>ROUND(I1205*H1205,2)</f>
        <v>0</v>
      </c>
      <c r="BL1205" s="18" t="s">
        <v>300</v>
      </c>
      <c r="BM1205" s="240" t="s">
        <v>1667</v>
      </c>
    </row>
    <row r="1206" s="15" customFormat="1">
      <c r="A1206" s="15"/>
      <c r="B1206" s="274"/>
      <c r="C1206" s="275"/>
      <c r="D1206" s="242" t="s">
        <v>369</v>
      </c>
      <c r="E1206" s="276" t="s">
        <v>1</v>
      </c>
      <c r="F1206" s="277" t="s">
        <v>864</v>
      </c>
      <c r="G1206" s="275"/>
      <c r="H1206" s="276" t="s">
        <v>1</v>
      </c>
      <c r="I1206" s="278"/>
      <c r="J1206" s="275"/>
      <c r="K1206" s="275"/>
      <c r="L1206" s="279"/>
      <c r="M1206" s="280"/>
      <c r="N1206" s="281"/>
      <c r="O1206" s="281"/>
      <c r="P1206" s="281"/>
      <c r="Q1206" s="281"/>
      <c r="R1206" s="281"/>
      <c r="S1206" s="281"/>
      <c r="T1206" s="282"/>
      <c r="U1206" s="15"/>
      <c r="V1206" s="15"/>
      <c r="W1206" s="15"/>
      <c r="X1206" s="15"/>
      <c r="Y1206" s="15"/>
      <c r="Z1206" s="15"/>
      <c r="AA1206" s="15"/>
      <c r="AB1206" s="15"/>
      <c r="AC1206" s="15"/>
      <c r="AD1206" s="15"/>
      <c r="AE1206" s="15"/>
      <c r="AT1206" s="283" t="s">
        <v>369</v>
      </c>
      <c r="AU1206" s="283" t="s">
        <v>91</v>
      </c>
      <c r="AV1206" s="15" t="s">
        <v>87</v>
      </c>
      <c r="AW1206" s="15" t="s">
        <v>38</v>
      </c>
      <c r="AX1206" s="15" t="s">
        <v>83</v>
      </c>
      <c r="AY1206" s="283" t="s">
        <v>227</v>
      </c>
    </row>
    <row r="1207" s="15" customFormat="1">
      <c r="A1207" s="15"/>
      <c r="B1207" s="274"/>
      <c r="C1207" s="275"/>
      <c r="D1207" s="242" t="s">
        <v>369</v>
      </c>
      <c r="E1207" s="276" t="s">
        <v>1</v>
      </c>
      <c r="F1207" s="277" t="s">
        <v>1653</v>
      </c>
      <c r="G1207" s="275"/>
      <c r="H1207" s="276" t="s">
        <v>1</v>
      </c>
      <c r="I1207" s="278"/>
      <c r="J1207" s="275"/>
      <c r="K1207" s="275"/>
      <c r="L1207" s="279"/>
      <c r="M1207" s="280"/>
      <c r="N1207" s="281"/>
      <c r="O1207" s="281"/>
      <c r="P1207" s="281"/>
      <c r="Q1207" s="281"/>
      <c r="R1207" s="281"/>
      <c r="S1207" s="281"/>
      <c r="T1207" s="282"/>
      <c r="U1207" s="15"/>
      <c r="V1207" s="15"/>
      <c r="W1207" s="15"/>
      <c r="X1207" s="15"/>
      <c r="Y1207" s="15"/>
      <c r="Z1207" s="15"/>
      <c r="AA1207" s="15"/>
      <c r="AB1207" s="15"/>
      <c r="AC1207" s="15"/>
      <c r="AD1207" s="15"/>
      <c r="AE1207" s="15"/>
      <c r="AT1207" s="283" t="s">
        <v>369</v>
      </c>
      <c r="AU1207" s="283" t="s">
        <v>91</v>
      </c>
      <c r="AV1207" s="15" t="s">
        <v>87</v>
      </c>
      <c r="AW1207" s="15" t="s">
        <v>38</v>
      </c>
      <c r="AX1207" s="15" t="s">
        <v>83</v>
      </c>
      <c r="AY1207" s="283" t="s">
        <v>227</v>
      </c>
    </row>
    <row r="1208" s="13" customFormat="1">
      <c r="A1208" s="13"/>
      <c r="B1208" s="252"/>
      <c r="C1208" s="253"/>
      <c r="D1208" s="242" t="s">
        <v>369</v>
      </c>
      <c r="E1208" s="254" t="s">
        <v>1</v>
      </c>
      <c r="F1208" s="255" t="s">
        <v>1668</v>
      </c>
      <c r="G1208" s="253"/>
      <c r="H1208" s="256">
        <v>642.30999999999995</v>
      </c>
      <c r="I1208" s="257"/>
      <c r="J1208" s="253"/>
      <c r="K1208" s="253"/>
      <c r="L1208" s="258"/>
      <c r="M1208" s="259"/>
      <c r="N1208" s="260"/>
      <c r="O1208" s="260"/>
      <c r="P1208" s="260"/>
      <c r="Q1208" s="260"/>
      <c r="R1208" s="260"/>
      <c r="S1208" s="260"/>
      <c r="T1208" s="261"/>
      <c r="U1208" s="13"/>
      <c r="V1208" s="13"/>
      <c r="W1208" s="13"/>
      <c r="X1208" s="13"/>
      <c r="Y1208" s="13"/>
      <c r="Z1208" s="13"/>
      <c r="AA1208" s="13"/>
      <c r="AB1208" s="13"/>
      <c r="AC1208" s="13"/>
      <c r="AD1208" s="13"/>
      <c r="AE1208" s="13"/>
      <c r="AT1208" s="262" t="s">
        <v>369</v>
      </c>
      <c r="AU1208" s="262" t="s">
        <v>91</v>
      </c>
      <c r="AV1208" s="13" t="s">
        <v>91</v>
      </c>
      <c r="AW1208" s="13" t="s">
        <v>38</v>
      </c>
      <c r="AX1208" s="13" t="s">
        <v>83</v>
      </c>
      <c r="AY1208" s="262" t="s">
        <v>227</v>
      </c>
    </row>
    <row r="1209" s="14" customFormat="1">
      <c r="A1209" s="14"/>
      <c r="B1209" s="263"/>
      <c r="C1209" s="264"/>
      <c r="D1209" s="242" t="s">
        <v>369</v>
      </c>
      <c r="E1209" s="265" t="s">
        <v>1</v>
      </c>
      <c r="F1209" s="266" t="s">
        <v>371</v>
      </c>
      <c r="G1209" s="264"/>
      <c r="H1209" s="267">
        <v>642.30999999999995</v>
      </c>
      <c r="I1209" s="268"/>
      <c r="J1209" s="264"/>
      <c r="K1209" s="264"/>
      <c r="L1209" s="269"/>
      <c r="M1209" s="270"/>
      <c r="N1209" s="271"/>
      <c r="O1209" s="271"/>
      <c r="P1209" s="271"/>
      <c r="Q1209" s="271"/>
      <c r="R1209" s="271"/>
      <c r="S1209" s="271"/>
      <c r="T1209" s="272"/>
      <c r="U1209" s="14"/>
      <c r="V1209" s="14"/>
      <c r="W1209" s="14"/>
      <c r="X1209" s="14"/>
      <c r="Y1209" s="14"/>
      <c r="Z1209" s="14"/>
      <c r="AA1209" s="14"/>
      <c r="AB1209" s="14"/>
      <c r="AC1209" s="14"/>
      <c r="AD1209" s="14"/>
      <c r="AE1209" s="14"/>
      <c r="AT1209" s="273" t="s">
        <v>369</v>
      </c>
      <c r="AU1209" s="273" t="s">
        <v>91</v>
      </c>
      <c r="AV1209" s="14" t="s">
        <v>115</v>
      </c>
      <c r="AW1209" s="14" t="s">
        <v>38</v>
      </c>
      <c r="AX1209" s="14" t="s">
        <v>87</v>
      </c>
      <c r="AY1209" s="273" t="s">
        <v>227</v>
      </c>
    </row>
    <row r="1210" s="2" customFormat="1" ht="16.5" customHeight="1">
      <c r="A1210" s="40"/>
      <c r="B1210" s="41"/>
      <c r="C1210" s="229" t="s">
        <v>1669</v>
      </c>
      <c r="D1210" s="229" t="s">
        <v>230</v>
      </c>
      <c r="E1210" s="230" t="s">
        <v>1670</v>
      </c>
      <c r="F1210" s="231" t="s">
        <v>1671</v>
      </c>
      <c r="G1210" s="232" t="s">
        <v>1381</v>
      </c>
      <c r="H1210" s="305"/>
      <c r="I1210" s="234"/>
      <c r="J1210" s="235">
        <f>ROUND(I1210*H1210,2)</f>
        <v>0</v>
      </c>
      <c r="K1210" s="231" t="s">
        <v>234</v>
      </c>
      <c r="L1210" s="46"/>
      <c r="M1210" s="236" t="s">
        <v>1</v>
      </c>
      <c r="N1210" s="237" t="s">
        <v>48</v>
      </c>
      <c r="O1210" s="93"/>
      <c r="P1210" s="238">
        <f>O1210*H1210</f>
        <v>0</v>
      </c>
      <c r="Q1210" s="238">
        <v>0</v>
      </c>
      <c r="R1210" s="238">
        <f>Q1210*H1210</f>
        <v>0</v>
      </c>
      <c r="S1210" s="238">
        <v>0</v>
      </c>
      <c r="T1210" s="239">
        <f>S1210*H1210</f>
        <v>0</v>
      </c>
      <c r="U1210" s="40"/>
      <c r="V1210" s="40"/>
      <c r="W1210" s="40"/>
      <c r="X1210" s="40"/>
      <c r="Y1210" s="40"/>
      <c r="Z1210" s="40"/>
      <c r="AA1210" s="40"/>
      <c r="AB1210" s="40"/>
      <c r="AC1210" s="40"/>
      <c r="AD1210" s="40"/>
      <c r="AE1210" s="40"/>
      <c r="AR1210" s="240" t="s">
        <v>300</v>
      </c>
      <c r="AT1210" s="240" t="s">
        <v>230</v>
      </c>
      <c r="AU1210" s="240" t="s">
        <v>91</v>
      </c>
      <c r="AY1210" s="18" t="s">
        <v>227</v>
      </c>
      <c r="BE1210" s="241">
        <f>IF(N1210="základní",J1210,0)</f>
        <v>0</v>
      </c>
      <c r="BF1210" s="241">
        <f>IF(N1210="snížená",J1210,0)</f>
        <v>0</v>
      </c>
      <c r="BG1210" s="241">
        <f>IF(N1210="zákl. přenesená",J1210,0)</f>
        <v>0</v>
      </c>
      <c r="BH1210" s="241">
        <f>IF(N1210="sníž. přenesená",J1210,0)</f>
        <v>0</v>
      </c>
      <c r="BI1210" s="241">
        <f>IF(N1210="nulová",J1210,0)</f>
        <v>0</v>
      </c>
      <c r="BJ1210" s="18" t="s">
        <v>87</v>
      </c>
      <c r="BK1210" s="241">
        <f>ROUND(I1210*H1210,2)</f>
        <v>0</v>
      </c>
      <c r="BL1210" s="18" t="s">
        <v>300</v>
      </c>
      <c r="BM1210" s="240" t="s">
        <v>1672</v>
      </c>
    </row>
    <row r="1211" s="12" customFormat="1" ht="22.8" customHeight="1">
      <c r="A1211" s="12"/>
      <c r="B1211" s="213"/>
      <c r="C1211" s="214"/>
      <c r="D1211" s="215" t="s">
        <v>82</v>
      </c>
      <c r="E1211" s="227" t="s">
        <v>1673</v>
      </c>
      <c r="F1211" s="227" t="s">
        <v>1674</v>
      </c>
      <c r="G1211" s="214"/>
      <c r="H1211" s="214"/>
      <c r="I1211" s="217"/>
      <c r="J1211" s="228">
        <f>BK1211</f>
        <v>0</v>
      </c>
      <c r="K1211" s="214"/>
      <c r="L1211" s="219"/>
      <c r="M1211" s="220"/>
      <c r="N1211" s="221"/>
      <c r="O1211" s="221"/>
      <c r="P1211" s="222">
        <f>P1212</f>
        <v>0</v>
      </c>
      <c r="Q1211" s="221"/>
      <c r="R1211" s="222">
        <f>R1212</f>
        <v>0</v>
      </c>
      <c r="S1211" s="221"/>
      <c r="T1211" s="223">
        <f>T1212</f>
        <v>0.11535000000000001</v>
      </c>
      <c r="U1211" s="12"/>
      <c r="V1211" s="12"/>
      <c r="W1211" s="12"/>
      <c r="X1211" s="12"/>
      <c r="Y1211" s="12"/>
      <c r="Z1211" s="12"/>
      <c r="AA1211" s="12"/>
      <c r="AB1211" s="12"/>
      <c r="AC1211" s="12"/>
      <c r="AD1211" s="12"/>
      <c r="AE1211" s="12"/>
      <c r="AR1211" s="224" t="s">
        <v>91</v>
      </c>
      <c r="AT1211" s="225" t="s">
        <v>82</v>
      </c>
      <c r="AU1211" s="225" t="s">
        <v>87</v>
      </c>
      <c r="AY1211" s="224" t="s">
        <v>227</v>
      </c>
      <c r="BK1211" s="226">
        <f>BK1212</f>
        <v>0</v>
      </c>
    </row>
    <row r="1212" s="2" customFormat="1" ht="16.5" customHeight="1">
      <c r="A1212" s="40"/>
      <c r="B1212" s="41"/>
      <c r="C1212" s="229" t="s">
        <v>1675</v>
      </c>
      <c r="D1212" s="229" t="s">
        <v>230</v>
      </c>
      <c r="E1212" s="230" t="s">
        <v>1676</v>
      </c>
      <c r="F1212" s="231" t="s">
        <v>1677</v>
      </c>
      <c r="G1212" s="232" t="s">
        <v>459</v>
      </c>
      <c r="H1212" s="233">
        <v>5</v>
      </c>
      <c r="I1212" s="234"/>
      <c r="J1212" s="235">
        <f>ROUND(I1212*H1212,2)</f>
        <v>0</v>
      </c>
      <c r="K1212" s="231" t="s">
        <v>234</v>
      </c>
      <c r="L1212" s="46"/>
      <c r="M1212" s="236" t="s">
        <v>1</v>
      </c>
      <c r="N1212" s="237" t="s">
        <v>48</v>
      </c>
      <c r="O1212" s="93"/>
      <c r="P1212" s="238">
        <f>O1212*H1212</f>
        <v>0</v>
      </c>
      <c r="Q1212" s="238">
        <v>0</v>
      </c>
      <c r="R1212" s="238">
        <f>Q1212*H1212</f>
        <v>0</v>
      </c>
      <c r="S1212" s="238">
        <v>0.02307</v>
      </c>
      <c r="T1212" s="239">
        <f>S1212*H1212</f>
        <v>0.11535000000000001</v>
      </c>
      <c r="U1212" s="40"/>
      <c r="V1212" s="40"/>
      <c r="W1212" s="40"/>
      <c r="X1212" s="40"/>
      <c r="Y1212" s="40"/>
      <c r="Z1212" s="40"/>
      <c r="AA1212" s="40"/>
      <c r="AB1212" s="40"/>
      <c r="AC1212" s="40"/>
      <c r="AD1212" s="40"/>
      <c r="AE1212" s="40"/>
      <c r="AR1212" s="240" t="s">
        <v>300</v>
      </c>
      <c r="AT1212" s="240" t="s">
        <v>230</v>
      </c>
      <c r="AU1212" s="240" t="s">
        <v>91</v>
      </c>
      <c r="AY1212" s="18" t="s">
        <v>227</v>
      </c>
      <c r="BE1212" s="241">
        <f>IF(N1212="základní",J1212,0)</f>
        <v>0</v>
      </c>
      <c r="BF1212" s="241">
        <f>IF(N1212="snížená",J1212,0)</f>
        <v>0</v>
      </c>
      <c r="BG1212" s="241">
        <f>IF(N1212="zákl. přenesená",J1212,0)</f>
        <v>0</v>
      </c>
      <c r="BH1212" s="241">
        <f>IF(N1212="sníž. přenesená",J1212,0)</f>
        <v>0</v>
      </c>
      <c r="BI1212" s="241">
        <f>IF(N1212="nulová",J1212,0)</f>
        <v>0</v>
      </c>
      <c r="BJ1212" s="18" t="s">
        <v>87</v>
      </c>
      <c r="BK1212" s="241">
        <f>ROUND(I1212*H1212,2)</f>
        <v>0</v>
      </c>
      <c r="BL1212" s="18" t="s">
        <v>300</v>
      </c>
      <c r="BM1212" s="240" t="s">
        <v>1678</v>
      </c>
    </row>
    <row r="1213" s="12" customFormat="1" ht="22.8" customHeight="1">
      <c r="A1213" s="12"/>
      <c r="B1213" s="213"/>
      <c r="C1213" s="214"/>
      <c r="D1213" s="215" t="s">
        <v>82</v>
      </c>
      <c r="E1213" s="227" t="s">
        <v>1679</v>
      </c>
      <c r="F1213" s="227" t="s">
        <v>1680</v>
      </c>
      <c r="G1213" s="214"/>
      <c r="H1213" s="214"/>
      <c r="I1213" s="217"/>
      <c r="J1213" s="228">
        <f>BK1213</f>
        <v>0</v>
      </c>
      <c r="K1213" s="214"/>
      <c r="L1213" s="219"/>
      <c r="M1213" s="220"/>
      <c r="N1213" s="221"/>
      <c r="O1213" s="221"/>
      <c r="P1213" s="222">
        <f>SUM(P1214:P1219)</f>
        <v>0</v>
      </c>
      <c r="Q1213" s="221"/>
      <c r="R1213" s="222">
        <f>SUM(R1214:R1219)</f>
        <v>2.8443687</v>
      </c>
      <c r="S1213" s="221"/>
      <c r="T1213" s="223">
        <f>SUM(T1214:T1219)</f>
        <v>0</v>
      </c>
      <c r="U1213" s="12"/>
      <c r="V1213" s="12"/>
      <c r="W1213" s="12"/>
      <c r="X1213" s="12"/>
      <c r="Y1213" s="12"/>
      <c r="Z1213" s="12"/>
      <c r="AA1213" s="12"/>
      <c r="AB1213" s="12"/>
      <c r="AC1213" s="12"/>
      <c r="AD1213" s="12"/>
      <c r="AE1213" s="12"/>
      <c r="AR1213" s="224" t="s">
        <v>91</v>
      </c>
      <c r="AT1213" s="225" t="s">
        <v>82</v>
      </c>
      <c r="AU1213" s="225" t="s">
        <v>87</v>
      </c>
      <c r="AY1213" s="224" t="s">
        <v>227</v>
      </c>
      <c r="BK1213" s="226">
        <f>SUM(BK1214:BK1219)</f>
        <v>0</v>
      </c>
    </row>
    <row r="1214" s="2" customFormat="1" ht="16.5" customHeight="1">
      <c r="A1214" s="40"/>
      <c r="B1214" s="41"/>
      <c r="C1214" s="229" t="s">
        <v>1681</v>
      </c>
      <c r="D1214" s="229" t="s">
        <v>230</v>
      </c>
      <c r="E1214" s="230" t="s">
        <v>1682</v>
      </c>
      <c r="F1214" s="231" t="s">
        <v>1683</v>
      </c>
      <c r="G1214" s="232" t="s">
        <v>415</v>
      </c>
      <c r="H1214" s="233">
        <v>175.47</v>
      </c>
      <c r="I1214" s="234"/>
      <c r="J1214" s="235">
        <f>ROUND(I1214*H1214,2)</f>
        <v>0</v>
      </c>
      <c r="K1214" s="231" t="s">
        <v>234</v>
      </c>
      <c r="L1214" s="46"/>
      <c r="M1214" s="236" t="s">
        <v>1</v>
      </c>
      <c r="N1214" s="237" t="s">
        <v>48</v>
      </c>
      <c r="O1214" s="93"/>
      <c r="P1214" s="238">
        <f>O1214*H1214</f>
        <v>0</v>
      </c>
      <c r="Q1214" s="238">
        <v>0.016209999999999999</v>
      </c>
      <c r="R1214" s="238">
        <f>Q1214*H1214</f>
        <v>2.8443687</v>
      </c>
      <c r="S1214" s="238">
        <v>0</v>
      </c>
      <c r="T1214" s="239">
        <f>S1214*H1214</f>
        <v>0</v>
      </c>
      <c r="U1214" s="40"/>
      <c r="V1214" s="40"/>
      <c r="W1214" s="40"/>
      <c r="X1214" s="40"/>
      <c r="Y1214" s="40"/>
      <c r="Z1214" s="40"/>
      <c r="AA1214" s="40"/>
      <c r="AB1214" s="40"/>
      <c r="AC1214" s="40"/>
      <c r="AD1214" s="40"/>
      <c r="AE1214" s="40"/>
      <c r="AR1214" s="240" t="s">
        <v>300</v>
      </c>
      <c r="AT1214" s="240" t="s">
        <v>230</v>
      </c>
      <c r="AU1214" s="240" t="s">
        <v>91</v>
      </c>
      <c r="AY1214" s="18" t="s">
        <v>227</v>
      </c>
      <c r="BE1214" s="241">
        <f>IF(N1214="základní",J1214,0)</f>
        <v>0</v>
      </c>
      <c r="BF1214" s="241">
        <f>IF(N1214="snížená",J1214,0)</f>
        <v>0</v>
      </c>
      <c r="BG1214" s="241">
        <f>IF(N1214="zákl. přenesená",J1214,0)</f>
        <v>0</v>
      </c>
      <c r="BH1214" s="241">
        <f>IF(N1214="sníž. přenesená",J1214,0)</f>
        <v>0</v>
      </c>
      <c r="BI1214" s="241">
        <f>IF(N1214="nulová",J1214,0)</f>
        <v>0</v>
      </c>
      <c r="BJ1214" s="18" t="s">
        <v>87</v>
      </c>
      <c r="BK1214" s="241">
        <f>ROUND(I1214*H1214,2)</f>
        <v>0</v>
      </c>
      <c r="BL1214" s="18" t="s">
        <v>300</v>
      </c>
      <c r="BM1214" s="240" t="s">
        <v>1684</v>
      </c>
    </row>
    <row r="1215" s="15" customFormat="1">
      <c r="A1215" s="15"/>
      <c r="B1215" s="274"/>
      <c r="C1215" s="275"/>
      <c r="D1215" s="242" t="s">
        <v>369</v>
      </c>
      <c r="E1215" s="276" t="s">
        <v>1</v>
      </c>
      <c r="F1215" s="277" t="s">
        <v>993</v>
      </c>
      <c r="G1215" s="275"/>
      <c r="H1215" s="276" t="s">
        <v>1</v>
      </c>
      <c r="I1215" s="278"/>
      <c r="J1215" s="275"/>
      <c r="K1215" s="275"/>
      <c r="L1215" s="279"/>
      <c r="M1215" s="280"/>
      <c r="N1215" s="281"/>
      <c r="O1215" s="281"/>
      <c r="P1215" s="281"/>
      <c r="Q1215" s="281"/>
      <c r="R1215" s="281"/>
      <c r="S1215" s="281"/>
      <c r="T1215" s="282"/>
      <c r="U1215" s="15"/>
      <c r="V1215" s="15"/>
      <c r="W1215" s="15"/>
      <c r="X1215" s="15"/>
      <c r="Y1215" s="15"/>
      <c r="Z1215" s="15"/>
      <c r="AA1215" s="15"/>
      <c r="AB1215" s="15"/>
      <c r="AC1215" s="15"/>
      <c r="AD1215" s="15"/>
      <c r="AE1215" s="15"/>
      <c r="AT1215" s="283" t="s">
        <v>369</v>
      </c>
      <c r="AU1215" s="283" t="s">
        <v>91</v>
      </c>
      <c r="AV1215" s="15" t="s">
        <v>87</v>
      </c>
      <c r="AW1215" s="15" t="s">
        <v>38</v>
      </c>
      <c r="AX1215" s="15" t="s">
        <v>83</v>
      </c>
      <c r="AY1215" s="283" t="s">
        <v>227</v>
      </c>
    </row>
    <row r="1216" s="13" customFormat="1">
      <c r="A1216" s="13"/>
      <c r="B1216" s="252"/>
      <c r="C1216" s="253"/>
      <c r="D1216" s="242" t="s">
        <v>369</v>
      </c>
      <c r="E1216" s="254" t="s">
        <v>1</v>
      </c>
      <c r="F1216" s="255" t="s">
        <v>1422</v>
      </c>
      <c r="G1216" s="253"/>
      <c r="H1216" s="256">
        <v>128.375</v>
      </c>
      <c r="I1216" s="257"/>
      <c r="J1216" s="253"/>
      <c r="K1216" s="253"/>
      <c r="L1216" s="258"/>
      <c r="M1216" s="259"/>
      <c r="N1216" s="260"/>
      <c r="O1216" s="260"/>
      <c r="P1216" s="260"/>
      <c r="Q1216" s="260"/>
      <c r="R1216" s="260"/>
      <c r="S1216" s="260"/>
      <c r="T1216" s="261"/>
      <c r="U1216" s="13"/>
      <c r="V1216" s="13"/>
      <c r="W1216" s="13"/>
      <c r="X1216" s="13"/>
      <c r="Y1216" s="13"/>
      <c r="Z1216" s="13"/>
      <c r="AA1216" s="13"/>
      <c r="AB1216" s="13"/>
      <c r="AC1216" s="13"/>
      <c r="AD1216" s="13"/>
      <c r="AE1216" s="13"/>
      <c r="AT1216" s="262" t="s">
        <v>369</v>
      </c>
      <c r="AU1216" s="262" t="s">
        <v>91</v>
      </c>
      <c r="AV1216" s="13" t="s">
        <v>91</v>
      </c>
      <c r="AW1216" s="13" t="s">
        <v>38</v>
      </c>
      <c r="AX1216" s="13" t="s">
        <v>83</v>
      </c>
      <c r="AY1216" s="262" t="s">
        <v>227</v>
      </c>
    </row>
    <row r="1217" s="13" customFormat="1">
      <c r="A1217" s="13"/>
      <c r="B1217" s="252"/>
      <c r="C1217" s="253"/>
      <c r="D1217" s="242" t="s">
        <v>369</v>
      </c>
      <c r="E1217" s="254" t="s">
        <v>1</v>
      </c>
      <c r="F1217" s="255" t="s">
        <v>1497</v>
      </c>
      <c r="G1217" s="253"/>
      <c r="H1217" s="256">
        <v>47.094999999999999</v>
      </c>
      <c r="I1217" s="257"/>
      <c r="J1217" s="253"/>
      <c r="K1217" s="253"/>
      <c r="L1217" s="258"/>
      <c r="M1217" s="259"/>
      <c r="N1217" s="260"/>
      <c r="O1217" s="260"/>
      <c r="P1217" s="260"/>
      <c r="Q1217" s="260"/>
      <c r="R1217" s="260"/>
      <c r="S1217" s="260"/>
      <c r="T1217" s="261"/>
      <c r="U1217" s="13"/>
      <c r="V1217" s="13"/>
      <c r="W1217" s="13"/>
      <c r="X1217" s="13"/>
      <c r="Y1217" s="13"/>
      <c r="Z1217" s="13"/>
      <c r="AA1217" s="13"/>
      <c r="AB1217" s="13"/>
      <c r="AC1217" s="13"/>
      <c r="AD1217" s="13"/>
      <c r="AE1217" s="13"/>
      <c r="AT1217" s="262" t="s">
        <v>369</v>
      </c>
      <c r="AU1217" s="262" t="s">
        <v>91</v>
      </c>
      <c r="AV1217" s="13" t="s">
        <v>91</v>
      </c>
      <c r="AW1217" s="13" t="s">
        <v>38</v>
      </c>
      <c r="AX1217" s="13" t="s">
        <v>83</v>
      </c>
      <c r="AY1217" s="262" t="s">
        <v>227</v>
      </c>
    </row>
    <row r="1218" s="14" customFormat="1">
      <c r="A1218" s="14"/>
      <c r="B1218" s="263"/>
      <c r="C1218" s="264"/>
      <c r="D1218" s="242" t="s">
        <v>369</v>
      </c>
      <c r="E1218" s="265" t="s">
        <v>1</v>
      </c>
      <c r="F1218" s="266" t="s">
        <v>371</v>
      </c>
      <c r="G1218" s="264"/>
      <c r="H1218" s="267">
        <v>175.47</v>
      </c>
      <c r="I1218" s="268"/>
      <c r="J1218" s="264"/>
      <c r="K1218" s="264"/>
      <c r="L1218" s="269"/>
      <c r="M1218" s="270"/>
      <c r="N1218" s="271"/>
      <c r="O1218" s="271"/>
      <c r="P1218" s="271"/>
      <c r="Q1218" s="271"/>
      <c r="R1218" s="271"/>
      <c r="S1218" s="271"/>
      <c r="T1218" s="272"/>
      <c r="U1218" s="14"/>
      <c r="V1218" s="14"/>
      <c r="W1218" s="14"/>
      <c r="X1218" s="14"/>
      <c r="Y1218" s="14"/>
      <c r="Z1218" s="14"/>
      <c r="AA1218" s="14"/>
      <c r="AB1218" s="14"/>
      <c r="AC1218" s="14"/>
      <c r="AD1218" s="14"/>
      <c r="AE1218" s="14"/>
      <c r="AT1218" s="273" t="s">
        <v>369</v>
      </c>
      <c r="AU1218" s="273" t="s">
        <v>91</v>
      </c>
      <c r="AV1218" s="14" t="s">
        <v>115</v>
      </c>
      <c r="AW1218" s="14" t="s">
        <v>38</v>
      </c>
      <c r="AX1218" s="14" t="s">
        <v>87</v>
      </c>
      <c r="AY1218" s="273" t="s">
        <v>227</v>
      </c>
    </row>
    <row r="1219" s="2" customFormat="1" ht="16.5" customHeight="1">
      <c r="A1219" s="40"/>
      <c r="B1219" s="41"/>
      <c r="C1219" s="229" t="s">
        <v>1685</v>
      </c>
      <c r="D1219" s="229" t="s">
        <v>230</v>
      </c>
      <c r="E1219" s="230" t="s">
        <v>1686</v>
      </c>
      <c r="F1219" s="231" t="s">
        <v>1687</v>
      </c>
      <c r="G1219" s="232" t="s">
        <v>1381</v>
      </c>
      <c r="H1219" s="305"/>
      <c r="I1219" s="234"/>
      <c r="J1219" s="235">
        <f>ROUND(I1219*H1219,2)</f>
        <v>0</v>
      </c>
      <c r="K1219" s="231" t="s">
        <v>234</v>
      </c>
      <c r="L1219" s="46"/>
      <c r="M1219" s="236" t="s">
        <v>1</v>
      </c>
      <c r="N1219" s="237" t="s">
        <v>48</v>
      </c>
      <c r="O1219" s="93"/>
      <c r="P1219" s="238">
        <f>O1219*H1219</f>
        <v>0</v>
      </c>
      <c r="Q1219" s="238">
        <v>0</v>
      </c>
      <c r="R1219" s="238">
        <f>Q1219*H1219</f>
        <v>0</v>
      </c>
      <c r="S1219" s="238">
        <v>0</v>
      </c>
      <c r="T1219" s="239">
        <f>S1219*H1219</f>
        <v>0</v>
      </c>
      <c r="U1219" s="40"/>
      <c r="V1219" s="40"/>
      <c r="W1219" s="40"/>
      <c r="X1219" s="40"/>
      <c r="Y1219" s="40"/>
      <c r="Z1219" s="40"/>
      <c r="AA1219" s="40"/>
      <c r="AB1219" s="40"/>
      <c r="AC1219" s="40"/>
      <c r="AD1219" s="40"/>
      <c r="AE1219" s="40"/>
      <c r="AR1219" s="240" t="s">
        <v>300</v>
      </c>
      <c r="AT1219" s="240" t="s">
        <v>230</v>
      </c>
      <c r="AU1219" s="240" t="s">
        <v>91</v>
      </c>
      <c r="AY1219" s="18" t="s">
        <v>227</v>
      </c>
      <c r="BE1219" s="241">
        <f>IF(N1219="základní",J1219,0)</f>
        <v>0</v>
      </c>
      <c r="BF1219" s="241">
        <f>IF(N1219="snížená",J1219,0)</f>
        <v>0</v>
      </c>
      <c r="BG1219" s="241">
        <f>IF(N1219="zákl. přenesená",J1219,0)</f>
        <v>0</v>
      </c>
      <c r="BH1219" s="241">
        <f>IF(N1219="sníž. přenesená",J1219,0)</f>
        <v>0</v>
      </c>
      <c r="BI1219" s="241">
        <f>IF(N1219="nulová",J1219,0)</f>
        <v>0</v>
      </c>
      <c r="BJ1219" s="18" t="s">
        <v>87</v>
      </c>
      <c r="BK1219" s="241">
        <f>ROUND(I1219*H1219,2)</f>
        <v>0</v>
      </c>
      <c r="BL1219" s="18" t="s">
        <v>300</v>
      </c>
      <c r="BM1219" s="240" t="s">
        <v>1688</v>
      </c>
    </row>
    <row r="1220" s="12" customFormat="1" ht="22.8" customHeight="1">
      <c r="A1220" s="12"/>
      <c r="B1220" s="213"/>
      <c r="C1220" s="214"/>
      <c r="D1220" s="215" t="s">
        <v>82</v>
      </c>
      <c r="E1220" s="227" t="s">
        <v>1689</v>
      </c>
      <c r="F1220" s="227" t="s">
        <v>1690</v>
      </c>
      <c r="G1220" s="214"/>
      <c r="H1220" s="214"/>
      <c r="I1220" s="217"/>
      <c r="J1220" s="228">
        <f>BK1220</f>
        <v>0</v>
      </c>
      <c r="K1220" s="214"/>
      <c r="L1220" s="219"/>
      <c r="M1220" s="220"/>
      <c r="N1220" s="221"/>
      <c r="O1220" s="221"/>
      <c r="P1220" s="222">
        <f>SUM(P1221:P1317)</f>
        <v>0</v>
      </c>
      <c r="Q1220" s="221"/>
      <c r="R1220" s="222">
        <f>SUM(R1221:R1317)</f>
        <v>42.761248950000002</v>
      </c>
      <c r="S1220" s="221"/>
      <c r="T1220" s="223">
        <f>SUM(T1221:T1317)</f>
        <v>0</v>
      </c>
      <c r="U1220" s="12"/>
      <c r="V1220" s="12"/>
      <c r="W1220" s="12"/>
      <c r="X1220" s="12"/>
      <c r="Y1220" s="12"/>
      <c r="Z1220" s="12"/>
      <c r="AA1220" s="12"/>
      <c r="AB1220" s="12"/>
      <c r="AC1220" s="12"/>
      <c r="AD1220" s="12"/>
      <c r="AE1220" s="12"/>
      <c r="AR1220" s="224" t="s">
        <v>91</v>
      </c>
      <c r="AT1220" s="225" t="s">
        <v>82</v>
      </c>
      <c r="AU1220" s="225" t="s">
        <v>87</v>
      </c>
      <c r="AY1220" s="224" t="s">
        <v>227</v>
      </c>
      <c r="BK1220" s="226">
        <f>SUM(BK1221:BK1317)</f>
        <v>0</v>
      </c>
    </row>
    <row r="1221" s="2" customFormat="1" ht="16.5" customHeight="1">
      <c r="A1221" s="40"/>
      <c r="B1221" s="41"/>
      <c r="C1221" s="229" t="s">
        <v>1691</v>
      </c>
      <c r="D1221" s="229" t="s">
        <v>230</v>
      </c>
      <c r="E1221" s="230" t="s">
        <v>1692</v>
      </c>
      <c r="F1221" s="231" t="s">
        <v>1693</v>
      </c>
      <c r="G1221" s="232" t="s">
        <v>415</v>
      </c>
      <c r="H1221" s="233">
        <v>341.36700000000002</v>
      </c>
      <c r="I1221" s="234"/>
      <c r="J1221" s="235">
        <f>ROUND(I1221*H1221,2)</f>
        <v>0</v>
      </c>
      <c r="K1221" s="231" t="s">
        <v>234</v>
      </c>
      <c r="L1221" s="46"/>
      <c r="M1221" s="236" t="s">
        <v>1</v>
      </c>
      <c r="N1221" s="237" t="s">
        <v>48</v>
      </c>
      <c r="O1221" s="93"/>
      <c r="P1221" s="238">
        <f>O1221*H1221</f>
        <v>0</v>
      </c>
      <c r="Q1221" s="238">
        <v>0.01261</v>
      </c>
      <c r="R1221" s="238">
        <f>Q1221*H1221</f>
        <v>4.3046378700000005</v>
      </c>
      <c r="S1221" s="238">
        <v>0</v>
      </c>
      <c r="T1221" s="239">
        <f>S1221*H1221</f>
        <v>0</v>
      </c>
      <c r="U1221" s="40"/>
      <c r="V1221" s="40"/>
      <c r="W1221" s="40"/>
      <c r="X1221" s="40"/>
      <c r="Y1221" s="40"/>
      <c r="Z1221" s="40"/>
      <c r="AA1221" s="40"/>
      <c r="AB1221" s="40"/>
      <c r="AC1221" s="40"/>
      <c r="AD1221" s="40"/>
      <c r="AE1221" s="40"/>
      <c r="AR1221" s="240" t="s">
        <v>300</v>
      </c>
      <c r="AT1221" s="240" t="s">
        <v>230</v>
      </c>
      <c r="AU1221" s="240" t="s">
        <v>91</v>
      </c>
      <c r="AY1221" s="18" t="s">
        <v>227</v>
      </c>
      <c r="BE1221" s="241">
        <f>IF(N1221="základní",J1221,0)</f>
        <v>0</v>
      </c>
      <c r="BF1221" s="241">
        <f>IF(N1221="snížená",J1221,0)</f>
        <v>0</v>
      </c>
      <c r="BG1221" s="241">
        <f>IF(N1221="zákl. přenesená",J1221,0)</f>
        <v>0</v>
      </c>
      <c r="BH1221" s="241">
        <f>IF(N1221="sníž. přenesená",J1221,0)</f>
        <v>0</v>
      </c>
      <c r="BI1221" s="241">
        <f>IF(N1221="nulová",J1221,0)</f>
        <v>0</v>
      </c>
      <c r="BJ1221" s="18" t="s">
        <v>87</v>
      </c>
      <c r="BK1221" s="241">
        <f>ROUND(I1221*H1221,2)</f>
        <v>0</v>
      </c>
      <c r="BL1221" s="18" t="s">
        <v>300</v>
      </c>
      <c r="BM1221" s="240" t="s">
        <v>1694</v>
      </c>
    </row>
    <row r="1222" s="2" customFormat="1">
      <c r="A1222" s="40"/>
      <c r="B1222" s="41"/>
      <c r="C1222" s="42"/>
      <c r="D1222" s="242" t="s">
        <v>237</v>
      </c>
      <c r="E1222" s="42"/>
      <c r="F1222" s="243" t="s">
        <v>1695</v>
      </c>
      <c r="G1222" s="42"/>
      <c r="H1222" s="42"/>
      <c r="I1222" s="244"/>
      <c r="J1222" s="42"/>
      <c r="K1222" s="42"/>
      <c r="L1222" s="46"/>
      <c r="M1222" s="245"/>
      <c r="N1222" s="246"/>
      <c r="O1222" s="93"/>
      <c r="P1222" s="93"/>
      <c r="Q1222" s="93"/>
      <c r="R1222" s="93"/>
      <c r="S1222" s="93"/>
      <c r="T1222" s="94"/>
      <c r="U1222" s="40"/>
      <c r="V1222" s="40"/>
      <c r="W1222" s="40"/>
      <c r="X1222" s="40"/>
      <c r="Y1222" s="40"/>
      <c r="Z1222" s="40"/>
      <c r="AA1222" s="40"/>
      <c r="AB1222" s="40"/>
      <c r="AC1222" s="40"/>
      <c r="AD1222" s="40"/>
      <c r="AE1222" s="40"/>
      <c r="AT1222" s="18" t="s">
        <v>237</v>
      </c>
      <c r="AU1222" s="18" t="s">
        <v>91</v>
      </c>
    </row>
    <row r="1223" s="15" customFormat="1">
      <c r="A1223" s="15"/>
      <c r="B1223" s="274"/>
      <c r="C1223" s="275"/>
      <c r="D1223" s="242" t="s">
        <v>369</v>
      </c>
      <c r="E1223" s="276" t="s">
        <v>1</v>
      </c>
      <c r="F1223" s="277" t="s">
        <v>632</v>
      </c>
      <c r="G1223" s="275"/>
      <c r="H1223" s="276" t="s">
        <v>1</v>
      </c>
      <c r="I1223" s="278"/>
      <c r="J1223" s="275"/>
      <c r="K1223" s="275"/>
      <c r="L1223" s="279"/>
      <c r="M1223" s="280"/>
      <c r="N1223" s="281"/>
      <c r="O1223" s="281"/>
      <c r="P1223" s="281"/>
      <c r="Q1223" s="281"/>
      <c r="R1223" s="281"/>
      <c r="S1223" s="281"/>
      <c r="T1223" s="282"/>
      <c r="U1223" s="15"/>
      <c r="V1223" s="15"/>
      <c r="W1223" s="15"/>
      <c r="X1223" s="15"/>
      <c r="Y1223" s="15"/>
      <c r="Z1223" s="15"/>
      <c r="AA1223" s="15"/>
      <c r="AB1223" s="15"/>
      <c r="AC1223" s="15"/>
      <c r="AD1223" s="15"/>
      <c r="AE1223" s="15"/>
      <c r="AT1223" s="283" t="s">
        <v>369</v>
      </c>
      <c r="AU1223" s="283" t="s">
        <v>91</v>
      </c>
      <c r="AV1223" s="15" t="s">
        <v>87</v>
      </c>
      <c r="AW1223" s="15" t="s">
        <v>38</v>
      </c>
      <c r="AX1223" s="15" t="s">
        <v>83</v>
      </c>
      <c r="AY1223" s="283" t="s">
        <v>227</v>
      </c>
    </row>
    <row r="1224" s="15" customFormat="1">
      <c r="A1224" s="15"/>
      <c r="B1224" s="274"/>
      <c r="C1224" s="275"/>
      <c r="D1224" s="242" t="s">
        <v>369</v>
      </c>
      <c r="E1224" s="276" t="s">
        <v>1</v>
      </c>
      <c r="F1224" s="277" t="s">
        <v>1696</v>
      </c>
      <c r="G1224" s="275"/>
      <c r="H1224" s="276" t="s">
        <v>1</v>
      </c>
      <c r="I1224" s="278"/>
      <c r="J1224" s="275"/>
      <c r="K1224" s="275"/>
      <c r="L1224" s="279"/>
      <c r="M1224" s="280"/>
      <c r="N1224" s="281"/>
      <c r="O1224" s="281"/>
      <c r="P1224" s="281"/>
      <c r="Q1224" s="281"/>
      <c r="R1224" s="281"/>
      <c r="S1224" s="281"/>
      <c r="T1224" s="282"/>
      <c r="U1224" s="15"/>
      <c r="V1224" s="15"/>
      <c r="W1224" s="15"/>
      <c r="X1224" s="15"/>
      <c r="Y1224" s="15"/>
      <c r="Z1224" s="15"/>
      <c r="AA1224" s="15"/>
      <c r="AB1224" s="15"/>
      <c r="AC1224" s="15"/>
      <c r="AD1224" s="15"/>
      <c r="AE1224" s="15"/>
      <c r="AT1224" s="283" t="s">
        <v>369</v>
      </c>
      <c r="AU1224" s="283" t="s">
        <v>91</v>
      </c>
      <c r="AV1224" s="15" t="s">
        <v>87</v>
      </c>
      <c r="AW1224" s="15" t="s">
        <v>38</v>
      </c>
      <c r="AX1224" s="15" t="s">
        <v>83</v>
      </c>
      <c r="AY1224" s="283" t="s">
        <v>227</v>
      </c>
    </row>
    <row r="1225" s="13" customFormat="1">
      <c r="A1225" s="13"/>
      <c r="B1225" s="252"/>
      <c r="C1225" s="253"/>
      <c r="D1225" s="242" t="s">
        <v>369</v>
      </c>
      <c r="E1225" s="254" t="s">
        <v>1</v>
      </c>
      <c r="F1225" s="255" t="s">
        <v>1697</v>
      </c>
      <c r="G1225" s="253"/>
      <c r="H1225" s="256">
        <v>12.096</v>
      </c>
      <c r="I1225" s="257"/>
      <c r="J1225" s="253"/>
      <c r="K1225" s="253"/>
      <c r="L1225" s="258"/>
      <c r="M1225" s="259"/>
      <c r="N1225" s="260"/>
      <c r="O1225" s="260"/>
      <c r="P1225" s="260"/>
      <c r="Q1225" s="260"/>
      <c r="R1225" s="260"/>
      <c r="S1225" s="260"/>
      <c r="T1225" s="261"/>
      <c r="U1225" s="13"/>
      <c r="V1225" s="13"/>
      <c r="W1225" s="13"/>
      <c r="X1225" s="13"/>
      <c r="Y1225" s="13"/>
      <c r="Z1225" s="13"/>
      <c r="AA1225" s="13"/>
      <c r="AB1225" s="13"/>
      <c r="AC1225" s="13"/>
      <c r="AD1225" s="13"/>
      <c r="AE1225" s="13"/>
      <c r="AT1225" s="262" t="s">
        <v>369</v>
      </c>
      <c r="AU1225" s="262" t="s">
        <v>91</v>
      </c>
      <c r="AV1225" s="13" t="s">
        <v>91</v>
      </c>
      <c r="AW1225" s="13" t="s">
        <v>38</v>
      </c>
      <c r="AX1225" s="13" t="s">
        <v>83</v>
      </c>
      <c r="AY1225" s="262" t="s">
        <v>227</v>
      </c>
    </row>
    <row r="1226" s="13" customFormat="1">
      <c r="A1226" s="13"/>
      <c r="B1226" s="252"/>
      <c r="C1226" s="253"/>
      <c r="D1226" s="242" t="s">
        <v>369</v>
      </c>
      <c r="E1226" s="254" t="s">
        <v>1</v>
      </c>
      <c r="F1226" s="255" t="s">
        <v>1698</v>
      </c>
      <c r="G1226" s="253"/>
      <c r="H1226" s="256">
        <v>187.89099999999999</v>
      </c>
      <c r="I1226" s="257"/>
      <c r="J1226" s="253"/>
      <c r="K1226" s="253"/>
      <c r="L1226" s="258"/>
      <c r="M1226" s="259"/>
      <c r="N1226" s="260"/>
      <c r="O1226" s="260"/>
      <c r="P1226" s="260"/>
      <c r="Q1226" s="260"/>
      <c r="R1226" s="260"/>
      <c r="S1226" s="260"/>
      <c r="T1226" s="261"/>
      <c r="U1226" s="13"/>
      <c r="V1226" s="13"/>
      <c r="W1226" s="13"/>
      <c r="X1226" s="13"/>
      <c r="Y1226" s="13"/>
      <c r="Z1226" s="13"/>
      <c r="AA1226" s="13"/>
      <c r="AB1226" s="13"/>
      <c r="AC1226" s="13"/>
      <c r="AD1226" s="13"/>
      <c r="AE1226" s="13"/>
      <c r="AT1226" s="262" t="s">
        <v>369</v>
      </c>
      <c r="AU1226" s="262" t="s">
        <v>91</v>
      </c>
      <c r="AV1226" s="13" t="s">
        <v>91</v>
      </c>
      <c r="AW1226" s="13" t="s">
        <v>38</v>
      </c>
      <c r="AX1226" s="13" t="s">
        <v>83</v>
      </c>
      <c r="AY1226" s="262" t="s">
        <v>227</v>
      </c>
    </row>
    <row r="1227" s="13" customFormat="1">
      <c r="A1227" s="13"/>
      <c r="B1227" s="252"/>
      <c r="C1227" s="253"/>
      <c r="D1227" s="242" t="s">
        <v>369</v>
      </c>
      <c r="E1227" s="254" t="s">
        <v>1</v>
      </c>
      <c r="F1227" s="255" t="s">
        <v>1699</v>
      </c>
      <c r="G1227" s="253"/>
      <c r="H1227" s="256">
        <v>141.38</v>
      </c>
      <c r="I1227" s="257"/>
      <c r="J1227" s="253"/>
      <c r="K1227" s="253"/>
      <c r="L1227" s="258"/>
      <c r="M1227" s="259"/>
      <c r="N1227" s="260"/>
      <c r="O1227" s="260"/>
      <c r="P1227" s="260"/>
      <c r="Q1227" s="260"/>
      <c r="R1227" s="260"/>
      <c r="S1227" s="260"/>
      <c r="T1227" s="261"/>
      <c r="U1227" s="13"/>
      <c r="V1227" s="13"/>
      <c r="W1227" s="13"/>
      <c r="X1227" s="13"/>
      <c r="Y1227" s="13"/>
      <c r="Z1227" s="13"/>
      <c r="AA1227" s="13"/>
      <c r="AB1227" s="13"/>
      <c r="AC1227" s="13"/>
      <c r="AD1227" s="13"/>
      <c r="AE1227" s="13"/>
      <c r="AT1227" s="262" t="s">
        <v>369</v>
      </c>
      <c r="AU1227" s="262" t="s">
        <v>91</v>
      </c>
      <c r="AV1227" s="13" t="s">
        <v>91</v>
      </c>
      <c r="AW1227" s="13" t="s">
        <v>38</v>
      </c>
      <c r="AX1227" s="13" t="s">
        <v>83</v>
      </c>
      <c r="AY1227" s="262" t="s">
        <v>227</v>
      </c>
    </row>
    <row r="1228" s="14" customFormat="1">
      <c r="A1228" s="14"/>
      <c r="B1228" s="263"/>
      <c r="C1228" s="264"/>
      <c r="D1228" s="242" t="s">
        <v>369</v>
      </c>
      <c r="E1228" s="265" t="s">
        <v>1</v>
      </c>
      <c r="F1228" s="266" t="s">
        <v>371</v>
      </c>
      <c r="G1228" s="264"/>
      <c r="H1228" s="267">
        <v>341.36700000000002</v>
      </c>
      <c r="I1228" s="268"/>
      <c r="J1228" s="264"/>
      <c r="K1228" s="264"/>
      <c r="L1228" s="269"/>
      <c r="M1228" s="270"/>
      <c r="N1228" s="271"/>
      <c r="O1228" s="271"/>
      <c r="P1228" s="271"/>
      <c r="Q1228" s="271"/>
      <c r="R1228" s="271"/>
      <c r="S1228" s="271"/>
      <c r="T1228" s="272"/>
      <c r="U1228" s="14"/>
      <c r="V1228" s="14"/>
      <c r="W1228" s="14"/>
      <c r="X1228" s="14"/>
      <c r="Y1228" s="14"/>
      <c r="Z1228" s="14"/>
      <c r="AA1228" s="14"/>
      <c r="AB1228" s="14"/>
      <c r="AC1228" s="14"/>
      <c r="AD1228" s="14"/>
      <c r="AE1228" s="14"/>
      <c r="AT1228" s="273" t="s">
        <v>369</v>
      </c>
      <c r="AU1228" s="273" t="s">
        <v>91</v>
      </c>
      <c r="AV1228" s="14" t="s">
        <v>115</v>
      </c>
      <c r="AW1228" s="14" t="s">
        <v>38</v>
      </c>
      <c r="AX1228" s="14" t="s">
        <v>87</v>
      </c>
      <c r="AY1228" s="273" t="s">
        <v>227</v>
      </c>
    </row>
    <row r="1229" s="2" customFormat="1" ht="16.5" customHeight="1">
      <c r="A1229" s="40"/>
      <c r="B1229" s="41"/>
      <c r="C1229" s="229" t="s">
        <v>1700</v>
      </c>
      <c r="D1229" s="229" t="s">
        <v>230</v>
      </c>
      <c r="E1229" s="230" t="s">
        <v>1701</v>
      </c>
      <c r="F1229" s="231" t="s">
        <v>1702</v>
      </c>
      <c r="G1229" s="232" t="s">
        <v>415</v>
      </c>
      <c r="H1229" s="233">
        <v>21.933</v>
      </c>
      <c r="I1229" s="234"/>
      <c r="J1229" s="235">
        <f>ROUND(I1229*H1229,2)</f>
        <v>0</v>
      </c>
      <c r="K1229" s="231" t="s">
        <v>234</v>
      </c>
      <c r="L1229" s="46"/>
      <c r="M1229" s="236" t="s">
        <v>1</v>
      </c>
      <c r="N1229" s="237" t="s">
        <v>48</v>
      </c>
      <c r="O1229" s="93"/>
      <c r="P1229" s="238">
        <f>O1229*H1229</f>
        <v>0</v>
      </c>
      <c r="Q1229" s="238">
        <v>0.01417</v>
      </c>
      <c r="R1229" s="238">
        <f>Q1229*H1229</f>
        <v>0.31079061000000002</v>
      </c>
      <c r="S1229" s="238">
        <v>0</v>
      </c>
      <c r="T1229" s="239">
        <f>S1229*H1229</f>
        <v>0</v>
      </c>
      <c r="U1229" s="40"/>
      <c r="V1229" s="40"/>
      <c r="W1229" s="40"/>
      <c r="X1229" s="40"/>
      <c r="Y1229" s="40"/>
      <c r="Z1229" s="40"/>
      <c r="AA1229" s="40"/>
      <c r="AB1229" s="40"/>
      <c r="AC1229" s="40"/>
      <c r="AD1229" s="40"/>
      <c r="AE1229" s="40"/>
      <c r="AR1229" s="240" t="s">
        <v>300</v>
      </c>
      <c r="AT1229" s="240" t="s">
        <v>230</v>
      </c>
      <c r="AU1229" s="240" t="s">
        <v>91</v>
      </c>
      <c r="AY1229" s="18" t="s">
        <v>227</v>
      </c>
      <c r="BE1229" s="241">
        <f>IF(N1229="základní",J1229,0)</f>
        <v>0</v>
      </c>
      <c r="BF1229" s="241">
        <f>IF(N1229="snížená",J1229,0)</f>
        <v>0</v>
      </c>
      <c r="BG1229" s="241">
        <f>IF(N1229="zákl. přenesená",J1229,0)</f>
        <v>0</v>
      </c>
      <c r="BH1229" s="241">
        <f>IF(N1229="sníž. přenesená",J1229,0)</f>
        <v>0</v>
      </c>
      <c r="BI1229" s="241">
        <f>IF(N1229="nulová",J1229,0)</f>
        <v>0</v>
      </c>
      <c r="BJ1229" s="18" t="s">
        <v>87</v>
      </c>
      <c r="BK1229" s="241">
        <f>ROUND(I1229*H1229,2)</f>
        <v>0</v>
      </c>
      <c r="BL1229" s="18" t="s">
        <v>300</v>
      </c>
      <c r="BM1229" s="240" t="s">
        <v>1703</v>
      </c>
    </row>
    <row r="1230" s="2" customFormat="1">
      <c r="A1230" s="40"/>
      <c r="B1230" s="41"/>
      <c r="C1230" s="42"/>
      <c r="D1230" s="242" t="s">
        <v>237</v>
      </c>
      <c r="E1230" s="42"/>
      <c r="F1230" s="243" t="s">
        <v>1704</v>
      </c>
      <c r="G1230" s="42"/>
      <c r="H1230" s="42"/>
      <c r="I1230" s="244"/>
      <c r="J1230" s="42"/>
      <c r="K1230" s="42"/>
      <c r="L1230" s="46"/>
      <c r="M1230" s="245"/>
      <c r="N1230" s="246"/>
      <c r="O1230" s="93"/>
      <c r="P1230" s="93"/>
      <c r="Q1230" s="93"/>
      <c r="R1230" s="93"/>
      <c r="S1230" s="93"/>
      <c r="T1230" s="94"/>
      <c r="U1230" s="40"/>
      <c r="V1230" s="40"/>
      <c r="W1230" s="40"/>
      <c r="X1230" s="40"/>
      <c r="Y1230" s="40"/>
      <c r="Z1230" s="40"/>
      <c r="AA1230" s="40"/>
      <c r="AB1230" s="40"/>
      <c r="AC1230" s="40"/>
      <c r="AD1230" s="40"/>
      <c r="AE1230" s="40"/>
      <c r="AT1230" s="18" t="s">
        <v>237</v>
      </c>
      <c r="AU1230" s="18" t="s">
        <v>91</v>
      </c>
    </row>
    <row r="1231" s="15" customFormat="1">
      <c r="A1231" s="15"/>
      <c r="B1231" s="274"/>
      <c r="C1231" s="275"/>
      <c r="D1231" s="242" t="s">
        <v>369</v>
      </c>
      <c r="E1231" s="276" t="s">
        <v>1</v>
      </c>
      <c r="F1231" s="277" t="s">
        <v>632</v>
      </c>
      <c r="G1231" s="275"/>
      <c r="H1231" s="276" t="s">
        <v>1</v>
      </c>
      <c r="I1231" s="278"/>
      <c r="J1231" s="275"/>
      <c r="K1231" s="275"/>
      <c r="L1231" s="279"/>
      <c r="M1231" s="280"/>
      <c r="N1231" s="281"/>
      <c r="O1231" s="281"/>
      <c r="P1231" s="281"/>
      <c r="Q1231" s="281"/>
      <c r="R1231" s="281"/>
      <c r="S1231" s="281"/>
      <c r="T1231" s="282"/>
      <c r="U1231" s="15"/>
      <c r="V1231" s="15"/>
      <c r="W1231" s="15"/>
      <c r="X1231" s="15"/>
      <c r="Y1231" s="15"/>
      <c r="Z1231" s="15"/>
      <c r="AA1231" s="15"/>
      <c r="AB1231" s="15"/>
      <c r="AC1231" s="15"/>
      <c r="AD1231" s="15"/>
      <c r="AE1231" s="15"/>
      <c r="AT1231" s="283" t="s">
        <v>369</v>
      </c>
      <c r="AU1231" s="283" t="s">
        <v>91</v>
      </c>
      <c r="AV1231" s="15" t="s">
        <v>87</v>
      </c>
      <c r="AW1231" s="15" t="s">
        <v>38</v>
      </c>
      <c r="AX1231" s="15" t="s">
        <v>83</v>
      </c>
      <c r="AY1231" s="283" t="s">
        <v>227</v>
      </c>
    </row>
    <row r="1232" s="15" customFormat="1">
      <c r="A1232" s="15"/>
      <c r="B1232" s="274"/>
      <c r="C1232" s="275"/>
      <c r="D1232" s="242" t="s">
        <v>369</v>
      </c>
      <c r="E1232" s="276" t="s">
        <v>1</v>
      </c>
      <c r="F1232" s="277" t="s">
        <v>1705</v>
      </c>
      <c r="G1232" s="275"/>
      <c r="H1232" s="276" t="s">
        <v>1</v>
      </c>
      <c r="I1232" s="278"/>
      <c r="J1232" s="275"/>
      <c r="K1232" s="275"/>
      <c r="L1232" s="279"/>
      <c r="M1232" s="280"/>
      <c r="N1232" s="281"/>
      <c r="O1232" s="281"/>
      <c r="P1232" s="281"/>
      <c r="Q1232" s="281"/>
      <c r="R1232" s="281"/>
      <c r="S1232" s="281"/>
      <c r="T1232" s="282"/>
      <c r="U1232" s="15"/>
      <c r="V1232" s="15"/>
      <c r="W1232" s="15"/>
      <c r="X1232" s="15"/>
      <c r="Y1232" s="15"/>
      <c r="Z1232" s="15"/>
      <c r="AA1232" s="15"/>
      <c r="AB1232" s="15"/>
      <c r="AC1232" s="15"/>
      <c r="AD1232" s="15"/>
      <c r="AE1232" s="15"/>
      <c r="AT1232" s="283" t="s">
        <v>369</v>
      </c>
      <c r="AU1232" s="283" t="s">
        <v>91</v>
      </c>
      <c r="AV1232" s="15" t="s">
        <v>87</v>
      </c>
      <c r="AW1232" s="15" t="s">
        <v>38</v>
      </c>
      <c r="AX1232" s="15" t="s">
        <v>83</v>
      </c>
      <c r="AY1232" s="283" t="s">
        <v>227</v>
      </c>
    </row>
    <row r="1233" s="13" customFormat="1">
      <c r="A1233" s="13"/>
      <c r="B1233" s="252"/>
      <c r="C1233" s="253"/>
      <c r="D1233" s="242" t="s">
        <v>369</v>
      </c>
      <c r="E1233" s="254" t="s">
        <v>1</v>
      </c>
      <c r="F1233" s="255" t="s">
        <v>1706</v>
      </c>
      <c r="G1233" s="253"/>
      <c r="H1233" s="256">
        <v>6.2039999999999997</v>
      </c>
      <c r="I1233" s="257"/>
      <c r="J1233" s="253"/>
      <c r="K1233" s="253"/>
      <c r="L1233" s="258"/>
      <c r="M1233" s="259"/>
      <c r="N1233" s="260"/>
      <c r="O1233" s="260"/>
      <c r="P1233" s="260"/>
      <c r="Q1233" s="260"/>
      <c r="R1233" s="260"/>
      <c r="S1233" s="260"/>
      <c r="T1233" s="261"/>
      <c r="U1233" s="13"/>
      <c r="V1233" s="13"/>
      <c r="W1233" s="13"/>
      <c r="X1233" s="13"/>
      <c r="Y1233" s="13"/>
      <c r="Z1233" s="13"/>
      <c r="AA1233" s="13"/>
      <c r="AB1233" s="13"/>
      <c r="AC1233" s="13"/>
      <c r="AD1233" s="13"/>
      <c r="AE1233" s="13"/>
      <c r="AT1233" s="262" t="s">
        <v>369</v>
      </c>
      <c r="AU1233" s="262" t="s">
        <v>91</v>
      </c>
      <c r="AV1233" s="13" t="s">
        <v>91</v>
      </c>
      <c r="AW1233" s="13" t="s">
        <v>38</v>
      </c>
      <c r="AX1233" s="13" t="s">
        <v>83</v>
      </c>
      <c r="AY1233" s="262" t="s">
        <v>227</v>
      </c>
    </row>
    <row r="1234" s="13" customFormat="1">
      <c r="A1234" s="13"/>
      <c r="B1234" s="252"/>
      <c r="C1234" s="253"/>
      <c r="D1234" s="242" t="s">
        <v>369</v>
      </c>
      <c r="E1234" s="254" t="s">
        <v>1</v>
      </c>
      <c r="F1234" s="255" t="s">
        <v>1707</v>
      </c>
      <c r="G1234" s="253"/>
      <c r="H1234" s="256">
        <v>8.4090000000000007</v>
      </c>
      <c r="I1234" s="257"/>
      <c r="J1234" s="253"/>
      <c r="K1234" s="253"/>
      <c r="L1234" s="258"/>
      <c r="M1234" s="259"/>
      <c r="N1234" s="260"/>
      <c r="O1234" s="260"/>
      <c r="P1234" s="260"/>
      <c r="Q1234" s="260"/>
      <c r="R1234" s="260"/>
      <c r="S1234" s="260"/>
      <c r="T1234" s="261"/>
      <c r="U1234" s="13"/>
      <c r="V1234" s="13"/>
      <c r="W1234" s="13"/>
      <c r="X1234" s="13"/>
      <c r="Y1234" s="13"/>
      <c r="Z1234" s="13"/>
      <c r="AA1234" s="13"/>
      <c r="AB1234" s="13"/>
      <c r="AC1234" s="13"/>
      <c r="AD1234" s="13"/>
      <c r="AE1234" s="13"/>
      <c r="AT1234" s="262" t="s">
        <v>369</v>
      </c>
      <c r="AU1234" s="262" t="s">
        <v>91</v>
      </c>
      <c r="AV1234" s="13" t="s">
        <v>91</v>
      </c>
      <c r="AW1234" s="13" t="s">
        <v>38</v>
      </c>
      <c r="AX1234" s="13" t="s">
        <v>83</v>
      </c>
      <c r="AY1234" s="262" t="s">
        <v>227</v>
      </c>
    </row>
    <row r="1235" s="13" customFormat="1">
      <c r="A1235" s="13"/>
      <c r="B1235" s="252"/>
      <c r="C1235" s="253"/>
      <c r="D1235" s="242" t="s">
        <v>369</v>
      </c>
      <c r="E1235" s="254" t="s">
        <v>1</v>
      </c>
      <c r="F1235" s="255" t="s">
        <v>1708</v>
      </c>
      <c r="G1235" s="253"/>
      <c r="H1235" s="256">
        <v>7.3200000000000003</v>
      </c>
      <c r="I1235" s="257"/>
      <c r="J1235" s="253"/>
      <c r="K1235" s="253"/>
      <c r="L1235" s="258"/>
      <c r="M1235" s="259"/>
      <c r="N1235" s="260"/>
      <c r="O1235" s="260"/>
      <c r="P1235" s="260"/>
      <c r="Q1235" s="260"/>
      <c r="R1235" s="260"/>
      <c r="S1235" s="260"/>
      <c r="T1235" s="261"/>
      <c r="U1235" s="13"/>
      <c r="V1235" s="13"/>
      <c r="W1235" s="13"/>
      <c r="X1235" s="13"/>
      <c r="Y1235" s="13"/>
      <c r="Z1235" s="13"/>
      <c r="AA1235" s="13"/>
      <c r="AB1235" s="13"/>
      <c r="AC1235" s="13"/>
      <c r="AD1235" s="13"/>
      <c r="AE1235" s="13"/>
      <c r="AT1235" s="262" t="s">
        <v>369</v>
      </c>
      <c r="AU1235" s="262" t="s">
        <v>91</v>
      </c>
      <c r="AV1235" s="13" t="s">
        <v>91</v>
      </c>
      <c r="AW1235" s="13" t="s">
        <v>38</v>
      </c>
      <c r="AX1235" s="13" t="s">
        <v>83</v>
      </c>
      <c r="AY1235" s="262" t="s">
        <v>227</v>
      </c>
    </row>
    <row r="1236" s="14" customFormat="1">
      <c r="A1236" s="14"/>
      <c r="B1236" s="263"/>
      <c r="C1236" s="264"/>
      <c r="D1236" s="242" t="s">
        <v>369</v>
      </c>
      <c r="E1236" s="265" t="s">
        <v>1</v>
      </c>
      <c r="F1236" s="266" t="s">
        <v>371</v>
      </c>
      <c r="G1236" s="264"/>
      <c r="H1236" s="267">
        <v>21.933</v>
      </c>
      <c r="I1236" s="268"/>
      <c r="J1236" s="264"/>
      <c r="K1236" s="264"/>
      <c r="L1236" s="269"/>
      <c r="M1236" s="270"/>
      <c r="N1236" s="271"/>
      <c r="O1236" s="271"/>
      <c r="P1236" s="271"/>
      <c r="Q1236" s="271"/>
      <c r="R1236" s="271"/>
      <c r="S1236" s="271"/>
      <c r="T1236" s="272"/>
      <c r="U1236" s="14"/>
      <c r="V1236" s="14"/>
      <c r="W1236" s="14"/>
      <c r="X1236" s="14"/>
      <c r="Y1236" s="14"/>
      <c r="Z1236" s="14"/>
      <c r="AA1236" s="14"/>
      <c r="AB1236" s="14"/>
      <c r="AC1236" s="14"/>
      <c r="AD1236" s="14"/>
      <c r="AE1236" s="14"/>
      <c r="AT1236" s="273" t="s">
        <v>369</v>
      </c>
      <c r="AU1236" s="273" t="s">
        <v>91</v>
      </c>
      <c r="AV1236" s="14" t="s">
        <v>115</v>
      </c>
      <c r="AW1236" s="14" t="s">
        <v>38</v>
      </c>
      <c r="AX1236" s="14" t="s">
        <v>87</v>
      </c>
      <c r="AY1236" s="273" t="s">
        <v>227</v>
      </c>
    </row>
    <row r="1237" s="2" customFormat="1" ht="16.5" customHeight="1">
      <c r="A1237" s="40"/>
      <c r="B1237" s="41"/>
      <c r="C1237" s="229" t="s">
        <v>1709</v>
      </c>
      <c r="D1237" s="229" t="s">
        <v>230</v>
      </c>
      <c r="E1237" s="230" t="s">
        <v>1710</v>
      </c>
      <c r="F1237" s="231" t="s">
        <v>1711</v>
      </c>
      <c r="G1237" s="232" t="s">
        <v>415</v>
      </c>
      <c r="H1237" s="233">
        <v>121.7</v>
      </c>
      <c r="I1237" s="234"/>
      <c r="J1237" s="235">
        <f>ROUND(I1237*H1237,2)</f>
        <v>0</v>
      </c>
      <c r="K1237" s="231" t="s">
        <v>234</v>
      </c>
      <c r="L1237" s="46"/>
      <c r="M1237" s="236" t="s">
        <v>1</v>
      </c>
      <c r="N1237" s="237" t="s">
        <v>48</v>
      </c>
      <c r="O1237" s="93"/>
      <c r="P1237" s="238">
        <f>O1237*H1237</f>
        <v>0</v>
      </c>
      <c r="Q1237" s="238">
        <v>0.025530000000000001</v>
      </c>
      <c r="R1237" s="238">
        <f>Q1237*H1237</f>
        <v>3.1070010000000003</v>
      </c>
      <c r="S1237" s="238">
        <v>0</v>
      </c>
      <c r="T1237" s="239">
        <f>S1237*H1237</f>
        <v>0</v>
      </c>
      <c r="U1237" s="40"/>
      <c r="V1237" s="40"/>
      <c r="W1237" s="40"/>
      <c r="X1237" s="40"/>
      <c r="Y1237" s="40"/>
      <c r="Z1237" s="40"/>
      <c r="AA1237" s="40"/>
      <c r="AB1237" s="40"/>
      <c r="AC1237" s="40"/>
      <c r="AD1237" s="40"/>
      <c r="AE1237" s="40"/>
      <c r="AR1237" s="240" t="s">
        <v>300</v>
      </c>
      <c r="AT1237" s="240" t="s">
        <v>230</v>
      </c>
      <c r="AU1237" s="240" t="s">
        <v>91</v>
      </c>
      <c r="AY1237" s="18" t="s">
        <v>227</v>
      </c>
      <c r="BE1237" s="241">
        <f>IF(N1237="základní",J1237,0)</f>
        <v>0</v>
      </c>
      <c r="BF1237" s="241">
        <f>IF(N1237="snížená",J1237,0)</f>
        <v>0</v>
      </c>
      <c r="BG1237" s="241">
        <f>IF(N1237="zákl. přenesená",J1237,0)</f>
        <v>0</v>
      </c>
      <c r="BH1237" s="241">
        <f>IF(N1237="sníž. přenesená",J1237,0)</f>
        <v>0</v>
      </c>
      <c r="BI1237" s="241">
        <f>IF(N1237="nulová",J1237,0)</f>
        <v>0</v>
      </c>
      <c r="BJ1237" s="18" t="s">
        <v>87</v>
      </c>
      <c r="BK1237" s="241">
        <f>ROUND(I1237*H1237,2)</f>
        <v>0</v>
      </c>
      <c r="BL1237" s="18" t="s">
        <v>300</v>
      </c>
      <c r="BM1237" s="240" t="s">
        <v>1712</v>
      </c>
    </row>
    <row r="1238" s="2" customFormat="1">
      <c r="A1238" s="40"/>
      <c r="B1238" s="41"/>
      <c r="C1238" s="42"/>
      <c r="D1238" s="242" t="s">
        <v>237</v>
      </c>
      <c r="E1238" s="42"/>
      <c r="F1238" s="243" t="s">
        <v>1713</v>
      </c>
      <c r="G1238" s="42"/>
      <c r="H1238" s="42"/>
      <c r="I1238" s="244"/>
      <c r="J1238" s="42"/>
      <c r="K1238" s="42"/>
      <c r="L1238" s="46"/>
      <c r="M1238" s="245"/>
      <c r="N1238" s="246"/>
      <c r="O1238" s="93"/>
      <c r="P1238" s="93"/>
      <c r="Q1238" s="93"/>
      <c r="R1238" s="93"/>
      <c r="S1238" s="93"/>
      <c r="T1238" s="94"/>
      <c r="U1238" s="40"/>
      <c r="V1238" s="40"/>
      <c r="W1238" s="40"/>
      <c r="X1238" s="40"/>
      <c r="Y1238" s="40"/>
      <c r="Z1238" s="40"/>
      <c r="AA1238" s="40"/>
      <c r="AB1238" s="40"/>
      <c r="AC1238" s="40"/>
      <c r="AD1238" s="40"/>
      <c r="AE1238" s="40"/>
      <c r="AT1238" s="18" t="s">
        <v>237</v>
      </c>
      <c r="AU1238" s="18" t="s">
        <v>91</v>
      </c>
    </row>
    <row r="1239" s="15" customFormat="1">
      <c r="A1239" s="15"/>
      <c r="B1239" s="274"/>
      <c r="C1239" s="275"/>
      <c r="D1239" s="242" t="s">
        <v>369</v>
      </c>
      <c r="E1239" s="276" t="s">
        <v>1</v>
      </c>
      <c r="F1239" s="277" t="s">
        <v>632</v>
      </c>
      <c r="G1239" s="275"/>
      <c r="H1239" s="276" t="s">
        <v>1</v>
      </c>
      <c r="I1239" s="278"/>
      <c r="J1239" s="275"/>
      <c r="K1239" s="275"/>
      <c r="L1239" s="279"/>
      <c r="M1239" s="280"/>
      <c r="N1239" s="281"/>
      <c r="O1239" s="281"/>
      <c r="P1239" s="281"/>
      <c r="Q1239" s="281"/>
      <c r="R1239" s="281"/>
      <c r="S1239" s="281"/>
      <c r="T1239" s="282"/>
      <c r="U1239" s="15"/>
      <c r="V1239" s="15"/>
      <c r="W1239" s="15"/>
      <c r="X1239" s="15"/>
      <c r="Y1239" s="15"/>
      <c r="Z1239" s="15"/>
      <c r="AA1239" s="15"/>
      <c r="AB1239" s="15"/>
      <c r="AC1239" s="15"/>
      <c r="AD1239" s="15"/>
      <c r="AE1239" s="15"/>
      <c r="AT1239" s="283" t="s">
        <v>369</v>
      </c>
      <c r="AU1239" s="283" t="s">
        <v>91</v>
      </c>
      <c r="AV1239" s="15" t="s">
        <v>87</v>
      </c>
      <c r="AW1239" s="15" t="s">
        <v>38</v>
      </c>
      <c r="AX1239" s="15" t="s">
        <v>83</v>
      </c>
      <c r="AY1239" s="283" t="s">
        <v>227</v>
      </c>
    </row>
    <row r="1240" s="15" customFormat="1">
      <c r="A1240" s="15"/>
      <c r="B1240" s="274"/>
      <c r="C1240" s="275"/>
      <c r="D1240" s="242" t="s">
        <v>369</v>
      </c>
      <c r="E1240" s="276" t="s">
        <v>1</v>
      </c>
      <c r="F1240" s="277" t="s">
        <v>1714</v>
      </c>
      <c r="G1240" s="275"/>
      <c r="H1240" s="276" t="s">
        <v>1</v>
      </c>
      <c r="I1240" s="278"/>
      <c r="J1240" s="275"/>
      <c r="K1240" s="275"/>
      <c r="L1240" s="279"/>
      <c r="M1240" s="280"/>
      <c r="N1240" s="281"/>
      <c r="O1240" s="281"/>
      <c r="P1240" s="281"/>
      <c r="Q1240" s="281"/>
      <c r="R1240" s="281"/>
      <c r="S1240" s="281"/>
      <c r="T1240" s="282"/>
      <c r="U1240" s="15"/>
      <c r="V1240" s="15"/>
      <c r="W1240" s="15"/>
      <c r="X1240" s="15"/>
      <c r="Y1240" s="15"/>
      <c r="Z1240" s="15"/>
      <c r="AA1240" s="15"/>
      <c r="AB1240" s="15"/>
      <c r="AC1240" s="15"/>
      <c r="AD1240" s="15"/>
      <c r="AE1240" s="15"/>
      <c r="AT1240" s="283" t="s">
        <v>369</v>
      </c>
      <c r="AU1240" s="283" t="s">
        <v>91</v>
      </c>
      <c r="AV1240" s="15" t="s">
        <v>87</v>
      </c>
      <c r="AW1240" s="15" t="s">
        <v>38</v>
      </c>
      <c r="AX1240" s="15" t="s">
        <v>83</v>
      </c>
      <c r="AY1240" s="283" t="s">
        <v>227</v>
      </c>
    </row>
    <row r="1241" s="13" customFormat="1">
      <c r="A1241" s="13"/>
      <c r="B1241" s="252"/>
      <c r="C1241" s="253"/>
      <c r="D1241" s="242" t="s">
        <v>369</v>
      </c>
      <c r="E1241" s="254" t="s">
        <v>1</v>
      </c>
      <c r="F1241" s="255" t="s">
        <v>1715</v>
      </c>
      <c r="G1241" s="253"/>
      <c r="H1241" s="256">
        <v>121.7</v>
      </c>
      <c r="I1241" s="257"/>
      <c r="J1241" s="253"/>
      <c r="K1241" s="253"/>
      <c r="L1241" s="258"/>
      <c r="M1241" s="259"/>
      <c r="N1241" s="260"/>
      <c r="O1241" s="260"/>
      <c r="P1241" s="260"/>
      <c r="Q1241" s="260"/>
      <c r="R1241" s="260"/>
      <c r="S1241" s="260"/>
      <c r="T1241" s="261"/>
      <c r="U1241" s="13"/>
      <c r="V1241" s="13"/>
      <c r="W1241" s="13"/>
      <c r="X1241" s="13"/>
      <c r="Y1241" s="13"/>
      <c r="Z1241" s="13"/>
      <c r="AA1241" s="13"/>
      <c r="AB1241" s="13"/>
      <c r="AC1241" s="13"/>
      <c r="AD1241" s="13"/>
      <c r="AE1241" s="13"/>
      <c r="AT1241" s="262" t="s">
        <v>369</v>
      </c>
      <c r="AU1241" s="262" t="s">
        <v>91</v>
      </c>
      <c r="AV1241" s="13" t="s">
        <v>91</v>
      </c>
      <c r="AW1241" s="13" t="s">
        <v>38</v>
      </c>
      <c r="AX1241" s="13" t="s">
        <v>83</v>
      </c>
      <c r="AY1241" s="262" t="s">
        <v>227</v>
      </c>
    </row>
    <row r="1242" s="14" customFormat="1">
      <c r="A1242" s="14"/>
      <c r="B1242" s="263"/>
      <c r="C1242" s="264"/>
      <c r="D1242" s="242" t="s">
        <v>369</v>
      </c>
      <c r="E1242" s="265" t="s">
        <v>1</v>
      </c>
      <c r="F1242" s="266" t="s">
        <v>371</v>
      </c>
      <c r="G1242" s="264"/>
      <c r="H1242" s="267">
        <v>121.7</v>
      </c>
      <c r="I1242" s="268"/>
      <c r="J1242" s="264"/>
      <c r="K1242" s="264"/>
      <c r="L1242" s="269"/>
      <c r="M1242" s="270"/>
      <c r="N1242" s="271"/>
      <c r="O1242" s="271"/>
      <c r="P1242" s="271"/>
      <c r="Q1242" s="271"/>
      <c r="R1242" s="271"/>
      <c r="S1242" s="271"/>
      <c r="T1242" s="272"/>
      <c r="U1242" s="14"/>
      <c r="V1242" s="14"/>
      <c r="W1242" s="14"/>
      <c r="X1242" s="14"/>
      <c r="Y1242" s="14"/>
      <c r="Z1242" s="14"/>
      <c r="AA1242" s="14"/>
      <c r="AB1242" s="14"/>
      <c r="AC1242" s="14"/>
      <c r="AD1242" s="14"/>
      <c r="AE1242" s="14"/>
      <c r="AT1242" s="273" t="s">
        <v>369</v>
      </c>
      <c r="AU1242" s="273" t="s">
        <v>91</v>
      </c>
      <c r="AV1242" s="14" t="s">
        <v>115</v>
      </c>
      <c r="AW1242" s="14" t="s">
        <v>38</v>
      </c>
      <c r="AX1242" s="14" t="s">
        <v>87</v>
      </c>
      <c r="AY1242" s="273" t="s">
        <v>227</v>
      </c>
    </row>
    <row r="1243" s="2" customFormat="1" ht="16.5" customHeight="1">
      <c r="A1243" s="40"/>
      <c r="B1243" s="41"/>
      <c r="C1243" s="229" t="s">
        <v>1716</v>
      </c>
      <c r="D1243" s="229" t="s">
        <v>230</v>
      </c>
      <c r="E1243" s="230" t="s">
        <v>1717</v>
      </c>
      <c r="F1243" s="231" t="s">
        <v>1718</v>
      </c>
      <c r="G1243" s="232" t="s">
        <v>415</v>
      </c>
      <c r="H1243" s="233">
        <v>63</v>
      </c>
      <c r="I1243" s="234"/>
      <c r="J1243" s="235">
        <f>ROUND(I1243*H1243,2)</f>
        <v>0</v>
      </c>
      <c r="K1243" s="231" t="s">
        <v>234</v>
      </c>
      <c r="L1243" s="46"/>
      <c r="M1243" s="236" t="s">
        <v>1</v>
      </c>
      <c r="N1243" s="237" t="s">
        <v>48</v>
      </c>
      <c r="O1243" s="93"/>
      <c r="P1243" s="238">
        <f>O1243*H1243</f>
        <v>0</v>
      </c>
      <c r="Q1243" s="238">
        <v>0.012919999999999999</v>
      </c>
      <c r="R1243" s="238">
        <f>Q1243*H1243</f>
        <v>0.81395999999999991</v>
      </c>
      <c r="S1243" s="238">
        <v>0</v>
      </c>
      <c r="T1243" s="239">
        <f>S1243*H1243</f>
        <v>0</v>
      </c>
      <c r="U1243" s="40"/>
      <c r="V1243" s="40"/>
      <c r="W1243" s="40"/>
      <c r="X1243" s="40"/>
      <c r="Y1243" s="40"/>
      <c r="Z1243" s="40"/>
      <c r="AA1243" s="40"/>
      <c r="AB1243" s="40"/>
      <c r="AC1243" s="40"/>
      <c r="AD1243" s="40"/>
      <c r="AE1243" s="40"/>
      <c r="AR1243" s="240" t="s">
        <v>300</v>
      </c>
      <c r="AT1243" s="240" t="s">
        <v>230</v>
      </c>
      <c r="AU1243" s="240" t="s">
        <v>91</v>
      </c>
      <c r="AY1243" s="18" t="s">
        <v>227</v>
      </c>
      <c r="BE1243" s="241">
        <f>IF(N1243="základní",J1243,0)</f>
        <v>0</v>
      </c>
      <c r="BF1243" s="241">
        <f>IF(N1243="snížená",J1243,0)</f>
        <v>0</v>
      </c>
      <c r="BG1243" s="241">
        <f>IF(N1243="zákl. přenesená",J1243,0)</f>
        <v>0</v>
      </c>
      <c r="BH1243" s="241">
        <f>IF(N1243="sníž. přenesená",J1243,0)</f>
        <v>0</v>
      </c>
      <c r="BI1243" s="241">
        <f>IF(N1243="nulová",J1243,0)</f>
        <v>0</v>
      </c>
      <c r="BJ1243" s="18" t="s">
        <v>87</v>
      </c>
      <c r="BK1243" s="241">
        <f>ROUND(I1243*H1243,2)</f>
        <v>0</v>
      </c>
      <c r="BL1243" s="18" t="s">
        <v>300</v>
      </c>
      <c r="BM1243" s="240" t="s">
        <v>1719</v>
      </c>
    </row>
    <row r="1244" s="2" customFormat="1">
      <c r="A1244" s="40"/>
      <c r="B1244" s="41"/>
      <c r="C1244" s="42"/>
      <c r="D1244" s="242" t="s">
        <v>237</v>
      </c>
      <c r="E1244" s="42"/>
      <c r="F1244" s="243" t="s">
        <v>1720</v>
      </c>
      <c r="G1244" s="42"/>
      <c r="H1244" s="42"/>
      <c r="I1244" s="244"/>
      <c r="J1244" s="42"/>
      <c r="K1244" s="42"/>
      <c r="L1244" s="46"/>
      <c r="M1244" s="245"/>
      <c r="N1244" s="246"/>
      <c r="O1244" s="93"/>
      <c r="P1244" s="93"/>
      <c r="Q1244" s="93"/>
      <c r="R1244" s="93"/>
      <c r="S1244" s="93"/>
      <c r="T1244" s="94"/>
      <c r="U1244" s="40"/>
      <c r="V1244" s="40"/>
      <c r="W1244" s="40"/>
      <c r="X1244" s="40"/>
      <c r="Y1244" s="40"/>
      <c r="Z1244" s="40"/>
      <c r="AA1244" s="40"/>
      <c r="AB1244" s="40"/>
      <c r="AC1244" s="40"/>
      <c r="AD1244" s="40"/>
      <c r="AE1244" s="40"/>
      <c r="AT1244" s="18" t="s">
        <v>237</v>
      </c>
      <c r="AU1244" s="18" t="s">
        <v>91</v>
      </c>
    </row>
    <row r="1245" s="15" customFormat="1">
      <c r="A1245" s="15"/>
      <c r="B1245" s="274"/>
      <c r="C1245" s="275"/>
      <c r="D1245" s="242" t="s">
        <v>369</v>
      </c>
      <c r="E1245" s="276" t="s">
        <v>1</v>
      </c>
      <c r="F1245" s="277" t="s">
        <v>632</v>
      </c>
      <c r="G1245" s="275"/>
      <c r="H1245" s="276" t="s">
        <v>1</v>
      </c>
      <c r="I1245" s="278"/>
      <c r="J1245" s="275"/>
      <c r="K1245" s="275"/>
      <c r="L1245" s="279"/>
      <c r="M1245" s="280"/>
      <c r="N1245" s="281"/>
      <c r="O1245" s="281"/>
      <c r="P1245" s="281"/>
      <c r="Q1245" s="281"/>
      <c r="R1245" s="281"/>
      <c r="S1245" s="281"/>
      <c r="T1245" s="282"/>
      <c r="U1245" s="15"/>
      <c r="V1245" s="15"/>
      <c r="W1245" s="15"/>
      <c r="X1245" s="15"/>
      <c r="Y1245" s="15"/>
      <c r="Z1245" s="15"/>
      <c r="AA1245" s="15"/>
      <c r="AB1245" s="15"/>
      <c r="AC1245" s="15"/>
      <c r="AD1245" s="15"/>
      <c r="AE1245" s="15"/>
      <c r="AT1245" s="283" t="s">
        <v>369</v>
      </c>
      <c r="AU1245" s="283" t="s">
        <v>91</v>
      </c>
      <c r="AV1245" s="15" t="s">
        <v>87</v>
      </c>
      <c r="AW1245" s="15" t="s">
        <v>38</v>
      </c>
      <c r="AX1245" s="15" t="s">
        <v>83</v>
      </c>
      <c r="AY1245" s="283" t="s">
        <v>227</v>
      </c>
    </row>
    <row r="1246" s="15" customFormat="1">
      <c r="A1246" s="15"/>
      <c r="B1246" s="274"/>
      <c r="C1246" s="275"/>
      <c r="D1246" s="242" t="s">
        <v>369</v>
      </c>
      <c r="E1246" s="276" t="s">
        <v>1</v>
      </c>
      <c r="F1246" s="277" t="s">
        <v>1721</v>
      </c>
      <c r="G1246" s="275"/>
      <c r="H1246" s="276" t="s">
        <v>1</v>
      </c>
      <c r="I1246" s="278"/>
      <c r="J1246" s="275"/>
      <c r="K1246" s="275"/>
      <c r="L1246" s="279"/>
      <c r="M1246" s="280"/>
      <c r="N1246" s="281"/>
      <c r="O1246" s="281"/>
      <c r="P1246" s="281"/>
      <c r="Q1246" s="281"/>
      <c r="R1246" s="281"/>
      <c r="S1246" s="281"/>
      <c r="T1246" s="282"/>
      <c r="U1246" s="15"/>
      <c r="V1246" s="15"/>
      <c r="W1246" s="15"/>
      <c r="X1246" s="15"/>
      <c r="Y1246" s="15"/>
      <c r="Z1246" s="15"/>
      <c r="AA1246" s="15"/>
      <c r="AB1246" s="15"/>
      <c r="AC1246" s="15"/>
      <c r="AD1246" s="15"/>
      <c r="AE1246" s="15"/>
      <c r="AT1246" s="283" t="s">
        <v>369</v>
      </c>
      <c r="AU1246" s="283" t="s">
        <v>91</v>
      </c>
      <c r="AV1246" s="15" t="s">
        <v>87</v>
      </c>
      <c r="AW1246" s="15" t="s">
        <v>38</v>
      </c>
      <c r="AX1246" s="15" t="s">
        <v>83</v>
      </c>
      <c r="AY1246" s="283" t="s">
        <v>227</v>
      </c>
    </row>
    <row r="1247" s="13" customFormat="1">
      <c r="A1247" s="13"/>
      <c r="B1247" s="252"/>
      <c r="C1247" s="253"/>
      <c r="D1247" s="242" t="s">
        <v>369</v>
      </c>
      <c r="E1247" s="254" t="s">
        <v>1</v>
      </c>
      <c r="F1247" s="255" t="s">
        <v>1722</v>
      </c>
      <c r="G1247" s="253"/>
      <c r="H1247" s="256">
        <v>63</v>
      </c>
      <c r="I1247" s="257"/>
      <c r="J1247" s="253"/>
      <c r="K1247" s="253"/>
      <c r="L1247" s="258"/>
      <c r="M1247" s="259"/>
      <c r="N1247" s="260"/>
      <c r="O1247" s="260"/>
      <c r="P1247" s="260"/>
      <c r="Q1247" s="260"/>
      <c r="R1247" s="260"/>
      <c r="S1247" s="260"/>
      <c r="T1247" s="261"/>
      <c r="U1247" s="13"/>
      <c r="V1247" s="13"/>
      <c r="W1247" s="13"/>
      <c r="X1247" s="13"/>
      <c r="Y1247" s="13"/>
      <c r="Z1247" s="13"/>
      <c r="AA1247" s="13"/>
      <c r="AB1247" s="13"/>
      <c r="AC1247" s="13"/>
      <c r="AD1247" s="13"/>
      <c r="AE1247" s="13"/>
      <c r="AT1247" s="262" t="s">
        <v>369</v>
      </c>
      <c r="AU1247" s="262" t="s">
        <v>91</v>
      </c>
      <c r="AV1247" s="13" t="s">
        <v>91</v>
      </c>
      <c r="AW1247" s="13" t="s">
        <v>38</v>
      </c>
      <c r="AX1247" s="13" t="s">
        <v>83</v>
      </c>
      <c r="AY1247" s="262" t="s">
        <v>227</v>
      </c>
    </row>
    <row r="1248" s="14" customFormat="1">
      <c r="A1248" s="14"/>
      <c r="B1248" s="263"/>
      <c r="C1248" s="264"/>
      <c r="D1248" s="242" t="s">
        <v>369</v>
      </c>
      <c r="E1248" s="265" t="s">
        <v>1</v>
      </c>
      <c r="F1248" s="266" t="s">
        <v>371</v>
      </c>
      <c r="G1248" s="264"/>
      <c r="H1248" s="267">
        <v>63</v>
      </c>
      <c r="I1248" s="268"/>
      <c r="J1248" s="264"/>
      <c r="K1248" s="264"/>
      <c r="L1248" s="269"/>
      <c r="M1248" s="270"/>
      <c r="N1248" s="271"/>
      <c r="O1248" s="271"/>
      <c r="P1248" s="271"/>
      <c r="Q1248" s="271"/>
      <c r="R1248" s="271"/>
      <c r="S1248" s="271"/>
      <c r="T1248" s="272"/>
      <c r="U1248" s="14"/>
      <c r="V1248" s="14"/>
      <c r="W1248" s="14"/>
      <c r="X1248" s="14"/>
      <c r="Y1248" s="14"/>
      <c r="Z1248" s="14"/>
      <c r="AA1248" s="14"/>
      <c r="AB1248" s="14"/>
      <c r="AC1248" s="14"/>
      <c r="AD1248" s="14"/>
      <c r="AE1248" s="14"/>
      <c r="AT1248" s="273" t="s">
        <v>369</v>
      </c>
      <c r="AU1248" s="273" t="s">
        <v>91</v>
      </c>
      <c r="AV1248" s="14" t="s">
        <v>115</v>
      </c>
      <c r="AW1248" s="14" t="s">
        <v>38</v>
      </c>
      <c r="AX1248" s="14" t="s">
        <v>87</v>
      </c>
      <c r="AY1248" s="273" t="s">
        <v>227</v>
      </c>
    </row>
    <row r="1249" s="2" customFormat="1" ht="16.5" customHeight="1">
      <c r="A1249" s="40"/>
      <c r="B1249" s="41"/>
      <c r="C1249" s="229" t="s">
        <v>1723</v>
      </c>
      <c r="D1249" s="229" t="s">
        <v>230</v>
      </c>
      <c r="E1249" s="230" t="s">
        <v>1724</v>
      </c>
      <c r="F1249" s="231" t="s">
        <v>1725</v>
      </c>
      <c r="G1249" s="232" t="s">
        <v>415</v>
      </c>
      <c r="H1249" s="233">
        <v>782.5</v>
      </c>
      <c r="I1249" s="234"/>
      <c r="J1249" s="235">
        <f>ROUND(I1249*H1249,2)</f>
        <v>0</v>
      </c>
      <c r="K1249" s="231" t="s">
        <v>234</v>
      </c>
      <c r="L1249" s="46"/>
      <c r="M1249" s="236" t="s">
        <v>1</v>
      </c>
      <c r="N1249" s="237" t="s">
        <v>48</v>
      </c>
      <c r="O1249" s="93"/>
      <c r="P1249" s="238">
        <f>O1249*H1249</f>
        <v>0</v>
      </c>
      <c r="Q1249" s="238">
        <v>0.00010000000000000001</v>
      </c>
      <c r="R1249" s="238">
        <f>Q1249*H1249</f>
        <v>0.07825</v>
      </c>
      <c r="S1249" s="238">
        <v>0</v>
      </c>
      <c r="T1249" s="239">
        <f>S1249*H1249</f>
        <v>0</v>
      </c>
      <c r="U1249" s="40"/>
      <c r="V1249" s="40"/>
      <c r="W1249" s="40"/>
      <c r="X1249" s="40"/>
      <c r="Y1249" s="40"/>
      <c r="Z1249" s="40"/>
      <c r="AA1249" s="40"/>
      <c r="AB1249" s="40"/>
      <c r="AC1249" s="40"/>
      <c r="AD1249" s="40"/>
      <c r="AE1249" s="40"/>
      <c r="AR1249" s="240" t="s">
        <v>300</v>
      </c>
      <c r="AT1249" s="240" t="s">
        <v>230</v>
      </c>
      <c r="AU1249" s="240" t="s">
        <v>91</v>
      </c>
      <c r="AY1249" s="18" t="s">
        <v>227</v>
      </c>
      <c r="BE1249" s="241">
        <f>IF(N1249="základní",J1249,0)</f>
        <v>0</v>
      </c>
      <c r="BF1249" s="241">
        <f>IF(N1249="snížená",J1249,0)</f>
        <v>0</v>
      </c>
      <c r="BG1249" s="241">
        <f>IF(N1249="zákl. přenesená",J1249,0)</f>
        <v>0</v>
      </c>
      <c r="BH1249" s="241">
        <f>IF(N1249="sníž. přenesená",J1249,0)</f>
        <v>0</v>
      </c>
      <c r="BI1249" s="241">
        <f>IF(N1249="nulová",J1249,0)</f>
        <v>0</v>
      </c>
      <c r="BJ1249" s="18" t="s">
        <v>87</v>
      </c>
      <c r="BK1249" s="241">
        <f>ROUND(I1249*H1249,2)</f>
        <v>0</v>
      </c>
      <c r="BL1249" s="18" t="s">
        <v>300</v>
      </c>
      <c r="BM1249" s="240" t="s">
        <v>1726</v>
      </c>
    </row>
    <row r="1250" s="13" customFormat="1">
      <c r="A1250" s="13"/>
      <c r="B1250" s="252"/>
      <c r="C1250" s="253"/>
      <c r="D1250" s="242" t="s">
        <v>369</v>
      </c>
      <c r="E1250" s="254" t="s">
        <v>1</v>
      </c>
      <c r="F1250" s="255" t="s">
        <v>1727</v>
      </c>
      <c r="G1250" s="253"/>
      <c r="H1250" s="256">
        <v>782.5</v>
      </c>
      <c r="I1250" s="257"/>
      <c r="J1250" s="253"/>
      <c r="K1250" s="253"/>
      <c r="L1250" s="258"/>
      <c r="M1250" s="259"/>
      <c r="N1250" s="260"/>
      <c r="O1250" s="260"/>
      <c r="P1250" s="260"/>
      <c r="Q1250" s="260"/>
      <c r="R1250" s="260"/>
      <c r="S1250" s="260"/>
      <c r="T1250" s="261"/>
      <c r="U1250" s="13"/>
      <c r="V1250" s="13"/>
      <c r="W1250" s="13"/>
      <c r="X1250" s="13"/>
      <c r="Y1250" s="13"/>
      <c r="Z1250" s="13"/>
      <c r="AA1250" s="13"/>
      <c r="AB1250" s="13"/>
      <c r="AC1250" s="13"/>
      <c r="AD1250" s="13"/>
      <c r="AE1250" s="13"/>
      <c r="AT1250" s="262" t="s">
        <v>369</v>
      </c>
      <c r="AU1250" s="262" t="s">
        <v>91</v>
      </c>
      <c r="AV1250" s="13" t="s">
        <v>91</v>
      </c>
      <c r="AW1250" s="13" t="s">
        <v>38</v>
      </c>
      <c r="AX1250" s="13" t="s">
        <v>83</v>
      </c>
      <c r="AY1250" s="262" t="s">
        <v>227</v>
      </c>
    </row>
    <row r="1251" s="14" customFormat="1">
      <c r="A1251" s="14"/>
      <c r="B1251" s="263"/>
      <c r="C1251" s="264"/>
      <c r="D1251" s="242" t="s">
        <v>369</v>
      </c>
      <c r="E1251" s="265" t="s">
        <v>1</v>
      </c>
      <c r="F1251" s="266" t="s">
        <v>371</v>
      </c>
      <c r="G1251" s="264"/>
      <c r="H1251" s="267">
        <v>782.5</v>
      </c>
      <c r="I1251" s="268"/>
      <c r="J1251" s="264"/>
      <c r="K1251" s="264"/>
      <c r="L1251" s="269"/>
      <c r="M1251" s="270"/>
      <c r="N1251" s="271"/>
      <c r="O1251" s="271"/>
      <c r="P1251" s="271"/>
      <c r="Q1251" s="271"/>
      <c r="R1251" s="271"/>
      <c r="S1251" s="271"/>
      <c r="T1251" s="272"/>
      <c r="U1251" s="14"/>
      <c r="V1251" s="14"/>
      <c r="W1251" s="14"/>
      <c r="X1251" s="14"/>
      <c r="Y1251" s="14"/>
      <c r="Z1251" s="14"/>
      <c r="AA1251" s="14"/>
      <c r="AB1251" s="14"/>
      <c r="AC1251" s="14"/>
      <c r="AD1251" s="14"/>
      <c r="AE1251" s="14"/>
      <c r="AT1251" s="273" t="s">
        <v>369</v>
      </c>
      <c r="AU1251" s="273" t="s">
        <v>91</v>
      </c>
      <c r="AV1251" s="14" t="s">
        <v>115</v>
      </c>
      <c r="AW1251" s="14" t="s">
        <v>38</v>
      </c>
      <c r="AX1251" s="14" t="s">
        <v>87</v>
      </c>
      <c r="AY1251" s="273" t="s">
        <v>227</v>
      </c>
    </row>
    <row r="1252" s="2" customFormat="1" ht="16.5" customHeight="1">
      <c r="A1252" s="40"/>
      <c r="B1252" s="41"/>
      <c r="C1252" s="229" t="s">
        <v>1728</v>
      </c>
      <c r="D1252" s="229" t="s">
        <v>230</v>
      </c>
      <c r="E1252" s="230" t="s">
        <v>1729</v>
      </c>
      <c r="F1252" s="231" t="s">
        <v>1730</v>
      </c>
      <c r="G1252" s="232" t="s">
        <v>415</v>
      </c>
      <c r="H1252" s="233">
        <v>188.69999999999999</v>
      </c>
      <c r="I1252" s="234"/>
      <c r="J1252" s="235">
        <f>ROUND(I1252*H1252,2)</f>
        <v>0</v>
      </c>
      <c r="K1252" s="231" t="s">
        <v>234</v>
      </c>
      <c r="L1252" s="46"/>
      <c r="M1252" s="236" t="s">
        <v>1</v>
      </c>
      <c r="N1252" s="237" t="s">
        <v>48</v>
      </c>
      <c r="O1252" s="93"/>
      <c r="P1252" s="238">
        <f>O1252*H1252</f>
        <v>0</v>
      </c>
      <c r="Q1252" s="238">
        <v>0</v>
      </c>
      <c r="R1252" s="238">
        <f>Q1252*H1252</f>
        <v>0</v>
      </c>
      <c r="S1252" s="238">
        <v>0</v>
      </c>
      <c r="T1252" s="239">
        <f>S1252*H1252</f>
        <v>0</v>
      </c>
      <c r="U1252" s="40"/>
      <c r="V1252" s="40"/>
      <c r="W1252" s="40"/>
      <c r="X1252" s="40"/>
      <c r="Y1252" s="40"/>
      <c r="Z1252" s="40"/>
      <c r="AA1252" s="40"/>
      <c r="AB1252" s="40"/>
      <c r="AC1252" s="40"/>
      <c r="AD1252" s="40"/>
      <c r="AE1252" s="40"/>
      <c r="AR1252" s="240" t="s">
        <v>300</v>
      </c>
      <c r="AT1252" s="240" t="s">
        <v>230</v>
      </c>
      <c r="AU1252" s="240" t="s">
        <v>91</v>
      </c>
      <c r="AY1252" s="18" t="s">
        <v>227</v>
      </c>
      <c r="BE1252" s="241">
        <f>IF(N1252="základní",J1252,0)</f>
        <v>0</v>
      </c>
      <c r="BF1252" s="241">
        <f>IF(N1252="snížená",J1252,0)</f>
        <v>0</v>
      </c>
      <c r="BG1252" s="241">
        <f>IF(N1252="zákl. přenesená",J1252,0)</f>
        <v>0</v>
      </c>
      <c r="BH1252" s="241">
        <f>IF(N1252="sníž. přenesená",J1252,0)</f>
        <v>0</v>
      </c>
      <c r="BI1252" s="241">
        <f>IF(N1252="nulová",J1252,0)</f>
        <v>0</v>
      </c>
      <c r="BJ1252" s="18" t="s">
        <v>87</v>
      </c>
      <c r="BK1252" s="241">
        <f>ROUND(I1252*H1252,2)</f>
        <v>0</v>
      </c>
      <c r="BL1252" s="18" t="s">
        <v>300</v>
      </c>
      <c r="BM1252" s="240" t="s">
        <v>1731</v>
      </c>
    </row>
    <row r="1253" s="15" customFormat="1">
      <c r="A1253" s="15"/>
      <c r="B1253" s="274"/>
      <c r="C1253" s="275"/>
      <c r="D1253" s="242" t="s">
        <v>369</v>
      </c>
      <c r="E1253" s="276" t="s">
        <v>1</v>
      </c>
      <c r="F1253" s="277" t="s">
        <v>632</v>
      </c>
      <c r="G1253" s="275"/>
      <c r="H1253" s="276" t="s">
        <v>1</v>
      </c>
      <c r="I1253" s="278"/>
      <c r="J1253" s="275"/>
      <c r="K1253" s="275"/>
      <c r="L1253" s="279"/>
      <c r="M1253" s="280"/>
      <c r="N1253" s="281"/>
      <c r="O1253" s="281"/>
      <c r="P1253" s="281"/>
      <c r="Q1253" s="281"/>
      <c r="R1253" s="281"/>
      <c r="S1253" s="281"/>
      <c r="T1253" s="282"/>
      <c r="U1253" s="15"/>
      <c r="V1253" s="15"/>
      <c r="W1253" s="15"/>
      <c r="X1253" s="15"/>
      <c r="Y1253" s="15"/>
      <c r="Z1253" s="15"/>
      <c r="AA1253" s="15"/>
      <c r="AB1253" s="15"/>
      <c r="AC1253" s="15"/>
      <c r="AD1253" s="15"/>
      <c r="AE1253" s="15"/>
      <c r="AT1253" s="283" t="s">
        <v>369</v>
      </c>
      <c r="AU1253" s="283" t="s">
        <v>91</v>
      </c>
      <c r="AV1253" s="15" t="s">
        <v>87</v>
      </c>
      <c r="AW1253" s="15" t="s">
        <v>38</v>
      </c>
      <c r="AX1253" s="15" t="s">
        <v>83</v>
      </c>
      <c r="AY1253" s="283" t="s">
        <v>227</v>
      </c>
    </row>
    <row r="1254" s="13" customFormat="1">
      <c r="A1254" s="13"/>
      <c r="B1254" s="252"/>
      <c r="C1254" s="253"/>
      <c r="D1254" s="242" t="s">
        <v>369</v>
      </c>
      <c r="E1254" s="254" t="s">
        <v>1</v>
      </c>
      <c r="F1254" s="255" t="s">
        <v>1732</v>
      </c>
      <c r="G1254" s="253"/>
      <c r="H1254" s="256">
        <v>15.5</v>
      </c>
      <c r="I1254" s="257"/>
      <c r="J1254" s="253"/>
      <c r="K1254" s="253"/>
      <c r="L1254" s="258"/>
      <c r="M1254" s="259"/>
      <c r="N1254" s="260"/>
      <c r="O1254" s="260"/>
      <c r="P1254" s="260"/>
      <c r="Q1254" s="260"/>
      <c r="R1254" s="260"/>
      <c r="S1254" s="260"/>
      <c r="T1254" s="261"/>
      <c r="U1254" s="13"/>
      <c r="V1254" s="13"/>
      <c r="W1254" s="13"/>
      <c r="X1254" s="13"/>
      <c r="Y1254" s="13"/>
      <c r="Z1254" s="13"/>
      <c r="AA1254" s="13"/>
      <c r="AB1254" s="13"/>
      <c r="AC1254" s="13"/>
      <c r="AD1254" s="13"/>
      <c r="AE1254" s="13"/>
      <c r="AT1254" s="262" t="s">
        <v>369</v>
      </c>
      <c r="AU1254" s="262" t="s">
        <v>91</v>
      </c>
      <c r="AV1254" s="13" t="s">
        <v>91</v>
      </c>
      <c r="AW1254" s="13" t="s">
        <v>38</v>
      </c>
      <c r="AX1254" s="13" t="s">
        <v>83</v>
      </c>
      <c r="AY1254" s="262" t="s">
        <v>227</v>
      </c>
    </row>
    <row r="1255" s="13" customFormat="1">
      <c r="A1255" s="13"/>
      <c r="B1255" s="252"/>
      <c r="C1255" s="253"/>
      <c r="D1255" s="242" t="s">
        <v>369</v>
      </c>
      <c r="E1255" s="254" t="s">
        <v>1</v>
      </c>
      <c r="F1255" s="255" t="s">
        <v>1733</v>
      </c>
      <c r="G1255" s="253"/>
      <c r="H1255" s="256">
        <v>147.69999999999999</v>
      </c>
      <c r="I1255" s="257"/>
      <c r="J1255" s="253"/>
      <c r="K1255" s="253"/>
      <c r="L1255" s="258"/>
      <c r="M1255" s="259"/>
      <c r="N1255" s="260"/>
      <c r="O1255" s="260"/>
      <c r="P1255" s="260"/>
      <c r="Q1255" s="260"/>
      <c r="R1255" s="260"/>
      <c r="S1255" s="260"/>
      <c r="T1255" s="261"/>
      <c r="U1255" s="13"/>
      <c r="V1255" s="13"/>
      <c r="W1255" s="13"/>
      <c r="X1255" s="13"/>
      <c r="Y1255" s="13"/>
      <c r="Z1255" s="13"/>
      <c r="AA1255" s="13"/>
      <c r="AB1255" s="13"/>
      <c r="AC1255" s="13"/>
      <c r="AD1255" s="13"/>
      <c r="AE1255" s="13"/>
      <c r="AT1255" s="262" t="s">
        <v>369</v>
      </c>
      <c r="AU1255" s="262" t="s">
        <v>91</v>
      </c>
      <c r="AV1255" s="13" t="s">
        <v>91</v>
      </c>
      <c r="AW1255" s="13" t="s">
        <v>38</v>
      </c>
      <c r="AX1255" s="13" t="s">
        <v>83</v>
      </c>
      <c r="AY1255" s="262" t="s">
        <v>227</v>
      </c>
    </row>
    <row r="1256" s="13" customFormat="1">
      <c r="A1256" s="13"/>
      <c r="B1256" s="252"/>
      <c r="C1256" s="253"/>
      <c r="D1256" s="242" t="s">
        <v>369</v>
      </c>
      <c r="E1256" s="254" t="s">
        <v>1</v>
      </c>
      <c r="F1256" s="255" t="s">
        <v>1734</v>
      </c>
      <c r="G1256" s="253"/>
      <c r="H1256" s="256">
        <v>25.5</v>
      </c>
      <c r="I1256" s="257"/>
      <c r="J1256" s="253"/>
      <c r="K1256" s="253"/>
      <c r="L1256" s="258"/>
      <c r="M1256" s="259"/>
      <c r="N1256" s="260"/>
      <c r="O1256" s="260"/>
      <c r="P1256" s="260"/>
      <c r="Q1256" s="260"/>
      <c r="R1256" s="260"/>
      <c r="S1256" s="260"/>
      <c r="T1256" s="261"/>
      <c r="U1256" s="13"/>
      <c r="V1256" s="13"/>
      <c r="W1256" s="13"/>
      <c r="X1256" s="13"/>
      <c r="Y1256" s="13"/>
      <c r="Z1256" s="13"/>
      <c r="AA1256" s="13"/>
      <c r="AB1256" s="13"/>
      <c r="AC1256" s="13"/>
      <c r="AD1256" s="13"/>
      <c r="AE1256" s="13"/>
      <c r="AT1256" s="262" t="s">
        <v>369</v>
      </c>
      <c r="AU1256" s="262" t="s">
        <v>91</v>
      </c>
      <c r="AV1256" s="13" t="s">
        <v>91</v>
      </c>
      <c r="AW1256" s="13" t="s">
        <v>38</v>
      </c>
      <c r="AX1256" s="13" t="s">
        <v>83</v>
      </c>
      <c r="AY1256" s="262" t="s">
        <v>227</v>
      </c>
    </row>
    <row r="1257" s="14" customFormat="1">
      <c r="A1257" s="14"/>
      <c r="B1257" s="263"/>
      <c r="C1257" s="264"/>
      <c r="D1257" s="242" t="s">
        <v>369</v>
      </c>
      <c r="E1257" s="265" t="s">
        <v>1</v>
      </c>
      <c r="F1257" s="266" t="s">
        <v>371</v>
      </c>
      <c r="G1257" s="264"/>
      <c r="H1257" s="267">
        <v>188.69999999999999</v>
      </c>
      <c r="I1257" s="268"/>
      <c r="J1257" s="264"/>
      <c r="K1257" s="264"/>
      <c r="L1257" s="269"/>
      <c r="M1257" s="270"/>
      <c r="N1257" s="271"/>
      <c r="O1257" s="271"/>
      <c r="P1257" s="271"/>
      <c r="Q1257" s="271"/>
      <c r="R1257" s="271"/>
      <c r="S1257" s="271"/>
      <c r="T1257" s="272"/>
      <c r="U1257" s="14"/>
      <c r="V1257" s="14"/>
      <c r="W1257" s="14"/>
      <c r="X1257" s="14"/>
      <c r="Y1257" s="14"/>
      <c r="Z1257" s="14"/>
      <c r="AA1257" s="14"/>
      <c r="AB1257" s="14"/>
      <c r="AC1257" s="14"/>
      <c r="AD1257" s="14"/>
      <c r="AE1257" s="14"/>
      <c r="AT1257" s="273" t="s">
        <v>369</v>
      </c>
      <c r="AU1257" s="273" t="s">
        <v>91</v>
      </c>
      <c r="AV1257" s="14" t="s">
        <v>115</v>
      </c>
      <c r="AW1257" s="14" t="s">
        <v>38</v>
      </c>
      <c r="AX1257" s="14" t="s">
        <v>87</v>
      </c>
      <c r="AY1257" s="273" t="s">
        <v>227</v>
      </c>
    </row>
    <row r="1258" s="2" customFormat="1" ht="16.5" customHeight="1">
      <c r="A1258" s="40"/>
      <c r="B1258" s="41"/>
      <c r="C1258" s="284" t="s">
        <v>1735</v>
      </c>
      <c r="D1258" s="284" t="s">
        <v>407</v>
      </c>
      <c r="E1258" s="285" t="s">
        <v>1736</v>
      </c>
      <c r="F1258" s="286" t="s">
        <v>1737</v>
      </c>
      <c r="G1258" s="287" t="s">
        <v>415</v>
      </c>
      <c r="H1258" s="288">
        <v>207.56999999999999</v>
      </c>
      <c r="I1258" s="289"/>
      <c r="J1258" s="290">
        <f>ROUND(I1258*H1258,2)</f>
        <v>0</v>
      </c>
      <c r="K1258" s="286" t="s">
        <v>234</v>
      </c>
      <c r="L1258" s="291"/>
      <c r="M1258" s="292" t="s">
        <v>1</v>
      </c>
      <c r="N1258" s="293" t="s">
        <v>48</v>
      </c>
      <c r="O1258" s="93"/>
      <c r="P1258" s="238">
        <f>O1258*H1258</f>
        <v>0</v>
      </c>
      <c r="Q1258" s="238">
        <v>0.00013999999999999999</v>
      </c>
      <c r="R1258" s="238">
        <f>Q1258*H1258</f>
        <v>0.029059799999999997</v>
      </c>
      <c r="S1258" s="238">
        <v>0</v>
      </c>
      <c r="T1258" s="239">
        <f>S1258*H1258</f>
        <v>0</v>
      </c>
      <c r="U1258" s="40"/>
      <c r="V1258" s="40"/>
      <c r="W1258" s="40"/>
      <c r="X1258" s="40"/>
      <c r="Y1258" s="40"/>
      <c r="Z1258" s="40"/>
      <c r="AA1258" s="40"/>
      <c r="AB1258" s="40"/>
      <c r="AC1258" s="40"/>
      <c r="AD1258" s="40"/>
      <c r="AE1258" s="40"/>
      <c r="AR1258" s="240" t="s">
        <v>525</v>
      </c>
      <c r="AT1258" s="240" t="s">
        <v>407</v>
      </c>
      <c r="AU1258" s="240" t="s">
        <v>91</v>
      </c>
      <c r="AY1258" s="18" t="s">
        <v>227</v>
      </c>
      <c r="BE1258" s="241">
        <f>IF(N1258="základní",J1258,0)</f>
        <v>0</v>
      </c>
      <c r="BF1258" s="241">
        <f>IF(N1258="snížená",J1258,0)</f>
        <v>0</v>
      </c>
      <c r="BG1258" s="241">
        <f>IF(N1258="zákl. přenesená",J1258,0)</f>
        <v>0</v>
      </c>
      <c r="BH1258" s="241">
        <f>IF(N1258="sníž. přenesená",J1258,0)</f>
        <v>0</v>
      </c>
      <c r="BI1258" s="241">
        <f>IF(N1258="nulová",J1258,0)</f>
        <v>0</v>
      </c>
      <c r="BJ1258" s="18" t="s">
        <v>87</v>
      </c>
      <c r="BK1258" s="241">
        <f>ROUND(I1258*H1258,2)</f>
        <v>0</v>
      </c>
      <c r="BL1258" s="18" t="s">
        <v>300</v>
      </c>
      <c r="BM1258" s="240" t="s">
        <v>1738</v>
      </c>
    </row>
    <row r="1259" s="13" customFormat="1">
      <c r="A1259" s="13"/>
      <c r="B1259" s="252"/>
      <c r="C1259" s="253"/>
      <c r="D1259" s="242" t="s">
        <v>369</v>
      </c>
      <c r="E1259" s="253"/>
      <c r="F1259" s="255" t="s">
        <v>1739</v>
      </c>
      <c r="G1259" s="253"/>
      <c r="H1259" s="256">
        <v>207.56999999999999</v>
      </c>
      <c r="I1259" s="257"/>
      <c r="J1259" s="253"/>
      <c r="K1259" s="253"/>
      <c r="L1259" s="258"/>
      <c r="M1259" s="259"/>
      <c r="N1259" s="260"/>
      <c r="O1259" s="260"/>
      <c r="P1259" s="260"/>
      <c r="Q1259" s="260"/>
      <c r="R1259" s="260"/>
      <c r="S1259" s="260"/>
      <c r="T1259" s="261"/>
      <c r="U1259" s="13"/>
      <c r="V1259" s="13"/>
      <c r="W1259" s="13"/>
      <c r="X1259" s="13"/>
      <c r="Y1259" s="13"/>
      <c r="Z1259" s="13"/>
      <c r="AA1259" s="13"/>
      <c r="AB1259" s="13"/>
      <c r="AC1259" s="13"/>
      <c r="AD1259" s="13"/>
      <c r="AE1259" s="13"/>
      <c r="AT1259" s="262" t="s">
        <v>369</v>
      </c>
      <c r="AU1259" s="262" t="s">
        <v>91</v>
      </c>
      <c r="AV1259" s="13" t="s">
        <v>91</v>
      </c>
      <c r="AW1259" s="13" t="s">
        <v>4</v>
      </c>
      <c r="AX1259" s="13" t="s">
        <v>87</v>
      </c>
      <c r="AY1259" s="262" t="s">
        <v>227</v>
      </c>
    </row>
    <row r="1260" s="2" customFormat="1" ht="16.5" customHeight="1">
      <c r="A1260" s="40"/>
      <c r="B1260" s="41"/>
      <c r="C1260" s="229" t="s">
        <v>1740</v>
      </c>
      <c r="D1260" s="229" t="s">
        <v>230</v>
      </c>
      <c r="E1260" s="230" t="s">
        <v>1741</v>
      </c>
      <c r="F1260" s="231" t="s">
        <v>1742</v>
      </c>
      <c r="G1260" s="232" t="s">
        <v>415</v>
      </c>
      <c r="H1260" s="233">
        <v>782.5</v>
      </c>
      <c r="I1260" s="234"/>
      <c r="J1260" s="235">
        <f>ROUND(I1260*H1260,2)</f>
        <v>0</v>
      </c>
      <c r="K1260" s="231" t="s">
        <v>234</v>
      </c>
      <c r="L1260" s="46"/>
      <c r="M1260" s="236" t="s">
        <v>1</v>
      </c>
      <c r="N1260" s="237" t="s">
        <v>48</v>
      </c>
      <c r="O1260" s="93"/>
      <c r="P1260" s="238">
        <f>O1260*H1260</f>
        <v>0</v>
      </c>
      <c r="Q1260" s="238">
        <v>0.00010000000000000001</v>
      </c>
      <c r="R1260" s="238">
        <f>Q1260*H1260</f>
        <v>0.07825</v>
      </c>
      <c r="S1260" s="238">
        <v>0</v>
      </c>
      <c r="T1260" s="239">
        <f>S1260*H1260</f>
        <v>0</v>
      </c>
      <c r="U1260" s="40"/>
      <c r="V1260" s="40"/>
      <c r="W1260" s="40"/>
      <c r="X1260" s="40"/>
      <c r="Y1260" s="40"/>
      <c r="Z1260" s="40"/>
      <c r="AA1260" s="40"/>
      <c r="AB1260" s="40"/>
      <c r="AC1260" s="40"/>
      <c r="AD1260" s="40"/>
      <c r="AE1260" s="40"/>
      <c r="AR1260" s="240" t="s">
        <v>300</v>
      </c>
      <c r="AT1260" s="240" t="s">
        <v>230</v>
      </c>
      <c r="AU1260" s="240" t="s">
        <v>91</v>
      </c>
      <c r="AY1260" s="18" t="s">
        <v>227</v>
      </c>
      <c r="BE1260" s="241">
        <f>IF(N1260="základní",J1260,0)</f>
        <v>0</v>
      </c>
      <c r="BF1260" s="241">
        <f>IF(N1260="snížená",J1260,0)</f>
        <v>0</v>
      </c>
      <c r="BG1260" s="241">
        <f>IF(N1260="zákl. přenesená",J1260,0)</f>
        <v>0</v>
      </c>
      <c r="BH1260" s="241">
        <f>IF(N1260="sníž. přenesená",J1260,0)</f>
        <v>0</v>
      </c>
      <c r="BI1260" s="241">
        <f>IF(N1260="nulová",J1260,0)</f>
        <v>0</v>
      </c>
      <c r="BJ1260" s="18" t="s">
        <v>87</v>
      </c>
      <c r="BK1260" s="241">
        <f>ROUND(I1260*H1260,2)</f>
        <v>0</v>
      </c>
      <c r="BL1260" s="18" t="s">
        <v>300</v>
      </c>
      <c r="BM1260" s="240" t="s">
        <v>1743</v>
      </c>
    </row>
    <row r="1261" s="2" customFormat="1" ht="21.75" customHeight="1">
      <c r="A1261" s="40"/>
      <c r="B1261" s="41"/>
      <c r="C1261" s="229" t="s">
        <v>1744</v>
      </c>
      <c r="D1261" s="229" t="s">
        <v>230</v>
      </c>
      <c r="E1261" s="230" t="s">
        <v>1745</v>
      </c>
      <c r="F1261" s="231" t="s">
        <v>1746</v>
      </c>
      <c r="G1261" s="232" t="s">
        <v>415</v>
      </c>
      <c r="H1261" s="233">
        <v>45.799999999999997</v>
      </c>
      <c r="I1261" s="234"/>
      <c r="J1261" s="235">
        <f>ROUND(I1261*H1261,2)</f>
        <v>0</v>
      </c>
      <c r="K1261" s="231" t="s">
        <v>251</v>
      </c>
      <c r="L1261" s="46"/>
      <c r="M1261" s="236" t="s">
        <v>1</v>
      </c>
      <c r="N1261" s="237" t="s">
        <v>48</v>
      </c>
      <c r="O1261" s="93"/>
      <c r="P1261" s="238">
        <f>O1261*H1261</f>
        <v>0</v>
      </c>
      <c r="Q1261" s="238">
        <v>0.037949999999999998</v>
      </c>
      <c r="R1261" s="238">
        <f>Q1261*H1261</f>
        <v>1.7381099999999998</v>
      </c>
      <c r="S1261" s="238">
        <v>0</v>
      </c>
      <c r="T1261" s="239">
        <f>S1261*H1261</f>
        <v>0</v>
      </c>
      <c r="U1261" s="40"/>
      <c r="V1261" s="40"/>
      <c r="W1261" s="40"/>
      <c r="X1261" s="40"/>
      <c r="Y1261" s="40"/>
      <c r="Z1261" s="40"/>
      <c r="AA1261" s="40"/>
      <c r="AB1261" s="40"/>
      <c r="AC1261" s="40"/>
      <c r="AD1261" s="40"/>
      <c r="AE1261" s="40"/>
      <c r="AR1261" s="240" t="s">
        <v>300</v>
      </c>
      <c r="AT1261" s="240" t="s">
        <v>230</v>
      </c>
      <c r="AU1261" s="240" t="s">
        <v>91</v>
      </c>
      <c r="AY1261" s="18" t="s">
        <v>227</v>
      </c>
      <c r="BE1261" s="241">
        <f>IF(N1261="základní",J1261,0)</f>
        <v>0</v>
      </c>
      <c r="BF1261" s="241">
        <f>IF(N1261="snížená",J1261,0)</f>
        <v>0</v>
      </c>
      <c r="BG1261" s="241">
        <f>IF(N1261="zákl. přenesená",J1261,0)</f>
        <v>0</v>
      </c>
      <c r="BH1261" s="241">
        <f>IF(N1261="sníž. přenesená",J1261,0)</f>
        <v>0</v>
      </c>
      <c r="BI1261" s="241">
        <f>IF(N1261="nulová",J1261,0)</f>
        <v>0</v>
      </c>
      <c r="BJ1261" s="18" t="s">
        <v>87</v>
      </c>
      <c r="BK1261" s="241">
        <f>ROUND(I1261*H1261,2)</f>
        <v>0</v>
      </c>
      <c r="BL1261" s="18" t="s">
        <v>300</v>
      </c>
      <c r="BM1261" s="240" t="s">
        <v>1747</v>
      </c>
    </row>
    <row r="1262" s="2" customFormat="1">
      <c r="A1262" s="40"/>
      <c r="B1262" s="41"/>
      <c r="C1262" s="42"/>
      <c r="D1262" s="242" t="s">
        <v>237</v>
      </c>
      <c r="E1262" s="42"/>
      <c r="F1262" s="243" t="s">
        <v>1748</v>
      </c>
      <c r="G1262" s="42"/>
      <c r="H1262" s="42"/>
      <c r="I1262" s="244"/>
      <c r="J1262" s="42"/>
      <c r="K1262" s="42"/>
      <c r="L1262" s="46"/>
      <c r="M1262" s="245"/>
      <c r="N1262" s="246"/>
      <c r="O1262" s="93"/>
      <c r="P1262" s="93"/>
      <c r="Q1262" s="93"/>
      <c r="R1262" s="93"/>
      <c r="S1262" s="93"/>
      <c r="T1262" s="94"/>
      <c r="U1262" s="40"/>
      <c r="V1262" s="40"/>
      <c r="W1262" s="40"/>
      <c r="X1262" s="40"/>
      <c r="Y1262" s="40"/>
      <c r="Z1262" s="40"/>
      <c r="AA1262" s="40"/>
      <c r="AB1262" s="40"/>
      <c r="AC1262" s="40"/>
      <c r="AD1262" s="40"/>
      <c r="AE1262" s="40"/>
      <c r="AT1262" s="18" t="s">
        <v>237</v>
      </c>
      <c r="AU1262" s="18" t="s">
        <v>91</v>
      </c>
    </row>
    <row r="1263" s="15" customFormat="1">
      <c r="A1263" s="15"/>
      <c r="B1263" s="274"/>
      <c r="C1263" s="275"/>
      <c r="D1263" s="242" t="s">
        <v>369</v>
      </c>
      <c r="E1263" s="276" t="s">
        <v>1</v>
      </c>
      <c r="F1263" s="277" t="s">
        <v>632</v>
      </c>
      <c r="G1263" s="275"/>
      <c r="H1263" s="276" t="s">
        <v>1</v>
      </c>
      <c r="I1263" s="278"/>
      <c r="J1263" s="275"/>
      <c r="K1263" s="275"/>
      <c r="L1263" s="279"/>
      <c r="M1263" s="280"/>
      <c r="N1263" s="281"/>
      <c r="O1263" s="281"/>
      <c r="P1263" s="281"/>
      <c r="Q1263" s="281"/>
      <c r="R1263" s="281"/>
      <c r="S1263" s="281"/>
      <c r="T1263" s="282"/>
      <c r="U1263" s="15"/>
      <c r="V1263" s="15"/>
      <c r="W1263" s="15"/>
      <c r="X1263" s="15"/>
      <c r="Y1263" s="15"/>
      <c r="Z1263" s="15"/>
      <c r="AA1263" s="15"/>
      <c r="AB1263" s="15"/>
      <c r="AC1263" s="15"/>
      <c r="AD1263" s="15"/>
      <c r="AE1263" s="15"/>
      <c r="AT1263" s="283" t="s">
        <v>369</v>
      </c>
      <c r="AU1263" s="283" t="s">
        <v>91</v>
      </c>
      <c r="AV1263" s="15" t="s">
        <v>87</v>
      </c>
      <c r="AW1263" s="15" t="s">
        <v>38</v>
      </c>
      <c r="AX1263" s="15" t="s">
        <v>83</v>
      </c>
      <c r="AY1263" s="283" t="s">
        <v>227</v>
      </c>
    </row>
    <row r="1264" s="15" customFormat="1">
      <c r="A1264" s="15"/>
      <c r="B1264" s="274"/>
      <c r="C1264" s="275"/>
      <c r="D1264" s="242" t="s">
        <v>369</v>
      </c>
      <c r="E1264" s="276" t="s">
        <v>1</v>
      </c>
      <c r="F1264" s="277" t="s">
        <v>1749</v>
      </c>
      <c r="G1264" s="275"/>
      <c r="H1264" s="276" t="s">
        <v>1</v>
      </c>
      <c r="I1264" s="278"/>
      <c r="J1264" s="275"/>
      <c r="K1264" s="275"/>
      <c r="L1264" s="279"/>
      <c r="M1264" s="280"/>
      <c r="N1264" s="281"/>
      <c r="O1264" s="281"/>
      <c r="P1264" s="281"/>
      <c r="Q1264" s="281"/>
      <c r="R1264" s="281"/>
      <c r="S1264" s="281"/>
      <c r="T1264" s="282"/>
      <c r="U1264" s="15"/>
      <c r="V1264" s="15"/>
      <c r="W1264" s="15"/>
      <c r="X1264" s="15"/>
      <c r="Y1264" s="15"/>
      <c r="Z1264" s="15"/>
      <c r="AA1264" s="15"/>
      <c r="AB1264" s="15"/>
      <c r="AC1264" s="15"/>
      <c r="AD1264" s="15"/>
      <c r="AE1264" s="15"/>
      <c r="AT1264" s="283" t="s">
        <v>369</v>
      </c>
      <c r="AU1264" s="283" t="s">
        <v>91</v>
      </c>
      <c r="AV1264" s="15" t="s">
        <v>87</v>
      </c>
      <c r="AW1264" s="15" t="s">
        <v>38</v>
      </c>
      <c r="AX1264" s="15" t="s">
        <v>83</v>
      </c>
      <c r="AY1264" s="283" t="s">
        <v>227</v>
      </c>
    </row>
    <row r="1265" s="13" customFormat="1">
      <c r="A1265" s="13"/>
      <c r="B1265" s="252"/>
      <c r="C1265" s="253"/>
      <c r="D1265" s="242" t="s">
        <v>369</v>
      </c>
      <c r="E1265" s="254" t="s">
        <v>1</v>
      </c>
      <c r="F1265" s="255" t="s">
        <v>1750</v>
      </c>
      <c r="G1265" s="253"/>
      <c r="H1265" s="256">
        <v>45.799999999999997</v>
      </c>
      <c r="I1265" s="257"/>
      <c r="J1265" s="253"/>
      <c r="K1265" s="253"/>
      <c r="L1265" s="258"/>
      <c r="M1265" s="259"/>
      <c r="N1265" s="260"/>
      <c r="O1265" s="260"/>
      <c r="P1265" s="260"/>
      <c r="Q1265" s="260"/>
      <c r="R1265" s="260"/>
      <c r="S1265" s="260"/>
      <c r="T1265" s="261"/>
      <c r="U1265" s="13"/>
      <c r="V1265" s="13"/>
      <c r="W1265" s="13"/>
      <c r="X1265" s="13"/>
      <c r="Y1265" s="13"/>
      <c r="Z1265" s="13"/>
      <c r="AA1265" s="13"/>
      <c r="AB1265" s="13"/>
      <c r="AC1265" s="13"/>
      <c r="AD1265" s="13"/>
      <c r="AE1265" s="13"/>
      <c r="AT1265" s="262" t="s">
        <v>369</v>
      </c>
      <c r="AU1265" s="262" t="s">
        <v>91</v>
      </c>
      <c r="AV1265" s="13" t="s">
        <v>91</v>
      </c>
      <c r="AW1265" s="13" t="s">
        <v>38</v>
      </c>
      <c r="AX1265" s="13" t="s">
        <v>83</v>
      </c>
      <c r="AY1265" s="262" t="s">
        <v>227</v>
      </c>
    </row>
    <row r="1266" s="14" customFormat="1">
      <c r="A1266" s="14"/>
      <c r="B1266" s="263"/>
      <c r="C1266" s="264"/>
      <c r="D1266" s="242" t="s">
        <v>369</v>
      </c>
      <c r="E1266" s="265" t="s">
        <v>1</v>
      </c>
      <c r="F1266" s="266" t="s">
        <v>371</v>
      </c>
      <c r="G1266" s="264"/>
      <c r="H1266" s="267">
        <v>45.799999999999997</v>
      </c>
      <c r="I1266" s="268"/>
      <c r="J1266" s="264"/>
      <c r="K1266" s="264"/>
      <c r="L1266" s="269"/>
      <c r="M1266" s="270"/>
      <c r="N1266" s="271"/>
      <c r="O1266" s="271"/>
      <c r="P1266" s="271"/>
      <c r="Q1266" s="271"/>
      <c r="R1266" s="271"/>
      <c r="S1266" s="271"/>
      <c r="T1266" s="272"/>
      <c r="U1266" s="14"/>
      <c r="V1266" s="14"/>
      <c r="W1266" s="14"/>
      <c r="X1266" s="14"/>
      <c r="Y1266" s="14"/>
      <c r="Z1266" s="14"/>
      <c r="AA1266" s="14"/>
      <c r="AB1266" s="14"/>
      <c r="AC1266" s="14"/>
      <c r="AD1266" s="14"/>
      <c r="AE1266" s="14"/>
      <c r="AT1266" s="273" t="s">
        <v>369</v>
      </c>
      <c r="AU1266" s="273" t="s">
        <v>91</v>
      </c>
      <c r="AV1266" s="14" t="s">
        <v>115</v>
      </c>
      <c r="AW1266" s="14" t="s">
        <v>38</v>
      </c>
      <c r="AX1266" s="14" t="s">
        <v>87</v>
      </c>
      <c r="AY1266" s="273" t="s">
        <v>227</v>
      </c>
    </row>
    <row r="1267" s="2" customFormat="1">
      <c r="A1267" s="40"/>
      <c r="B1267" s="41"/>
      <c r="C1267" s="229" t="s">
        <v>1751</v>
      </c>
      <c r="D1267" s="229" t="s">
        <v>230</v>
      </c>
      <c r="E1267" s="230" t="s">
        <v>1752</v>
      </c>
      <c r="F1267" s="231" t="s">
        <v>1753</v>
      </c>
      <c r="G1267" s="232" t="s">
        <v>415</v>
      </c>
      <c r="H1267" s="233">
        <v>15.5</v>
      </c>
      <c r="I1267" s="234"/>
      <c r="J1267" s="235">
        <f>ROUND(I1267*H1267,2)</f>
        <v>0</v>
      </c>
      <c r="K1267" s="231" t="s">
        <v>234</v>
      </c>
      <c r="L1267" s="46"/>
      <c r="M1267" s="236" t="s">
        <v>1</v>
      </c>
      <c r="N1267" s="237" t="s">
        <v>48</v>
      </c>
      <c r="O1267" s="93"/>
      <c r="P1267" s="238">
        <f>O1267*H1267</f>
        <v>0</v>
      </c>
      <c r="Q1267" s="238">
        <v>0.034970000000000001</v>
      </c>
      <c r="R1267" s="238">
        <f>Q1267*H1267</f>
        <v>0.54203500000000004</v>
      </c>
      <c r="S1267" s="238">
        <v>0</v>
      </c>
      <c r="T1267" s="239">
        <f>S1267*H1267</f>
        <v>0</v>
      </c>
      <c r="U1267" s="40"/>
      <c r="V1267" s="40"/>
      <c r="W1267" s="40"/>
      <c r="X1267" s="40"/>
      <c r="Y1267" s="40"/>
      <c r="Z1267" s="40"/>
      <c r="AA1267" s="40"/>
      <c r="AB1267" s="40"/>
      <c r="AC1267" s="40"/>
      <c r="AD1267" s="40"/>
      <c r="AE1267" s="40"/>
      <c r="AR1267" s="240" t="s">
        <v>300</v>
      </c>
      <c r="AT1267" s="240" t="s">
        <v>230</v>
      </c>
      <c r="AU1267" s="240" t="s">
        <v>91</v>
      </c>
      <c r="AY1267" s="18" t="s">
        <v>227</v>
      </c>
      <c r="BE1267" s="241">
        <f>IF(N1267="základní",J1267,0)</f>
        <v>0</v>
      </c>
      <c r="BF1267" s="241">
        <f>IF(N1267="snížená",J1267,0)</f>
        <v>0</v>
      </c>
      <c r="BG1267" s="241">
        <f>IF(N1267="zákl. přenesená",J1267,0)</f>
        <v>0</v>
      </c>
      <c r="BH1267" s="241">
        <f>IF(N1267="sníž. přenesená",J1267,0)</f>
        <v>0</v>
      </c>
      <c r="BI1267" s="241">
        <f>IF(N1267="nulová",J1267,0)</f>
        <v>0</v>
      </c>
      <c r="BJ1267" s="18" t="s">
        <v>87</v>
      </c>
      <c r="BK1267" s="241">
        <f>ROUND(I1267*H1267,2)</f>
        <v>0</v>
      </c>
      <c r="BL1267" s="18" t="s">
        <v>300</v>
      </c>
      <c r="BM1267" s="240" t="s">
        <v>1754</v>
      </c>
    </row>
    <row r="1268" s="2" customFormat="1">
      <c r="A1268" s="40"/>
      <c r="B1268" s="41"/>
      <c r="C1268" s="42"/>
      <c r="D1268" s="242" t="s">
        <v>237</v>
      </c>
      <c r="E1268" s="42"/>
      <c r="F1268" s="243" t="s">
        <v>1755</v>
      </c>
      <c r="G1268" s="42"/>
      <c r="H1268" s="42"/>
      <c r="I1268" s="244"/>
      <c r="J1268" s="42"/>
      <c r="K1268" s="42"/>
      <c r="L1268" s="46"/>
      <c r="M1268" s="245"/>
      <c r="N1268" s="246"/>
      <c r="O1268" s="93"/>
      <c r="P1268" s="93"/>
      <c r="Q1268" s="93"/>
      <c r="R1268" s="93"/>
      <c r="S1268" s="93"/>
      <c r="T1268" s="94"/>
      <c r="U1268" s="40"/>
      <c r="V1268" s="40"/>
      <c r="W1268" s="40"/>
      <c r="X1268" s="40"/>
      <c r="Y1268" s="40"/>
      <c r="Z1268" s="40"/>
      <c r="AA1268" s="40"/>
      <c r="AB1268" s="40"/>
      <c r="AC1268" s="40"/>
      <c r="AD1268" s="40"/>
      <c r="AE1268" s="40"/>
      <c r="AT1268" s="18" t="s">
        <v>237</v>
      </c>
      <c r="AU1268" s="18" t="s">
        <v>91</v>
      </c>
    </row>
    <row r="1269" s="15" customFormat="1">
      <c r="A1269" s="15"/>
      <c r="B1269" s="274"/>
      <c r="C1269" s="275"/>
      <c r="D1269" s="242" t="s">
        <v>369</v>
      </c>
      <c r="E1269" s="276" t="s">
        <v>1</v>
      </c>
      <c r="F1269" s="277" t="s">
        <v>632</v>
      </c>
      <c r="G1269" s="275"/>
      <c r="H1269" s="276" t="s">
        <v>1</v>
      </c>
      <c r="I1269" s="278"/>
      <c r="J1269" s="275"/>
      <c r="K1269" s="275"/>
      <c r="L1269" s="279"/>
      <c r="M1269" s="280"/>
      <c r="N1269" s="281"/>
      <c r="O1269" s="281"/>
      <c r="P1269" s="281"/>
      <c r="Q1269" s="281"/>
      <c r="R1269" s="281"/>
      <c r="S1269" s="281"/>
      <c r="T1269" s="282"/>
      <c r="U1269" s="15"/>
      <c r="V1269" s="15"/>
      <c r="W1269" s="15"/>
      <c r="X1269" s="15"/>
      <c r="Y1269" s="15"/>
      <c r="Z1269" s="15"/>
      <c r="AA1269" s="15"/>
      <c r="AB1269" s="15"/>
      <c r="AC1269" s="15"/>
      <c r="AD1269" s="15"/>
      <c r="AE1269" s="15"/>
      <c r="AT1269" s="283" t="s">
        <v>369</v>
      </c>
      <c r="AU1269" s="283" t="s">
        <v>91</v>
      </c>
      <c r="AV1269" s="15" t="s">
        <v>87</v>
      </c>
      <c r="AW1269" s="15" t="s">
        <v>38</v>
      </c>
      <c r="AX1269" s="15" t="s">
        <v>83</v>
      </c>
      <c r="AY1269" s="283" t="s">
        <v>227</v>
      </c>
    </row>
    <row r="1270" s="15" customFormat="1">
      <c r="A1270" s="15"/>
      <c r="B1270" s="274"/>
      <c r="C1270" s="275"/>
      <c r="D1270" s="242" t="s">
        <v>369</v>
      </c>
      <c r="E1270" s="276" t="s">
        <v>1</v>
      </c>
      <c r="F1270" s="277" t="s">
        <v>1756</v>
      </c>
      <c r="G1270" s="275"/>
      <c r="H1270" s="276" t="s">
        <v>1</v>
      </c>
      <c r="I1270" s="278"/>
      <c r="J1270" s="275"/>
      <c r="K1270" s="275"/>
      <c r="L1270" s="279"/>
      <c r="M1270" s="280"/>
      <c r="N1270" s="281"/>
      <c r="O1270" s="281"/>
      <c r="P1270" s="281"/>
      <c r="Q1270" s="281"/>
      <c r="R1270" s="281"/>
      <c r="S1270" s="281"/>
      <c r="T1270" s="282"/>
      <c r="U1270" s="15"/>
      <c r="V1270" s="15"/>
      <c r="W1270" s="15"/>
      <c r="X1270" s="15"/>
      <c r="Y1270" s="15"/>
      <c r="Z1270" s="15"/>
      <c r="AA1270" s="15"/>
      <c r="AB1270" s="15"/>
      <c r="AC1270" s="15"/>
      <c r="AD1270" s="15"/>
      <c r="AE1270" s="15"/>
      <c r="AT1270" s="283" t="s">
        <v>369</v>
      </c>
      <c r="AU1270" s="283" t="s">
        <v>91</v>
      </c>
      <c r="AV1270" s="15" t="s">
        <v>87</v>
      </c>
      <c r="AW1270" s="15" t="s">
        <v>38</v>
      </c>
      <c r="AX1270" s="15" t="s">
        <v>83</v>
      </c>
      <c r="AY1270" s="283" t="s">
        <v>227</v>
      </c>
    </row>
    <row r="1271" s="13" customFormat="1">
      <c r="A1271" s="13"/>
      <c r="B1271" s="252"/>
      <c r="C1271" s="253"/>
      <c r="D1271" s="242" t="s">
        <v>369</v>
      </c>
      <c r="E1271" s="254" t="s">
        <v>1</v>
      </c>
      <c r="F1271" s="255" t="s">
        <v>1757</v>
      </c>
      <c r="G1271" s="253"/>
      <c r="H1271" s="256">
        <v>15.5</v>
      </c>
      <c r="I1271" s="257"/>
      <c r="J1271" s="253"/>
      <c r="K1271" s="253"/>
      <c r="L1271" s="258"/>
      <c r="M1271" s="259"/>
      <c r="N1271" s="260"/>
      <c r="O1271" s="260"/>
      <c r="P1271" s="260"/>
      <c r="Q1271" s="260"/>
      <c r="R1271" s="260"/>
      <c r="S1271" s="260"/>
      <c r="T1271" s="261"/>
      <c r="U1271" s="13"/>
      <c r="V1271" s="13"/>
      <c r="W1271" s="13"/>
      <c r="X1271" s="13"/>
      <c r="Y1271" s="13"/>
      <c r="Z1271" s="13"/>
      <c r="AA1271" s="13"/>
      <c r="AB1271" s="13"/>
      <c r="AC1271" s="13"/>
      <c r="AD1271" s="13"/>
      <c r="AE1271" s="13"/>
      <c r="AT1271" s="262" t="s">
        <v>369</v>
      </c>
      <c r="AU1271" s="262" t="s">
        <v>91</v>
      </c>
      <c r="AV1271" s="13" t="s">
        <v>91</v>
      </c>
      <c r="AW1271" s="13" t="s">
        <v>38</v>
      </c>
      <c r="AX1271" s="13" t="s">
        <v>83</v>
      </c>
      <c r="AY1271" s="262" t="s">
        <v>227</v>
      </c>
    </row>
    <row r="1272" s="14" customFormat="1">
      <c r="A1272" s="14"/>
      <c r="B1272" s="263"/>
      <c r="C1272" s="264"/>
      <c r="D1272" s="242" t="s">
        <v>369</v>
      </c>
      <c r="E1272" s="265" t="s">
        <v>1</v>
      </c>
      <c r="F1272" s="266" t="s">
        <v>371</v>
      </c>
      <c r="G1272" s="264"/>
      <c r="H1272" s="267">
        <v>15.5</v>
      </c>
      <c r="I1272" s="268"/>
      <c r="J1272" s="264"/>
      <c r="K1272" s="264"/>
      <c r="L1272" s="269"/>
      <c r="M1272" s="270"/>
      <c r="N1272" s="271"/>
      <c r="O1272" s="271"/>
      <c r="P1272" s="271"/>
      <c r="Q1272" s="271"/>
      <c r="R1272" s="271"/>
      <c r="S1272" s="271"/>
      <c r="T1272" s="272"/>
      <c r="U1272" s="14"/>
      <c r="V1272" s="14"/>
      <c r="W1272" s="14"/>
      <c r="X1272" s="14"/>
      <c r="Y1272" s="14"/>
      <c r="Z1272" s="14"/>
      <c r="AA1272" s="14"/>
      <c r="AB1272" s="14"/>
      <c r="AC1272" s="14"/>
      <c r="AD1272" s="14"/>
      <c r="AE1272" s="14"/>
      <c r="AT1272" s="273" t="s">
        <v>369</v>
      </c>
      <c r="AU1272" s="273" t="s">
        <v>91</v>
      </c>
      <c r="AV1272" s="14" t="s">
        <v>115</v>
      </c>
      <c r="AW1272" s="14" t="s">
        <v>38</v>
      </c>
      <c r="AX1272" s="14" t="s">
        <v>87</v>
      </c>
      <c r="AY1272" s="273" t="s">
        <v>227</v>
      </c>
    </row>
    <row r="1273" s="2" customFormat="1">
      <c r="A1273" s="40"/>
      <c r="B1273" s="41"/>
      <c r="C1273" s="229" t="s">
        <v>1758</v>
      </c>
      <c r="D1273" s="229" t="s">
        <v>230</v>
      </c>
      <c r="E1273" s="230" t="s">
        <v>1759</v>
      </c>
      <c r="F1273" s="231" t="s">
        <v>1760</v>
      </c>
      <c r="G1273" s="232" t="s">
        <v>415</v>
      </c>
      <c r="H1273" s="233">
        <v>147.69999999999999</v>
      </c>
      <c r="I1273" s="234"/>
      <c r="J1273" s="235">
        <f>ROUND(I1273*H1273,2)</f>
        <v>0</v>
      </c>
      <c r="K1273" s="231" t="s">
        <v>234</v>
      </c>
      <c r="L1273" s="46"/>
      <c r="M1273" s="236" t="s">
        <v>1</v>
      </c>
      <c r="N1273" s="237" t="s">
        <v>48</v>
      </c>
      <c r="O1273" s="93"/>
      <c r="P1273" s="238">
        <f>O1273*H1273</f>
        <v>0</v>
      </c>
      <c r="Q1273" s="238">
        <v>0.027390000000000001</v>
      </c>
      <c r="R1273" s="238">
        <f>Q1273*H1273</f>
        <v>4.0455030000000001</v>
      </c>
      <c r="S1273" s="238">
        <v>0</v>
      </c>
      <c r="T1273" s="239">
        <f>S1273*H1273</f>
        <v>0</v>
      </c>
      <c r="U1273" s="40"/>
      <c r="V1273" s="40"/>
      <c r="W1273" s="40"/>
      <c r="X1273" s="40"/>
      <c r="Y1273" s="40"/>
      <c r="Z1273" s="40"/>
      <c r="AA1273" s="40"/>
      <c r="AB1273" s="40"/>
      <c r="AC1273" s="40"/>
      <c r="AD1273" s="40"/>
      <c r="AE1273" s="40"/>
      <c r="AR1273" s="240" t="s">
        <v>300</v>
      </c>
      <c r="AT1273" s="240" t="s">
        <v>230</v>
      </c>
      <c r="AU1273" s="240" t="s">
        <v>91</v>
      </c>
      <c r="AY1273" s="18" t="s">
        <v>227</v>
      </c>
      <c r="BE1273" s="241">
        <f>IF(N1273="základní",J1273,0)</f>
        <v>0</v>
      </c>
      <c r="BF1273" s="241">
        <f>IF(N1273="snížená",J1273,0)</f>
        <v>0</v>
      </c>
      <c r="BG1273" s="241">
        <f>IF(N1273="zákl. přenesená",J1273,0)</f>
        <v>0</v>
      </c>
      <c r="BH1273" s="241">
        <f>IF(N1273="sníž. přenesená",J1273,0)</f>
        <v>0</v>
      </c>
      <c r="BI1273" s="241">
        <f>IF(N1273="nulová",J1273,0)</f>
        <v>0</v>
      </c>
      <c r="BJ1273" s="18" t="s">
        <v>87</v>
      </c>
      <c r="BK1273" s="241">
        <f>ROUND(I1273*H1273,2)</f>
        <v>0</v>
      </c>
      <c r="BL1273" s="18" t="s">
        <v>300</v>
      </c>
      <c r="BM1273" s="240" t="s">
        <v>1761</v>
      </c>
    </row>
    <row r="1274" s="2" customFormat="1">
      <c r="A1274" s="40"/>
      <c r="B1274" s="41"/>
      <c r="C1274" s="42"/>
      <c r="D1274" s="242" t="s">
        <v>237</v>
      </c>
      <c r="E1274" s="42"/>
      <c r="F1274" s="243" t="s">
        <v>1762</v>
      </c>
      <c r="G1274" s="42"/>
      <c r="H1274" s="42"/>
      <c r="I1274" s="244"/>
      <c r="J1274" s="42"/>
      <c r="K1274" s="42"/>
      <c r="L1274" s="46"/>
      <c r="M1274" s="245"/>
      <c r="N1274" s="246"/>
      <c r="O1274" s="93"/>
      <c r="P1274" s="93"/>
      <c r="Q1274" s="93"/>
      <c r="R1274" s="93"/>
      <c r="S1274" s="93"/>
      <c r="T1274" s="94"/>
      <c r="U1274" s="40"/>
      <c r="V1274" s="40"/>
      <c r="W1274" s="40"/>
      <c r="X1274" s="40"/>
      <c r="Y1274" s="40"/>
      <c r="Z1274" s="40"/>
      <c r="AA1274" s="40"/>
      <c r="AB1274" s="40"/>
      <c r="AC1274" s="40"/>
      <c r="AD1274" s="40"/>
      <c r="AE1274" s="40"/>
      <c r="AT1274" s="18" t="s">
        <v>237</v>
      </c>
      <c r="AU1274" s="18" t="s">
        <v>91</v>
      </c>
    </row>
    <row r="1275" s="15" customFormat="1">
      <c r="A1275" s="15"/>
      <c r="B1275" s="274"/>
      <c r="C1275" s="275"/>
      <c r="D1275" s="242" t="s">
        <v>369</v>
      </c>
      <c r="E1275" s="276" t="s">
        <v>1</v>
      </c>
      <c r="F1275" s="277" t="s">
        <v>632</v>
      </c>
      <c r="G1275" s="275"/>
      <c r="H1275" s="276" t="s">
        <v>1</v>
      </c>
      <c r="I1275" s="278"/>
      <c r="J1275" s="275"/>
      <c r="K1275" s="275"/>
      <c r="L1275" s="279"/>
      <c r="M1275" s="280"/>
      <c r="N1275" s="281"/>
      <c r="O1275" s="281"/>
      <c r="P1275" s="281"/>
      <c r="Q1275" s="281"/>
      <c r="R1275" s="281"/>
      <c r="S1275" s="281"/>
      <c r="T1275" s="282"/>
      <c r="U1275" s="15"/>
      <c r="V1275" s="15"/>
      <c r="W1275" s="15"/>
      <c r="X1275" s="15"/>
      <c r="Y1275" s="15"/>
      <c r="Z1275" s="15"/>
      <c r="AA1275" s="15"/>
      <c r="AB1275" s="15"/>
      <c r="AC1275" s="15"/>
      <c r="AD1275" s="15"/>
      <c r="AE1275" s="15"/>
      <c r="AT1275" s="283" t="s">
        <v>369</v>
      </c>
      <c r="AU1275" s="283" t="s">
        <v>91</v>
      </c>
      <c r="AV1275" s="15" t="s">
        <v>87</v>
      </c>
      <c r="AW1275" s="15" t="s">
        <v>38</v>
      </c>
      <c r="AX1275" s="15" t="s">
        <v>83</v>
      </c>
      <c r="AY1275" s="283" t="s">
        <v>227</v>
      </c>
    </row>
    <row r="1276" s="15" customFormat="1">
      <c r="A1276" s="15"/>
      <c r="B1276" s="274"/>
      <c r="C1276" s="275"/>
      <c r="D1276" s="242" t="s">
        <v>369</v>
      </c>
      <c r="E1276" s="276" t="s">
        <v>1</v>
      </c>
      <c r="F1276" s="277" t="s">
        <v>1763</v>
      </c>
      <c r="G1276" s="275"/>
      <c r="H1276" s="276" t="s">
        <v>1</v>
      </c>
      <c r="I1276" s="278"/>
      <c r="J1276" s="275"/>
      <c r="K1276" s="275"/>
      <c r="L1276" s="279"/>
      <c r="M1276" s="280"/>
      <c r="N1276" s="281"/>
      <c r="O1276" s="281"/>
      <c r="P1276" s="281"/>
      <c r="Q1276" s="281"/>
      <c r="R1276" s="281"/>
      <c r="S1276" s="281"/>
      <c r="T1276" s="282"/>
      <c r="U1276" s="15"/>
      <c r="V1276" s="15"/>
      <c r="W1276" s="15"/>
      <c r="X1276" s="15"/>
      <c r="Y1276" s="15"/>
      <c r="Z1276" s="15"/>
      <c r="AA1276" s="15"/>
      <c r="AB1276" s="15"/>
      <c r="AC1276" s="15"/>
      <c r="AD1276" s="15"/>
      <c r="AE1276" s="15"/>
      <c r="AT1276" s="283" t="s">
        <v>369</v>
      </c>
      <c r="AU1276" s="283" t="s">
        <v>91</v>
      </c>
      <c r="AV1276" s="15" t="s">
        <v>87</v>
      </c>
      <c r="AW1276" s="15" t="s">
        <v>38</v>
      </c>
      <c r="AX1276" s="15" t="s">
        <v>83</v>
      </c>
      <c r="AY1276" s="283" t="s">
        <v>227</v>
      </c>
    </row>
    <row r="1277" s="13" customFormat="1">
      <c r="A1277" s="13"/>
      <c r="B1277" s="252"/>
      <c r="C1277" s="253"/>
      <c r="D1277" s="242" t="s">
        <v>369</v>
      </c>
      <c r="E1277" s="254" t="s">
        <v>1</v>
      </c>
      <c r="F1277" s="255" t="s">
        <v>1764</v>
      </c>
      <c r="G1277" s="253"/>
      <c r="H1277" s="256">
        <v>131.90000000000001</v>
      </c>
      <c r="I1277" s="257"/>
      <c r="J1277" s="253"/>
      <c r="K1277" s="253"/>
      <c r="L1277" s="258"/>
      <c r="M1277" s="259"/>
      <c r="N1277" s="260"/>
      <c r="O1277" s="260"/>
      <c r="P1277" s="260"/>
      <c r="Q1277" s="260"/>
      <c r="R1277" s="260"/>
      <c r="S1277" s="260"/>
      <c r="T1277" s="261"/>
      <c r="U1277" s="13"/>
      <c r="V1277" s="13"/>
      <c r="W1277" s="13"/>
      <c r="X1277" s="13"/>
      <c r="Y1277" s="13"/>
      <c r="Z1277" s="13"/>
      <c r="AA1277" s="13"/>
      <c r="AB1277" s="13"/>
      <c r="AC1277" s="13"/>
      <c r="AD1277" s="13"/>
      <c r="AE1277" s="13"/>
      <c r="AT1277" s="262" t="s">
        <v>369</v>
      </c>
      <c r="AU1277" s="262" t="s">
        <v>91</v>
      </c>
      <c r="AV1277" s="13" t="s">
        <v>91</v>
      </c>
      <c r="AW1277" s="13" t="s">
        <v>38</v>
      </c>
      <c r="AX1277" s="13" t="s">
        <v>83</v>
      </c>
      <c r="AY1277" s="262" t="s">
        <v>227</v>
      </c>
    </row>
    <row r="1278" s="13" customFormat="1">
      <c r="A1278" s="13"/>
      <c r="B1278" s="252"/>
      <c r="C1278" s="253"/>
      <c r="D1278" s="242" t="s">
        <v>369</v>
      </c>
      <c r="E1278" s="254" t="s">
        <v>1</v>
      </c>
      <c r="F1278" s="255" t="s">
        <v>1765</v>
      </c>
      <c r="G1278" s="253"/>
      <c r="H1278" s="256">
        <v>15.800000000000001</v>
      </c>
      <c r="I1278" s="257"/>
      <c r="J1278" s="253"/>
      <c r="K1278" s="253"/>
      <c r="L1278" s="258"/>
      <c r="M1278" s="259"/>
      <c r="N1278" s="260"/>
      <c r="O1278" s="260"/>
      <c r="P1278" s="260"/>
      <c r="Q1278" s="260"/>
      <c r="R1278" s="260"/>
      <c r="S1278" s="260"/>
      <c r="T1278" s="261"/>
      <c r="U1278" s="13"/>
      <c r="V1278" s="13"/>
      <c r="W1278" s="13"/>
      <c r="X1278" s="13"/>
      <c r="Y1278" s="13"/>
      <c r="Z1278" s="13"/>
      <c r="AA1278" s="13"/>
      <c r="AB1278" s="13"/>
      <c r="AC1278" s="13"/>
      <c r="AD1278" s="13"/>
      <c r="AE1278" s="13"/>
      <c r="AT1278" s="262" t="s">
        <v>369</v>
      </c>
      <c r="AU1278" s="262" t="s">
        <v>91</v>
      </c>
      <c r="AV1278" s="13" t="s">
        <v>91</v>
      </c>
      <c r="AW1278" s="13" t="s">
        <v>38</v>
      </c>
      <c r="AX1278" s="13" t="s">
        <v>83</v>
      </c>
      <c r="AY1278" s="262" t="s">
        <v>227</v>
      </c>
    </row>
    <row r="1279" s="14" customFormat="1">
      <c r="A1279" s="14"/>
      <c r="B1279" s="263"/>
      <c r="C1279" s="264"/>
      <c r="D1279" s="242" t="s">
        <v>369</v>
      </c>
      <c r="E1279" s="265" t="s">
        <v>1</v>
      </c>
      <c r="F1279" s="266" t="s">
        <v>371</v>
      </c>
      <c r="G1279" s="264"/>
      <c r="H1279" s="267">
        <v>147.69999999999999</v>
      </c>
      <c r="I1279" s="268"/>
      <c r="J1279" s="264"/>
      <c r="K1279" s="264"/>
      <c r="L1279" s="269"/>
      <c r="M1279" s="270"/>
      <c r="N1279" s="271"/>
      <c r="O1279" s="271"/>
      <c r="P1279" s="271"/>
      <c r="Q1279" s="271"/>
      <c r="R1279" s="271"/>
      <c r="S1279" s="271"/>
      <c r="T1279" s="272"/>
      <c r="U1279" s="14"/>
      <c r="V1279" s="14"/>
      <c r="W1279" s="14"/>
      <c r="X1279" s="14"/>
      <c r="Y1279" s="14"/>
      <c r="Z1279" s="14"/>
      <c r="AA1279" s="14"/>
      <c r="AB1279" s="14"/>
      <c r="AC1279" s="14"/>
      <c r="AD1279" s="14"/>
      <c r="AE1279" s="14"/>
      <c r="AT1279" s="273" t="s">
        <v>369</v>
      </c>
      <c r="AU1279" s="273" t="s">
        <v>91</v>
      </c>
      <c r="AV1279" s="14" t="s">
        <v>115</v>
      </c>
      <c r="AW1279" s="14" t="s">
        <v>38</v>
      </c>
      <c r="AX1279" s="14" t="s">
        <v>87</v>
      </c>
      <c r="AY1279" s="273" t="s">
        <v>227</v>
      </c>
    </row>
    <row r="1280" s="2" customFormat="1">
      <c r="A1280" s="40"/>
      <c r="B1280" s="41"/>
      <c r="C1280" s="229" t="s">
        <v>1766</v>
      </c>
      <c r="D1280" s="229" t="s">
        <v>230</v>
      </c>
      <c r="E1280" s="230" t="s">
        <v>1767</v>
      </c>
      <c r="F1280" s="231" t="s">
        <v>1768</v>
      </c>
      <c r="G1280" s="232" t="s">
        <v>415</v>
      </c>
      <c r="H1280" s="233">
        <v>25.5</v>
      </c>
      <c r="I1280" s="234"/>
      <c r="J1280" s="235">
        <f>ROUND(I1280*H1280,2)</f>
        <v>0</v>
      </c>
      <c r="K1280" s="231" t="s">
        <v>234</v>
      </c>
      <c r="L1280" s="46"/>
      <c r="M1280" s="236" t="s">
        <v>1</v>
      </c>
      <c r="N1280" s="237" t="s">
        <v>48</v>
      </c>
      <c r="O1280" s="93"/>
      <c r="P1280" s="238">
        <f>O1280*H1280</f>
        <v>0</v>
      </c>
      <c r="Q1280" s="238">
        <v>0.035319999999999997</v>
      </c>
      <c r="R1280" s="238">
        <f>Q1280*H1280</f>
        <v>0.90065999999999991</v>
      </c>
      <c r="S1280" s="238">
        <v>0</v>
      </c>
      <c r="T1280" s="239">
        <f>S1280*H1280</f>
        <v>0</v>
      </c>
      <c r="U1280" s="40"/>
      <c r="V1280" s="40"/>
      <c r="W1280" s="40"/>
      <c r="X1280" s="40"/>
      <c r="Y1280" s="40"/>
      <c r="Z1280" s="40"/>
      <c r="AA1280" s="40"/>
      <c r="AB1280" s="40"/>
      <c r="AC1280" s="40"/>
      <c r="AD1280" s="40"/>
      <c r="AE1280" s="40"/>
      <c r="AR1280" s="240" t="s">
        <v>300</v>
      </c>
      <c r="AT1280" s="240" t="s">
        <v>230</v>
      </c>
      <c r="AU1280" s="240" t="s">
        <v>91</v>
      </c>
      <c r="AY1280" s="18" t="s">
        <v>227</v>
      </c>
      <c r="BE1280" s="241">
        <f>IF(N1280="základní",J1280,0)</f>
        <v>0</v>
      </c>
      <c r="BF1280" s="241">
        <f>IF(N1280="snížená",J1280,0)</f>
        <v>0</v>
      </c>
      <c r="BG1280" s="241">
        <f>IF(N1280="zákl. přenesená",J1280,0)</f>
        <v>0</v>
      </c>
      <c r="BH1280" s="241">
        <f>IF(N1280="sníž. přenesená",J1280,0)</f>
        <v>0</v>
      </c>
      <c r="BI1280" s="241">
        <f>IF(N1280="nulová",J1280,0)</f>
        <v>0</v>
      </c>
      <c r="BJ1280" s="18" t="s">
        <v>87</v>
      </c>
      <c r="BK1280" s="241">
        <f>ROUND(I1280*H1280,2)</f>
        <v>0</v>
      </c>
      <c r="BL1280" s="18" t="s">
        <v>300</v>
      </c>
      <c r="BM1280" s="240" t="s">
        <v>1769</v>
      </c>
    </row>
    <row r="1281" s="2" customFormat="1">
      <c r="A1281" s="40"/>
      <c r="B1281" s="41"/>
      <c r="C1281" s="42"/>
      <c r="D1281" s="242" t="s">
        <v>237</v>
      </c>
      <c r="E1281" s="42"/>
      <c r="F1281" s="243" t="s">
        <v>1770</v>
      </c>
      <c r="G1281" s="42"/>
      <c r="H1281" s="42"/>
      <c r="I1281" s="244"/>
      <c r="J1281" s="42"/>
      <c r="K1281" s="42"/>
      <c r="L1281" s="46"/>
      <c r="M1281" s="245"/>
      <c r="N1281" s="246"/>
      <c r="O1281" s="93"/>
      <c r="P1281" s="93"/>
      <c r="Q1281" s="93"/>
      <c r="R1281" s="93"/>
      <c r="S1281" s="93"/>
      <c r="T1281" s="94"/>
      <c r="U1281" s="40"/>
      <c r="V1281" s="40"/>
      <c r="W1281" s="40"/>
      <c r="X1281" s="40"/>
      <c r="Y1281" s="40"/>
      <c r="Z1281" s="40"/>
      <c r="AA1281" s="40"/>
      <c r="AB1281" s="40"/>
      <c r="AC1281" s="40"/>
      <c r="AD1281" s="40"/>
      <c r="AE1281" s="40"/>
      <c r="AT1281" s="18" t="s">
        <v>237</v>
      </c>
      <c r="AU1281" s="18" t="s">
        <v>91</v>
      </c>
    </row>
    <row r="1282" s="15" customFormat="1">
      <c r="A1282" s="15"/>
      <c r="B1282" s="274"/>
      <c r="C1282" s="275"/>
      <c r="D1282" s="242" t="s">
        <v>369</v>
      </c>
      <c r="E1282" s="276" t="s">
        <v>1</v>
      </c>
      <c r="F1282" s="277" t="s">
        <v>632</v>
      </c>
      <c r="G1282" s="275"/>
      <c r="H1282" s="276" t="s">
        <v>1</v>
      </c>
      <c r="I1282" s="278"/>
      <c r="J1282" s="275"/>
      <c r="K1282" s="275"/>
      <c r="L1282" s="279"/>
      <c r="M1282" s="280"/>
      <c r="N1282" s="281"/>
      <c r="O1282" s="281"/>
      <c r="P1282" s="281"/>
      <c r="Q1282" s="281"/>
      <c r="R1282" s="281"/>
      <c r="S1282" s="281"/>
      <c r="T1282" s="282"/>
      <c r="U1282" s="15"/>
      <c r="V1282" s="15"/>
      <c r="W1282" s="15"/>
      <c r="X1282" s="15"/>
      <c r="Y1282" s="15"/>
      <c r="Z1282" s="15"/>
      <c r="AA1282" s="15"/>
      <c r="AB1282" s="15"/>
      <c r="AC1282" s="15"/>
      <c r="AD1282" s="15"/>
      <c r="AE1282" s="15"/>
      <c r="AT1282" s="283" t="s">
        <v>369</v>
      </c>
      <c r="AU1282" s="283" t="s">
        <v>91</v>
      </c>
      <c r="AV1282" s="15" t="s">
        <v>87</v>
      </c>
      <c r="AW1282" s="15" t="s">
        <v>38</v>
      </c>
      <c r="AX1282" s="15" t="s">
        <v>83</v>
      </c>
      <c r="AY1282" s="283" t="s">
        <v>227</v>
      </c>
    </row>
    <row r="1283" s="15" customFormat="1">
      <c r="A1283" s="15"/>
      <c r="B1283" s="274"/>
      <c r="C1283" s="275"/>
      <c r="D1283" s="242" t="s">
        <v>369</v>
      </c>
      <c r="E1283" s="276" t="s">
        <v>1</v>
      </c>
      <c r="F1283" s="277" t="s">
        <v>1771</v>
      </c>
      <c r="G1283" s="275"/>
      <c r="H1283" s="276" t="s">
        <v>1</v>
      </c>
      <c r="I1283" s="278"/>
      <c r="J1283" s="275"/>
      <c r="K1283" s="275"/>
      <c r="L1283" s="279"/>
      <c r="M1283" s="280"/>
      <c r="N1283" s="281"/>
      <c r="O1283" s="281"/>
      <c r="P1283" s="281"/>
      <c r="Q1283" s="281"/>
      <c r="R1283" s="281"/>
      <c r="S1283" s="281"/>
      <c r="T1283" s="282"/>
      <c r="U1283" s="15"/>
      <c r="V1283" s="15"/>
      <c r="W1283" s="15"/>
      <c r="X1283" s="15"/>
      <c r="Y1283" s="15"/>
      <c r="Z1283" s="15"/>
      <c r="AA1283" s="15"/>
      <c r="AB1283" s="15"/>
      <c r="AC1283" s="15"/>
      <c r="AD1283" s="15"/>
      <c r="AE1283" s="15"/>
      <c r="AT1283" s="283" t="s">
        <v>369</v>
      </c>
      <c r="AU1283" s="283" t="s">
        <v>91</v>
      </c>
      <c r="AV1283" s="15" t="s">
        <v>87</v>
      </c>
      <c r="AW1283" s="15" t="s">
        <v>38</v>
      </c>
      <c r="AX1283" s="15" t="s">
        <v>83</v>
      </c>
      <c r="AY1283" s="283" t="s">
        <v>227</v>
      </c>
    </row>
    <row r="1284" s="13" customFormat="1">
      <c r="A1284" s="13"/>
      <c r="B1284" s="252"/>
      <c r="C1284" s="253"/>
      <c r="D1284" s="242" t="s">
        <v>369</v>
      </c>
      <c r="E1284" s="254" t="s">
        <v>1</v>
      </c>
      <c r="F1284" s="255" t="s">
        <v>1772</v>
      </c>
      <c r="G1284" s="253"/>
      <c r="H1284" s="256">
        <v>25.5</v>
      </c>
      <c r="I1284" s="257"/>
      <c r="J1284" s="253"/>
      <c r="K1284" s="253"/>
      <c r="L1284" s="258"/>
      <c r="M1284" s="259"/>
      <c r="N1284" s="260"/>
      <c r="O1284" s="260"/>
      <c r="P1284" s="260"/>
      <c r="Q1284" s="260"/>
      <c r="R1284" s="260"/>
      <c r="S1284" s="260"/>
      <c r="T1284" s="261"/>
      <c r="U1284" s="13"/>
      <c r="V1284" s="13"/>
      <c r="W1284" s="13"/>
      <c r="X1284" s="13"/>
      <c r="Y1284" s="13"/>
      <c r="Z1284" s="13"/>
      <c r="AA1284" s="13"/>
      <c r="AB1284" s="13"/>
      <c r="AC1284" s="13"/>
      <c r="AD1284" s="13"/>
      <c r="AE1284" s="13"/>
      <c r="AT1284" s="262" t="s">
        <v>369</v>
      </c>
      <c r="AU1284" s="262" t="s">
        <v>91</v>
      </c>
      <c r="AV1284" s="13" t="s">
        <v>91</v>
      </c>
      <c r="AW1284" s="13" t="s">
        <v>38</v>
      </c>
      <c r="AX1284" s="13" t="s">
        <v>83</v>
      </c>
      <c r="AY1284" s="262" t="s">
        <v>227</v>
      </c>
    </row>
    <row r="1285" s="14" customFormat="1">
      <c r="A1285" s="14"/>
      <c r="B1285" s="263"/>
      <c r="C1285" s="264"/>
      <c r="D1285" s="242" t="s">
        <v>369</v>
      </c>
      <c r="E1285" s="265" t="s">
        <v>1</v>
      </c>
      <c r="F1285" s="266" t="s">
        <v>371</v>
      </c>
      <c r="G1285" s="264"/>
      <c r="H1285" s="267">
        <v>25.5</v>
      </c>
      <c r="I1285" s="268"/>
      <c r="J1285" s="264"/>
      <c r="K1285" s="264"/>
      <c r="L1285" s="269"/>
      <c r="M1285" s="270"/>
      <c r="N1285" s="271"/>
      <c r="O1285" s="271"/>
      <c r="P1285" s="271"/>
      <c r="Q1285" s="271"/>
      <c r="R1285" s="271"/>
      <c r="S1285" s="271"/>
      <c r="T1285" s="272"/>
      <c r="U1285" s="14"/>
      <c r="V1285" s="14"/>
      <c r="W1285" s="14"/>
      <c r="X1285" s="14"/>
      <c r="Y1285" s="14"/>
      <c r="Z1285" s="14"/>
      <c r="AA1285" s="14"/>
      <c r="AB1285" s="14"/>
      <c r="AC1285" s="14"/>
      <c r="AD1285" s="14"/>
      <c r="AE1285" s="14"/>
      <c r="AT1285" s="273" t="s">
        <v>369</v>
      </c>
      <c r="AU1285" s="273" t="s">
        <v>91</v>
      </c>
      <c r="AV1285" s="14" t="s">
        <v>115</v>
      </c>
      <c r="AW1285" s="14" t="s">
        <v>38</v>
      </c>
      <c r="AX1285" s="14" t="s">
        <v>87</v>
      </c>
      <c r="AY1285" s="273" t="s">
        <v>227</v>
      </c>
    </row>
    <row r="1286" s="2" customFormat="1" ht="21.75" customHeight="1">
      <c r="A1286" s="40"/>
      <c r="B1286" s="41"/>
      <c r="C1286" s="229" t="s">
        <v>1773</v>
      </c>
      <c r="D1286" s="229" t="s">
        <v>230</v>
      </c>
      <c r="E1286" s="230" t="s">
        <v>1774</v>
      </c>
      <c r="F1286" s="231" t="s">
        <v>1775</v>
      </c>
      <c r="G1286" s="232" t="s">
        <v>415</v>
      </c>
      <c r="H1286" s="233">
        <v>103.8</v>
      </c>
      <c r="I1286" s="234"/>
      <c r="J1286" s="235">
        <f>ROUND(I1286*H1286,2)</f>
        <v>0</v>
      </c>
      <c r="K1286" s="231" t="s">
        <v>251</v>
      </c>
      <c r="L1286" s="46"/>
      <c r="M1286" s="236" t="s">
        <v>1</v>
      </c>
      <c r="N1286" s="237" t="s">
        <v>48</v>
      </c>
      <c r="O1286" s="93"/>
      <c r="P1286" s="238">
        <f>O1286*H1286</f>
        <v>0</v>
      </c>
      <c r="Q1286" s="238">
        <v>0.00139</v>
      </c>
      <c r="R1286" s="238">
        <f>Q1286*H1286</f>
        <v>0.14428199999999999</v>
      </c>
      <c r="S1286" s="238">
        <v>0</v>
      </c>
      <c r="T1286" s="239">
        <f>S1286*H1286</f>
        <v>0</v>
      </c>
      <c r="U1286" s="40"/>
      <c r="V1286" s="40"/>
      <c r="W1286" s="40"/>
      <c r="X1286" s="40"/>
      <c r="Y1286" s="40"/>
      <c r="Z1286" s="40"/>
      <c r="AA1286" s="40"/>
      <c r="AB1286" s="40"/>
      <c r="AC1286" s="40"/>
      <c r="AD1286" s="40"/>
      <c r="AE1286" s="40"/>
      <c r="AR1286" s="240" t="s">
        <v>300</v>
      </c>
      <c r="AT1286" s="240" t="s">
        <v>230</v>
      </c>
      <c r="AU1286" s="240" t="s">
        <v>91</v>
      </c>
      <c r="AY1286" s="18" t="s">
        <v>227</v>
      </c>
      <c r="BE1286" s="241">
        <f>IF(N1286="základní",J1286,0)</f>
        <v>0</v>
      </c>
      <c r="BF1286" s="241">
        <f>IF(N1286="snížená",J1286,0)</f>
        <v>0</v>
      </c>
      <c r="BG1286" s="241">
        <f>IF(N1286="zákl. přenesená",J1286,0)</f>
        <v>0</v>
      </c>
      <c r="BH1286" s="241">
        <f>IF(N1286="sníž. přenesená",J1286,0)</f>
        <v>0</v>
      </c>
      <c r="BI1286" s="241">
        <f>IF(N1286="nulová",J1286,0)</f>
        <v>0</v>
      </c>
      <c r="BJ1286" s="18" t="s">
        <v>87</v>
      </c>
      <c r="BK1286" s="241">
        <f>ROUND(I1286*H1286,2)</f>
        <v>0</v>
      </c>
      <c r="BL1286" s="18" t="s">
        <v>300</v>
      </c>
      <c r="BM1286" s="240" t="s">
        <v>1776</v>
      </c>
    </row>
    <row r="1287" s="2" customFormat="1">
      <c r="A1287" s="40"/>
      <c r="B1287" s="41"/>
      <c r="C1287" s="42"/>
      <c r="D1287" s="242" t="s">
        <v>237</v>
      </c>
      <c r="E1287" s="42"/>
      <c r="F1287" s="243" t="s">
        <v>1777</v>
      </c>
      <c r="G1287" s="42"/>
      <c r="H1287" s="42"/>
      <c r="I1287" s="244"/>
      <c r="J1287" s="42"/>
      <c r="K1287" s="42"/>
      <c r="L1287" s="46"/>
      <c r="M1287" s="245"/>
      <c r="N1287" s="246"/>
      <c r="O1287" s="93"/>
      <c r="P1287" s="93"/>
      <c r="Q1287" s="93"/>
      <c r="R1287" s="93"/>
      <c r="S1287" s="93"/>
      <c r="T1287" s="94"/>
      <c r="U1287" s="40"/>
      <c r="V1287" s="40"/>
      <c r="W1287" s="40"/>
      <c r="X1287" s="40"/>
      <c r="Y1287" s="40"/>
      <c r="Z1287" s="40"/>
      <c r="AA1287" s="40"/>
      <c r="AB1287" s="40"/>
      <c r="AC1287" s="40"/>
      <c r="AD1287" s="40"/>
      <c r="AE1287" s="40"/>
      <c r="AT1287" s="18" t="s">
        <v>237</v>
      </c>
      <c r="AU1287" s="18" t="s">
        <v>91</v>
      </c>
    </row>
    <row r="1288" s="15" customFormat="1">
      <c r="A1288" s="15"/>
      <c r="B1288" s="274"/>
      <c r="C1288" s="275"/>
      <c r="D1288" s="242" t="s">
        <v>369</v>
      </c>
      <c r="E1288" s="276" t="s">
        <v>1</v>
      </c>
      <c r="F1288" s="277" t="s">
        <v>632</v>
      </c>
      <c r="G1288" s="275"/>
      <c r="H1288" s="276" t="s">
        <v>1</v>
      </c>
      <c r="I1288" s="278"/>
      <c r="J1288" s="275"/>
      <c r="K1288" s="275"/>
      <c r="L1288" s="279"/>
      <c r="M1288" s="280"/>
      <c r="N1288" s="281"/>
      <c r="O1288" s="281"/>
      <c r="P1288" s="281"/>
      <c r="Q1288" s="281"/>
      <c r="R1288" s="281"/>
      <c r="S1288" s="281"/>
      <c r="T1288" s="282"/>
      <c r="U1288" s="15"/>
      <c r="V1288" s="15"/>
      <c r="W1288" s="15"/>
      <c r="X1288" s="15"/>
      <c r="Y1288" s="15"/>
      <c r="Z1288" s="15"/>
      <c r="AA1288" s="15"/>
      <c r="AB1288" s="15"/>
      <c r="AC1288" s="15"/>
      <c r="AD1288" s="15"/>
      <c r="AE1288" s="15"/>
      <c r="AT1288" s="283" t="s">
        <v>369</v>
      </c>
      <c r="AU1288" s="283" t="s">
        <v>91</v>
      </c>
      <c r="AV1288" s="15" t="s">
        <v>87</v>
      </c>
      <c r="AW1288" s="15" t="s">
        <v>38</v>
      </c>
      <c r="AX1288" s="15" t="s">
        <v>83</v>
      </c>
      <c r="AY1288" s="283" t="s">
        <v>227</v>
      </c>
    </row>
    <row r="1289" s="15" customFormat="1">
      <c r="A1289" s="15"/>
      <c r="B1289" s="274"/>
      <c r="C1289" s="275"/>
      <c r="D1289" s="242" t="s">
        <v>369</v>
      </c>
      <c r="E1289" s="276" t="s">
        <v>1</v>
      </c>
      <c r="F1289" s="277" t="s">
        <v>1778</v>
      </c>
      <c r="G1289" s="275"/>
      <c r="H1289" s="276" t="s">
        <v>1</v>
      </c>
      <c r="I1289" s="278"/>
      <c r="J1289" s="275"/>
      <c r="K1289" s="275"/>
      <c r="L1289" s="279"/>
      <c r="M1289" s="280"/>
      <c r="N1289" s="281"/>
      <c r="O1289" s="281"/>
      <c r="P1289" s="281"/>
      <c r="Q1289" s="281"/>
      <c r="R1289" s="281"/>
      <c r="S1289" s="281"/>
      <c r="T1289" s="282"/>
      <c r="U1289" s="15"/>
      <c r="V1289" s="15"/>
      <c r="W1289" s="15"/>
      <c r="X1289" s="15"/>
      <c r="Y1289" s="15"/>
      <c r="Z1289" s="15"/>
      <c r="AA1289" s="15"/>
      <c r="AB1289" s="15"/>
      <c r="AC1289" s="15"/>
      <c r="AD1289" s="15"/>
      <c r="AE1289" s="15"/>
      <c r="AT1289" s="283" t="s">
        <v>369</v>
      </c>
      <c r="AU1289" s="283" t="s">
        <v>91</v>
      </c>
      <c r="AV1289" s="15" t="s">
        <v>87</v>
      </c>
      <c r="AW1289" s="15" t="s">
        <v>38</v>
      </c>
      <c r="AX1289" s="15" t="s">
        <v>83</v>
      </c>
      <c r="AY1289" s="283" t="s">
        <v>227</v>
      </c>
    </row>
    <row r="1290" s="13" customFormat="1">
      <c r="A1290" s="13"/>
      <c r="B1290" s="252"/>
      <c r="C1290" s="253"/>
      <c r="D1290" s="242" t="s">
        <v>369</v>
      </c>
      <c r="E1290" s="254" t="s">
        <v>1</v>
      </c>
      <c r="F1290" s="255" t="s">
        <v>1779</v>
      </c>
      <c r="G1290" s="253"/>
      <c r="H1290" s="256">
        <v>103.8</v>
      </c>
      <c r="I1290" s="257"/>
      <c r="J1290" s="253"/>
      <c r="K1290" s="253"/>
      <c r="L1290" s="258"/>
      <c r="M1290" s="259"/>
      <c r="N1290" s="260"/>
      <c r="O1290" s="260"/>
      <c r="P1290" s="260"/>
      <c r="Q1290" s="260"/>
      <c r="R1290" s="260"/>
      <c r="S1290" s="260"/>
      <c r="T1290" s="261"/>
      <c r="U1290" s="13"/>
      <c r="V1290" s="13"/>
      <c r="W1290" s="13"/>
      <c r="X1290" s="13"/>
      <c r="Y1290" s="13"/>
      <c r="Z1290" s="13"/>
      <c r="AA1290" s="13"/>
      <c r="AB1290" s="13"/>
      <c r="AC1290" s="13"/>
      <c r="AD1290" s="13"/>
      <c r="AE1290" s="13"/>
      <c r="AT1290" s="262" t="s">
        <v>369</v>
      </c>
      <c r="AU1290" s="262" t="s">
        <v>91</v>
      </c>
      <c r="AV1290" s="13" t="s">
        <v>91</v>
      </c>
      <c r="AW1290" s="13" t="s">
        <v>38</v>
      </c>
      <c r="AX1290" s="13" t="s">
        <v>83</v>
      </c>
      <c r="AY1290" s="262" t="s">
        <v>227</v>
      </c>
    </row>
    <row r="1291" s="14" customFormat="1">
      <c r="A1291" s="14"/>
      <c r="B1291" s="263"/>
      <c r="C1291" s="264"/>
      <c r="D1291" s="242" t="s">
        <v>369</v>
      </c>
      <c r="E1291" s="265" t="s">
        <v>1</v>
      </c>
      <c r="F1291" s="266" t="s">
        <v>371</v>
      </c>
      <c r="G1291" s="264"/>
      <c r="H1291" s="267">
        <v>103.8</v>
      </c>
      <c r="I1291" s="268"/>
      <c r="J1291" s="264"/>
      <c r="K1291" s="264"/>
      <c r="L1291" s="269"/>
      <c r="M1291" s="270"/>
      <c r="N1291" s="271"/>
      <c r="O1291" s="271"/>
      <c r="P1291" s="271"/>
      <c r="Q1291" s="271"/>
      <c r="R1291" s="271"/>
      <c r="S1291" s="271"/>
      <c r="T1291" s="272"/>
      <c r="U1291" s="14"/>
      <c r="V1291" s="14"/>
      <c r="W1291" s="14"/>
      <c r="X1291" s="14"/>
      <c r="Y1291" s="14"/>
      <c r="Z1291" s="14"/>
      <c r="AA1291" s="14"/>
      <c r="AB1291" s="14"/>
      <c r="AC1291" s="14"/>
      <c r="AD1291" s="14"/>
      <c r="AE1291" s="14"/>
      <c r="AT1291" s="273" t="s">
        <v>369</v>
      </c>
      <c r="AU1291" s="273" t="s">
        <v>91</v>
      </c>
      <c r="AV1291" s="14" t="s">
        <v>115</v>
      </c>
      <c r="AW1291" s="14" t="s">
        <v>38</v>
      </c>
      <c r="AX1291" s="14" t="s">
        <v>87</v>
      </c>
      <c r="AY1291" s="273" t="s">
        <v>227</v>
      </c>
    </row>
    <row r="1292" s="2" customFormat="1" ht="16.5" customHeight="1">
      <c r="A1292" s="40"/>
      <c r="B1292" s="41"/>
      <c r="C1292" s="229" t="s">
        <v>1780</v>
      </c>
      <c r="D1292" s="229" t="s">
        <v>230</v>
      </c>
      <c r="E1292" s="230" t="s">
        <v>1781</v>
      </c>
      <c r="F1292" s="231" t="s">
        <v>1782</v>
      </c>
      <c r="G1292" s="232" t="s">
        <v>415</v>
      </c>
      <c r="H1292" s="233">
        <v>724.149</v>
      </c>
      <c r="I1292" s="234"/>
      <c r="J1292" s="235">
        <f>ROUND(I1292*H1292,2)</f>
        <v>0</v>
      </c>
      <c r="K1292" s="231" t="s">
        <v>234</v>
      </c>
      <c r="L1292" s="46"/>
      <c r="M1292" s="236" t="s">
        <v>1</v>
      </c>
      <c r="N1292" s="237" t="s">
        <v>48</v>
      </c>
      <c r="O1292" s="93"/>
      <c r="P1292" s="238">
        <f>O1292*H1292</f>
        <v>0</v>
      </c>
      <c r="Q1292" s="238">
        <v>0.024830000000000001</v>
      </c>
      <c r="R1292" s="238">
        <f>Q1292*H1292</f>
        <v>17.980619669999999</v>
      </c>
      <c r="S1292" s="238">
        <v>0</v>
      </c>
      <c r="T1292" s="239">
        <f>S1292*H1292</f>
        <v>0</v>
      </c>
      <c r="U1292" s="40"/>
      <c r="V1292" s="40"/>
      <c r="W1292" s="40"/>
      <c r="X1292" s="40"/>
      <c r="Y1292" s="40"/>
      <c r="Z1292" s="40"/>
      <c r="AA1292" s="40"/>
      <c r="AB1292" s="40"/>
      <c r="AC1292" s="40"/>
      <c r="AD1292" s="40"/>
      <c r="AE1292" s="40"/>
      <c r="AR1292" s="240" t="s">
        <v>300</v>
      </c>
      <c r="AT1292" s="240" t="s">
        <v>230</v>
      </c>
      <c r="AU1292" s="240" t="s">
        <v>91</v>
      </c>
      <c r="AY1292" s="18" t="s">
        <v>227</v>
      </c>
      <c r="BE1292" s="241">
        <f>IF(N1292="základní",J1292,0)</f>
        <v>0</v>
      </c>
      <c r="BF1292" s="241">
        <f>IF(N1292="snížená",J1292,0)</f>
        <v>0</v>
      </c>
      <c r="BG1292" s="241">
        <f>IF(N1292="zákl. přenesená",J1292,0)</f>
        <v>0</v>
      </c>
      <c r="BH1292" s="241">
        <f>IF(N1292="sníž. přenesená",J1292,0)</f>
        <v>0</v>
      </c>
      <c r="BI1292" s="241">
        <f>IF(N1292="nulová",J1292,0)</f>
        <v>0</v>
      </c>
      <c r="BJ1292" s="18" t="s">
        <v>87</v>
      </c>
      <c r="BK1292" s="241">
        <f>ROUND(I1292*H1292,2)</f>
        <v>0</v>
      </c>
      <c r="BL1292" s="18" t="s">
        <v>300</v>
      </c>
      <c r="BM1292" s="240" t="s">
        <v>1783</v>
      </c>
    </row>
    <row r="1293" s="15" customFormat="1">
      <c r="A1293" s="15"/>
      <c r="B1293" s="274"/>
      <c r="C1293" s="275"/>
      <c r="D1293" s="242" t="s">
        <v>369</v>
      </c>
      <c r="E1293" s="276" t="s">
        <v>1</v>
      </c>
      <c r="F1293" s="277" t="s">
        <v>632</v>
      </c>
      <c r="G1293" s="275"/>
      <c r="H1293" s="276" t="s">
        <v>1</v>
      </c>
      <c r="I1293" s="278"/>
      <c r="J1293" s="275"/>
      <c r="K1293" s="275"/>
      <c r="L1293" s="279"/>
      <c r="M1293" s="280"/>
      <c r="N1293" s="281"/>
      <c r="O1293" s="281"/>
      <c r="P1293" s="281"/>
      <c r="Q1293" s="281"/>
      <c r="R1293" s="281"/>
      <c r="S1293" s="281"/>
      <c r="T1293" s="282"/>
      <c r="U1293" s="15"/>
      <c r="V1293" s="15"/>
      <c r="W1293" s="15"/>
      <c r="X1293" s="15"/>
      <c r="Y1293" s="15"/>
      <c r="Z1293" s="15"/>
      <c r="AA1293" s="15"/>
      <c r="AB1293" s="15"/>
      <c r="AC1293" s="15"/>
      <c r="AD1293" s="15"/>
      <c r="AE1293" s="15"/>
      <c r="AT1293" s="283" t="s">
        <v>369</v>
      </c>
      <c r="AU1293" s="283" t="s">
        <v>91</v>
      </c>
      <c r="AV1293" s="15" t="s">
        <v>87</v>
      </c>
      <c r="AW1293" s="15" t="s">
        <v>38</v>
      </c>
      <c r="AX1293" s="15" t="s">
        <v>83</v>
      </c>
      <c r="AY1293" s="283" t="s">
        <v>227</v>
      </c>
    </row>
    <row r="1294" s="13" customFormat="1">
      <c r="A1294" s="13"/>
      <c r="B1294" s="252"/>
      <c r="C1294" s="253"/>
      <c r="D1294" s="242" t="s">
        <v>369</v>
      </c>
      <c r="E1294" s="254" t="s">
        <v>1</v>
      </c>
      <c r="F1294" s="255" t="s">
        <v>1784</v>
      </c>
      <c r="G1294" s="253"/>
      <c r="H1294" s="256">
        <v>235.34999999999999</v>
      </c>
      <c r="I1294" s="257"/>
      <c r="J1294" s="253"/>
      <c r="K1294" s="253"/>
      <c r="L1294" s="258"/>
      <c r="M1294" s="259"/>
      <c r="N1294" s="260"/>
      <c r="O1294" s="260"/>
      <c r="P1294" s="260"/>
      <c r="Q1294" s="260"/>
      <c r="R1294" s="260"/>
      <c r="S1294" s="260"/>
      <c r="T1294" s="261"/>
      <c r="U1294" s="13"/>
      <c r="V1294" s="13"/>
      <c r="W1294" s="13"/>
      <c r="X1294" s="13"/>
      <c r="Y1294" s="13"/>
      <c r="Z1294" s="13"/>
      <c r="AA1294" s="13"/>
      <c r="AB1294" s="13"/>
      <c r="AC1294" s="13"/>
      <c r="AD1294" s="13"/>
      <c r="AE1294" s="13"/>
      <c r="AT1294" s="262" t="s">
        <v>369</v>
      </c>
      <c r="AU1294" s="262" t="s">
        <v>91</v>
      </c>
      <c r="AV1294" s="13" t="s">
        <v>91</v>
      </c>
      <c r="AW1294" s="13" t="s">
        <v>38</v>
      </c>
      <c r="AX1294" s="13" t="s">
        <v>83</v>
      </c>
      <c r="AY1294" s="262" t="s">
        <v>227</v>
      </c>
    </row>
    <row r="1295" s="13" customFormat="1">
      <c r="A1295" s="13"/>
      <c r="B1295" s="252"/>
      <c r="C1295" s="253"/>
      <c r="D1295" s="242" t="s">
        <v>369</v>
      </c>
      <c r="E1295" s="254" t="s">
        <v>1</v>
      </c>
      <c r="F1295" s="255" t="s">
        <v>1785</v>
      </c>
      <c r="G1295" s="253"/>
      <c r="H1295" s="256">
        <v>249.75</v>
      </c>
      <c r="I1295" s="257"/>
      <c r="J1295" s="253"/>
      <c r="K1295" s="253"/>
      <c r="L1295" s="258"/>
      <c r="M1295" s="259"/>
      <c r="N1295" s="260"/>
      <c r="O1295" s="260"/>
      <c r="P1295" s="260"/>
      <c r="Q1295" s="260"/>
      <c r="R1295" s="260"/>
      <c r="S1295" s="260"/>
      <c r="T1295" s="261"/>
      <c r="U1295" s="13"/>
      <c r="V1295" s="13"/>
      <c r="W1295" s="13"/>
      <c r="X1295" s="13"/>
      <c r="Y1295" s="13"/>
      <c r="Z1295" s="13"/>
      <c r="AA1295" s="13"/>
      <c r="AB1295" s="13"/>
      <c r="AC1295" s="13"/>
      <c r="AD1295" s="13"/>
      <c r="AE1295" s="13"/>
      <c r="AT1295" s="262" t="s">
        <v>369</v>
      </c>
      <c r="AU1295" s="262" t="s">
        <v>91</v>
      </c>
      <c r="AV1295" s="13" t="s">
        <v>91</v>
      </c>
      <c r="AW1295" s="13" t="s">
        <v>38</v>
      </c>
      <c r="AX1295" s="13" t="s">
        <v>83</v>
      </c>
      <c r="AY1295" s="262" t="s">
        <v>227</v>
      </c>
    </row>
    <row r="1296" s="13" customFormat="1">
      <c r="A1296" s="13"/>
      <c r="B1296" s="252"/>
      <c r="C1296" s="253"/>
      <c r="D1296" s="242" t="s">
        <v>369</v>
      </c>
      <c r="E1296" s="254" t="s">
        <v>1</v>
      </c>
      <c r="F1296" s="255" t="s">
        <v>1786</v>
      </c>
      <c r="G1296" s="253"/>
      <c r="H1296" s="256">
        <v>26.978999999999999</v>
      </c>
      <c r="I1296" s="257"/>
      <c r="J1296" s="253"/>
      <c r="K1296" s="253"/>
      <c r="L1296" s="258"/>
      <c r="M1296" s="259"/>
      <c r="N1296" s="260"/>
      <c r="O1296" s="260"/>
      <c r="P1296" s="260"/>
      <c r="Q1296" s="260"/>
      <c r="R1296" s="260"/>
      <c r="S1296" s="260"/>
      <c r="T1296" s="261"/>
      <c r="U1296" s="13"/>
      <c r="V1296" s="13"/>
      <c r="W1296" s="13"/>
      <c r="X1296" s="13"/>
      <c r="Y1296" s="13"/>
      <c r="Z1296" s="13"/>
      <c r="AA1296" s="13"/>
      <c r="AB1296" s="13"/>
      <c r="AC1296" s="13"/>
      <c r="AD1296" s="13"/>
      <c r="AE1296" s="13"/>
      <c r="AT1296" s="262" t="s">
        <v>369</v>
      </c>
      <c r="AU1296" s="262" t="s">
        <v>91</v>
      </c>
      <c r="AV1296" s="13" t="s">
        <v>91</v>
      </c>
      <c r="AW1296" s="13" t="s">
        <v>38</v>
      </c>
      <c r="AX1296" s="13" t="s">
        <v>83</v>
      </c>
      <c r="AY1296" s="262" t="s">
        <v>227</v>
      </c>
    </row>
    <row r="1297" s="13" customFormat="1">
      <c r="A1297" s="13"/>
      <c r="B1297" s="252"/>
      <c r="C1297" s="253"/>
      <c r="D1297" s="242" t="s">
        <v>369</v>
      </c>
      <c r="E1297" s="254" t="s">
        <v>1</v>
      </c>
      <c r="F1297" s="255" t="s">
        <v>1787</v>
      </c>
      <c r="G1297" s="253"/>
      <c r="H1297" s="256">
        <v>175.34999999999999</v>
      </c>
      <c r="I1297" s="257"/>
      <c r="J1297" s="253"/>
      <c r="K1297" s="253"/>
      <c r="L1297" s="258"/>
      <c r="M1297" s="259"/>
      <c r="N1297" s="260"/>
      <c r="O1297" s="260"/>
      <c r="P1297" s="260"/>
      <c r="Q1297" s="260"/>
      <c r="R1297" s="260"/>
      <c r="S1297" s="260"/>
      <c r="T1297" s="261"/>
      <c r="U1297" s="13"/>
      <c r="V1297" s="13"/>
      <c r="W1297" s="13"/>
      <c r="X1297" s="13"/>
      <c r="Y1297" s="13"/>
      <c r="Z1297" s="13"/>
      <c r="AA1297" s="13"/>
      <c r="AB1297" s="13"/>
      <c r="AC1297" s="13"/>
      <c r="AD1297" s="13"/>
      <c r="AE1297" s="13"/>
      <c r="AT1297" s="262" t="s">
        <v>369</v>
      </c>
      <c r="AU1297" s="262" t="s">
        <v>91</v>
      </c>
      <c r="AV1297" s="13" t="s">
        <v>91</v>
      </c>
      <c r="AW1297" s="13" t="s">
        <v>38</v>
      </c>
      <c r="AX1297" s="13" t="s">
        <v>83</v>
      </c>
      <c r="AY1297" s="262" t="s">
        <v>227</v>
      </c>
    </row>
    <row r="1298" s="13" customFormat="1">
      <c r="A1298" s="13"/>
      <c r="B1298" s="252"/>
      <c r="C1298" s="253"/>
      <c r="D1298" s="242" t="s">
        <v>369</v>
      </c>
      <c r="E1298" s="254" t="s">
        <v>1</v>
      </c>
      <c r="F1298" s="255" t="s">
        <v>1788</v>
      </c>
      <c r="G1298" s="253"/>
      <c r="H1298" s="256">
        <v>36.719999999999999</v>
      </c>
      <c r="I1298" s="257"/>
      <c r="J1298" s="253"/>
      <c r="K1298" s="253"/>
      <c r="L1298" s="258"/>
      <c r="M1298" s="259"/>
      <c r="N1298" s="260"/>
      <c r="O1298" s="260"/>
      <c r="P1298" s="260"/>
      <c r="Q1298" s="260"/>
      <c r="R1298" s="260"/>
      <c r="S1298" s="260"/>
      <c r="T1298" s="261"/>
      <c r="U1298" s="13"/>
      <c r="V1298" s="13"/>
      <c r="W1298" s="13"/>
      <c r="X1298" s="13"/>
      <c r="Y1298" s="13"/>
      <c r="Z1298" s="13"/>
      <c r="AA1298" s="13"/>
      <c r="AB1298" s="13"/>
      <c r="AC1298" s="13"/>
      <c r="AD1298" s="13"/>
      <c r="AE1298" s="13"/>
      <c r="AT1298" s="262" t="s">
        <v>369</v>
      </c>
      <c r="AU1298" s="262" t="s">
        <v>91</v>
      </c>
      <c r="AV1298" s="13" t="s">
        <v>91</v>
      </c>
      <c r="AW1298" s="13" t="s">
        <v>38</v>
      </c>
      <c r="AX1298" s="13" t="s">
        <v>83</v>
      </c>
      <c r="AY1298" s="262" t="s">
        <v>227</v>
      </c>
    </row>
    <row r="1299" s="14" customFormat="1">
      <c r="A1299" s="14"/>
      <c r="B1299" s="263"/>
      <c r="C1299" s="264"/>
      <c r="D1299" s="242" t="s">
        <v>369</v>
      </c>
      <c r="E1299" s="265" t="s">
        <v>1</v>
      </c>
      <c r="F1299" s="266" t="s">
        <v>371</v>
      </c>
      <c r="G1299" s="264"/>
      <c r="H1299" s="267">
        <v>724.149</v>
      </c>
      <c r="I1299" s="268"/>
      <c r="J1299" s="264"/>
      <c r="K1299" s="264"/>
      <c r="L1299" s="269"/>
      <c r="M1299" s="270"/>
      <c r="N1299" s="271"/>
      <c r="O1299" s="271"/>
      <c r="P1299" s="271"/>
      <c r="Q1299" s="271"/>
      <c r="R1299" s="271"/>
      <c r="S1299" s="271"/>
      <c r="T1299" s="272"/>
      <c r="U1299" s="14"/>
      <c r="V1299" s="14"/>
      <c r="W1299" s="14"/>
      <c r="X1299" s="14"/>
      <c r="Y1299" s="14"/>
      <c r="Z1299" s="14"/>
      <c r="AA1299" s="14"/>
      <c r="AB1299" s="14"/>
      <c r="AC1299" s="14"/>
      <c r="AD1299" s="14"/>
      <c r="AE1299" s="14"/>
      <c r="AT1299" s="273" t="s">
        <v>369</v>
      </c>
      <c r="AU1299" s="273" t="s">
        <v>91</v>
      </c>
      <c r="AV1299" s="14" t="s">
        <v>115</v>
      </c>
      <c r="AW1299" s="14" t="s">
        <v>38</v>
      </c>
      <c r="AX1299" s="14" t="s">
        <v>87</v>
      </c>
      <c r="AY1299" s="273" t="s">
        <v>227</v>
      </c>
    </row>
    <row r="1300" s="2" customFormat="1" ht="16.5" customHeight="1">
      <c r="A1300" s="40"/>
      <c r="B1300" s="41"/>
      <c r="C1300" s="229" t="s">
        <v>1789</v>
      </c>
      <c r="D1300" s="229" t="s">
        <v>230</v>
      </c>
      <c r="E1300" s="230" t="s">
        <v>1790</v>
      </c>
      <c r="F1300" s="231" t="s">
        <v>1791</v>
      </c>
      <c r="G1300" s="232" t="s">
        <v>415</v>
      </c>
      <c r="H1300" s="233">
        <v>1737.6179999999999</v>
      </c>
      <c r="I1300" s="234"/>
      <c r="J1300" s="235">
        <f>ROUND(I1300*H1300,2)</f>
        <v>0</v>
      </c>
      <c r="K1300" s="231" t="s">
        <v>234</v>
      </c>
      <c r="L1300" s="46"/>
      <c r="M1300" s="236" t="s">
        <v>1</v>
      </c>
      <c r="N1300" s="237" t="s">
        <v>48</v>
      </c>
      <c r="O1300" s="93"/>
      <c r="P1300" s="238">
        <f>O1300*H1300</f>
        <v>0</v>
      </c>
      <c r="Q1300" s="238">
        <v>0.0050000000000000001</v>
      </c>
      <c r="R1300" s="238">
        <f>Q1300*H1300</f>
        <v>8.6880900000000008</v>
      </c>
      <c r="S1300" s="238">
        <v>0</v>
      </c>
      <c r="T1300" s="239">
        <f>S1300*H1300</f>
        <v>0</v>
      </c>
      <c r="U1300" s="40"/>
      <c r="V1300" s="40"/>
      <c r="W1300" s="40"/>
      <c r="X1300" s="40"/>
      <c r="Y1300" s="40"/>
      <c r="Z1300" s="40"/>
      <c r="AA1300" s="40"/>
      <c r="AB1300" s="40"/>
      <c r="AC1300" s="40"/>
      <c r="AD1300" s="40"/>
      <c r="AE1300" s="40"/>
      <c r="AR1300" s="240" t="s">
        <v>300</v>
      </c>
      <c r="AT1300" s="240" t="s">
        <v>230</v>
      </c>
      <c r="AU1300" s="240" t="s">
        <v>91</v>
      </c>
      <c r="AY1300" s="18" t="s">
        <v>227</v>
      </c>
      <c r="BE1300" s="241">
        <f>IF(N1300="základní",J1300,0)</f>
        <v>0</v>
      </c>
      <c r="BF1300" s="241">
        <f>IF(N1300="snížená",J1300,0)</f>
        <v>0</v>
      </c>
      <c r="BG1300" s="241">
        <f>IF(N1300="zákl. přenesená",J1300,0)</f>
        <v>0</v>
      </c>
      <c r="BH1300" s="241">
        <f>IF(N1300="sníž. přenesená",J1300,0)</f>
        <v>0</v>
      </c>
      <c r="BI1300" s="241">
        <f>IF(N1300="nulová",J1300,0)</f>
        <v>0</v>
      </c>
      <c r="BJ1300" s="18" t="s">
        <v>87</v>
      </c>
      <c r="BK1300" s="241">
        <f>ROUND(I1300*H1300,2)</f>
        <v>0</v>
      </c>
      <c r="BL1300" s="18" t="s">
        <v>300</v>
      </c>
      <c r="BM1300" s="240" t="s">
        <v>1792</v>
      </c>
    </row>
    <row r="1301" s="13" customFormat="1">
      <c r="A1301" s="13"/>
      <c r="B1301" s="252"/>
      <c r="C1301" s="253"/>
      <c r="D1301" s="242" t="s">
        <v>369</v>
      </c>
      <c r="E1301" s="254" t="s">
        <v>1</v>
      </c>
      <c r="F1301" s="255" t="s">
        <v>1793</v>
      </c>
      <c r="G1301" s="253"/>
      <c r="H1301" s="256">
        <v>784.5</v>
      </c>
      <c r="I1301" s="257"/>
      <c r="J1301" s="253"/>
      <c r="K1301" s="253"/>
      <c r="L1301" s="258"/>
      <c r="M1301" s="259"/>
      <c r="N1301" s="260"/>
      <c r="O1301" s="260"/>
      <c r="P1301" s="260"/>
      <c r="Q1301" s="260"/>
      <c r="R1301" s="260"/>
      <c r="S1301" s="260"/>
      <c r="T1301" s="261"/>
      <c r="U1301" s="13"/>
      <c r="V1301" s="13"/>
      <c r="W1301" s="13"/>
      <c r="X1301" s="13"/>
      <c r="Y1301" s="13"/>
      <c r="Z1301" s="13"/>
      <c r="AA1301" s="13"/>
      <c r="AB1301" s="13"/>
      <c r="AC1301" s="13"/>
      <c r="AD1301" s="13"/>
      <c r="AE1301" s="13"/>
      <c r="AT1301" s="262" t="s">
        <v>369</v>
      </c>
      <c r="AU1301" s="262" t="s">
        <v>91</v>
      </c>
      <c r="AV1301" s="13" t="s">
        <v>91</v>
      </c>
      <c r="AW1301" s="13" t="s">
        <v>38</v>
      </c>
      <c r="AX1301" s="13" t="s">
        <v>83</v>
      </c>
      <c r="AY1301" s="262" t="s">
        <v>227</v>
      </c>
    </row>
    <row r="1302" s="13" customFormat="1">
      <c r="A1302" s="13"/>
      <c r="B1302" s="252"/>
      <c r="C1302" s="253"/>
      <c r="D1302" s="242" t="s">
        <v>369</v>
      </c>
      <c r="E1302" s="254" t="s">
        <v>1</v>
      </c>
      <c r="F1302" s="255" t="s">
        <v>1794</v>
      </c>
      <c r="G1302" s="253"/>
      <c r="H1302" s="256">
        <v>499.5</v>
      </c>
      <c r="I1302" s="257"/>
      <c r="J1302" s="253"/>
      <c r="K1302" s="253"/>
      <c r="L1302" s="258"/>
      <c r="M1302" s="259"/>
      <c r="N1302" s="260"/>
      <c r="O1302" s="260"/>
      <c r="P1302" s="260"/>
      <c r="Q1302" s="260"/>
      <c r="R1302" s="260"/>
      <c r="S1302" s="260"/>
      <c r="T1302" s="261"/>
      <c r="U1302" s="13"/>
      <c r="V1302" s="13"/>
      <c r="W1302" s="13"/>
      <c r="X1302" s="13"/>
      <c r="Y1302" s="13"/>
      <c r="Z1302" s="13"/>
      <c r="AA1302" s="13"/>
      <c r="AB1302" s="13"/>
      <c r="AC1302" s="13"/>
      <c r="AD1302" s="13"/>
      <c r="AE1302" s="13"/>
      <c r="AT1302" s="262" t="s">
        <v>369</v>
      </c>
      <c r="AU1302" s="262" t="s">
        <v>91</v>
      </c>
      <c r="AV1302" s="13" t="s">
        <v>91</v>
      </c>
      <c r="AW1302" s="13" t="s">
        <v>38</v>
      </c>
      <c r="AX1302" s="13" t="s">
        <v>83</v>
      </c>
      <c r="AY1302" s="262" t="s">
        <v>227</v>
      </c>
    </row>
    <row r="1303" s="13" customFormat="1">
      <c r="A1303" s="13"/>
      <c r="B1303" s="252"/>
      <c r="C1303" s="253"/>
      <c r="D1303" s="242" t="s">
        <v>369</v>
      </c>
      <c r="E1303" s="254" t="s">
        <v>1</v>
      </c>
      <c r="F1303" s="255" t="s">
        <v>1795</v>
      </c>
      <c r="G1303" s="253"/>
      <c r="H1303" s="256">
        <v>53.957999999999998</v>
      </c>
      <c r="I1303" s="257"/>
      <c r="J1303" s="253"/>
      <c r="K1303" s="253"/>
      <c r="L1303" s="258"/>
      <c r="M1303" s="259"/>
      <c r="N1303" s="260"/>
      <c r="O1303" s="260"/>
      <c r="P1303" s="260"/>
      <c r="Q1303" s="260"/>
      <c r="R1303" s="260"/>
      <c r="S1303" s="260"/>
      <c r="T1303" s="261"/>
      <c r="U1303" s="13"/>
      <c r="V1303" s="13"/>
      <c r="W1303" s="13"/>
      <c r="X1303" s="13"/>
      <c r="Y1303" s="13"/>
      <c r="Z1303" s="13"/>
      <c r="AA1303" s="13"/>
      <c r="AB1303" s="13"/>
      <c r="AC1303" s="13"/>
      <c r="AD1303" s="13"/>
      <c r="AE1303" s="13"/>
      <c r="AT1303" s="262" t="s">
        <v>369</v>
      </c>
      <c r="AU1303" s="262" t="s">
        <v>91</v>
      </c>
      <c r="AV1303" s="13" t="s">
        <v>91</v>
      </c>
      <c r="AW1303" s="13" t="s">
        <v>38</v>
      </c>
      <c r="AX1303" s="13" t="s">
        <v>83</v>
      </c>
      <c r="AY1303" s="262" t="s">
        <v>227</v>
      </c>
    </row>
    <row r="1304" s="13" customFormat="1">
      <c r="A1304" s="13"/>
      <c r="B1304" s="252"/>
      <c r="C1304" s="253"/>
      <c r="D1304" s="242" t="s">
        <v>369</v>
      </c>
      <c r="E1304" s="254" t="s">
        <v>1</v>
      </c>
      <c r="F1304" s="255" t="s">
        <v>1796</v>
      </c>
      <c r="G1304" s="253"/>
      <c r="H1304" s="256">
        <v>350.69999999999999</v>
      </c>
      <c r="I1304" s="257"/>
      <c r="J1304" s="253"/>
      <c r="K1304" s="253"/>
      <c r="L1304" s="258"/>
      <c r="M1304" s="259"/>
      <c r="N1304" s="260"/>
      <c r="O1304" s="260"/>
      <c r="P1304" s="260"/>
      <c r="Q1304" s="260"/>
      <c r="R1304" s="260"/>
      <c r="S1304" s="260"/>
      <c r="T1304" s="261"/>
      <c r="U1304" s="13"/>
      <c r="V1304" s="13"/>
      <c r="W1304" s="13"/>
      <c r="X1304" s="13"/>
      <c r="Y1304" s="13"/>
      <c r="Z1304" s="13"/>
      <c r="AA1304" s="13"/>
      <c r="AB1304" s="13"/>
      <c r="AC1304" s="13"/>
      <c r="AD1304" s="13"/>
      <c r="AE1304" s="13"/>
      <c r="AT1304" s="262" t="s">
        <v>369</v>
      </c>
      <c r="AU1304" s="262" t="s">
        <v>91</v>
      </c>
      <c r="AV1304" s="13" t="s">
        <v>91</v>
      </c>
      <c r="AW1304" s="13" t="s">
        <v>38</v>
      </c>
      <c r="AX1304" s="13" t="s">
        <v>83</v>
      </c>
      <c r="AY1304" s="262" t="s">
        <v>227</v>
      </c>
    </row>
    <row r="1305" s="13" customFormat="1">
      <c r="A1305" s="13"/>
      <c r="B1305" s="252"/>
      <c r="C1305" s="253"/>
      <c r="D1305" s="242" t="s">
        <v>369</v>
      </c>
      <c r="E1305" s="254" t="s">
        <v>1</v>
      </c>
      <c r="F1305" s="255" t="s">
        <v>1797</v>
      </c>
      <c r="G1305" s="253"/>
      <c r="H1305" s="256">
        <v>48.960000000000001</v>
      </c>
      <c r="I1305" s="257"/>
      <c r="J1305" s="253"/>
      <c r="K1305" s="253"/>
      <c r="L1305" s="258"/>
      <c r="M1305" s="259"/>
      <c r="N1305" s="260"/>
      <c r="O1305" s="260"/>
      <c r="P1305" s="260"/>
      <c r="Q1305" s="260"/>
      <c r="R1305" s="260"/>
      <c r="S1305" s="260"/>
      <c r="T1305" s="261"/>
      <c r="U1305" s="13"/>
      <c r="V1305" s="13"/>
      <c r="W1305" s="13"/>
      <c r="X1305" s="13"/>
      <c r="Y1305" s="13"/>
      <c r="Z1305" s="13"/>
      <c r="AA1305" s="13"/>
      <c r="AB1305" s="13"/>
      <c r="AC1305" s="13"/>
      <c r="AD1305" s="13"/>
      <c r="AE1305" s="13"/>
      <c r="AT1305" s="262" t="s">
        <v>369</v>
      </c>
      <c r="AU1305" s="262" t="s">
        <v>91</v>
      </c>
      <c r="AV1305" s="13" t="s">
        <v>91</v>
      </c>
      <c r="AW1305" s="13" t="s">
        <v>38</v>
      </c>
      <c r="AX1305" s="13" t="s">
        <v>83</v>
      </c>
      <c r="AY1305" s="262" t="s">
        <v>227</v>
      </c>
    </row>
    <row r="1306" s="14" customFormat="1">
      <c r="A1306" s="14"/>
      <c r="B1306" s="263"/>
      <c r="C1306" s="264"/>
      <c r="D1306" s="242" t="s">
        <v>369</v>
      </c>
      <c r="E1306" s="265" t="s">
        <v>1</v>
      </c>
      <c r="F1306" s="266" t="s">
        <v>371</v>
      </c>
      <c r="G1306" s="264"/>
      <c r="H1306" s="267">
        <v>1737.6179999999999</v>
      </c>
      <c r="I1306" s="268"/>
      <c r="J1306" s="264"/>
      <c r="K1306" s="264"/>
      <c r="L1306" s="269"/>
      <c r="M1306" s="270"/>
      <c r="N1306" s="271"/>
      <c r="O1306" s="271"/>
      <c r="P1306" s="271"/>
      <c r="Q1306" s="271"/>
      <c r="R1306" s="271"/>
      <c r="S1306" s="271"/>
      <c r="T1306" s="272"/>
      <c r="U1306" s="14"/>
      <c r="V1306" s="14"/>
      <c r="W1306" s="14"/>
      <c r="X1306" s="14"/>
      <c r="Y1306" s="14"/>
      <c r="Z1306" s="14"/>
      <c r="AA1306" s="14"/>
      <c r="AB1306" s="14"/>
      <c r="AC1306" s="14"/>
      <c r="AD1306" s="14"/>
      <c r="AE1306" s="14"/>
      <c r="AT1306" s="273" t="s">
        <v>369</v>
      </c>
      <c r="AU1306" s="273" t="s">
        <v>91</v>
      </c>
      <c r="AV1306" s="14" t="s">
        <v>115</v>
      </c>
      <c r="AW1306" s="14" t="s">
        <v>38</v>
      </c>
      <c r="AX1306" s="14" t="s">
        <v>87</v>
      </c>
      <c r="AY1306" s="273" t="s">
        <v>227</v>
      </c>
    </row>
    <row r="1307" s="2" customFormat="1">
      <c r="A1307" s="40"/>
      <c r="B1307" s="41"/>
      <c r="C1307" s="229" t="s">
        <v>1798</v>
      </c>
      <c r="D1307" s="229" t="s">
        <v>230</v>
      </c>
      <c r="E1307" s="230" t="s">
        <v>1799</v>
      </c>
      <c r="F1307" s="231" t="s">
        <v>1800</v>
      </c>
      <c r="G1307" s="232" t="s">
        <v>415</v>
      </c>
      <c r="H1307" s="233">
        <v>782.5</v>
      </c>
      <c r="I1307" s="234"/>
      <c r="J1307" s="235">
        <f>ROUND(I1307*H1307,2)</f>
        <v>0</v>
      </c>
      <c r="K1307" s="231" t="s">
        <v>251</v>
      </c>
      <c r="L1307" s="46"/>
      <c r="M1307" s="236" t="s">
        <v>1</v>
      </c>
      <c r="N1307" s="237" t="s">
        <v>48</v>
      </c>
      <c r="O1307" s="93"/>
      <c r="P1307" s="238">
        <f>O1307*H1307</f>
        <v>0</v>
      </c>
      <c r="Q1307" s="238">
        <v>0</v>
      </c>
      <c r="R1307" s="238">
        <f>Q1307*H1307</f>
        <v>0</v>
      </c>
      <c r="S1307" s="238">
        <v>0</v>
      </c>
      <c r="T1307" s="239">
        <f>S1307*H1307</f>
        <v>0</v>
      </c>
      <c r="U1307" s="40"/>
      <c r="V1307" s="40"/>
      <c r="W1307" s="40"/>
      <c r="X1307" s="40"/>
      <c r="Y1307" s="40"/>
      <c r="Z1307" s="40"/>
      <c r="AA1307" s="40"/>
      <c r="AB1307" s="40"/>
      <c r="AC1307" s="40"/>
      <c r="AD1307" s="40"/>
      <c r="AE1307" s="40"/>
      <c r="AR1307" s="240" t="s">
        <v>300</v>
      </c>
      <c r="AT1307" s="240" t="s">
        <v>230</v>
      </c>
      <c r="AU1307" s="240" t="s">
        <v>91</v>
      </c>
      <c r="AY1307" s="18" t="s">
        <v>227</v>
      </c>
      <c r="BE1307" s="241">
        <f>IF(N1307="základní",J1307,0)</f>
        <v>0</v>
      </c>
      <c r="BF1307" s="241">
        <f>IF(N1307="snížená",J1307,0)</f>
        <v>0</v>
      </c>
      <c r="BG1307" s="241">
        <f>IF(N1307="zákl. přenesená",J1307,0)</f>
        <v>0</v>
      </c>
      <c r="BH1307" s="241">
        <f>IF(N1307="sníž. přenesená",J1307,0)</f>
        <v>0</v>
      </c>
      <c r="BI1307" s="241">
        <f>IF(N1307="nulová",J1307,0)</f>
        <v>0</v>
      </c>
      <c r="BJ1307" s="18" t="s">
        <v>87</v>
      </c>
      <c r="BK1307" s="241">
        <f>ROUND(I1307*H1307,2)</f>
        <v>0</v>
      </c>
      <c r="BL1307" s="18" t="s">
        <v>300</v>
      </c>
      <c r="BM1307" s="240" t="s">
        <v>1801</v>
      </c>
    </row>
    <row r="1308" s="2" customFormat="1">
      <c r="A1308" s="40"/>
      <c r="B1308" s="41"/>
      <c r="C1308" s="42"/>
      <c r="D1308" s="242" t="s">
        <v>237</v>
      </c>
      <c r="E1308" s="42"/>
      <c r="F1308" s="243" t="s">
        <v>1802</v>
      </c>
      <c r="G1308" s="42"/>
      <c r="H1308" s="42"/>
      <c r="I1308" s="244"/>
      <c r="J1308" s="42"/>
      <c r="K1308" s="42"/>
      <c r="L1308" s="46"/>
      <c r="M1308" s="245"/>
      <c r="N1308" s="246"/>
      <c r="O1308" s="93"/>
      <c r="P1308" s="93"/>
      <c r="Q1308" s="93"/>
      <c r="R1308" s="93"/>
      <c r="S1308" s="93"/>
      <c r="T1308" s="94"/>
      <c r="U1308" s="40"/>
      <c r="V1308" s="40"/>
      <c r="W1308" s="40"/>
      <c r="X1308" s="40"/>
      <c r="Y1308" s="40"/>
      <c r="Z1308" s="40"/>
      <c r="AA1308" s="40"/>
      <c r="AB1308" s="40"/>
      <c r="AC1308" s="40"/>
      <c r="AD1308" s="40"/>
      <c r="AE1308" s="40"/>
      <c r="AT1308" s="18" t="s">
        <v>237</v>
      </c>
      <c r="AU1308" s="18" t="s">
        <v>91</v>
      </c>
    </row>
    <row r="1309" s="15" customFormat="1">
      <c r="A1309" s="15"/>
      <c r="B1309" s="274"/>
      <c r="C1309" s="275"/>
      <c r="D1309" s="242" t="s">
        <v>369</v>
      </c>
      <c r="E1309" s="276" t="s">
        <v>1</v>
      </c>
      <c r="F1309" s="277" t="s">
        <v>1803</v>
      </c>
      <c r="G1309" s="275"/>
      <c r="H1309" s="276" t="s">
        <v>1</v>
      </c>
      <c r="I1309" s="278"/>
      <c r="J1309" s="275"/>
      <c r="K1309" s="275"/>
      <c r="L1309" s="279"/>
      <c r="M1309" s="280"/>
      <c r="N1309" s="281"/>
      <c r="O1309" s="281"/>
      <c r="P1309" s="281"/>
      <c r="Q1309" s="281"/>
      <c r="R1309" s="281"/>
      <c r="S1309" s="281"/>
      <c r="T1309" s="282"/>
      <c r="U1309" s="15"/>
      <c r="V1309" s="15"/>
      <c r="W1309" s="15"/>
      <c r="X1309" s="15"/>
      <c r="Y1309" s="15"/>
      <c r="Z1309" s="15"/>
      <c r="AA1309" s="15"/>
      <c r="AB1309" s="15"/>
      <c r="AC1309" s="15"/>
      <c r="AD1309" s="15"/>
      <c r="AE1309" s="15"/>
      <c r="AT1309" s="283" t="s">
        <v>369</v>
      </c>
      <c r="AU1309" s="283" t="s">
        <v>91</v>
      </c>
      <c r="AV1309" s="15" t="s">
        <v>87</v>
      </c>
      <c r="AW1309" s="15" t="s">
        <v>38</v>
      </c>
      <c r="AX1309" s="15" t="s">
        <v>83</v>
      </c>
      <c r="AY1309" s="283" t="s">
        <v>227</v>
      </c>
    </row>
    <row r="1310" s="13" customFormat="1">
      <c r="A1310" s="13"/>
      <c r="B1310" s="252"/>
      <c r="C1310" s="253"/>
      <c r="D1310" s="242" t="s">
        <v>369</v>
      </c>
      <c r="E1310" s="254" t="s">
        <v>1</v>
      </c>
      <c r="F1310" s="255" t="s">
        <v>1804</v>
      </c>
      <c r="G1310" s="253"/>
      <c r="H1310" s="256">
        <v>782.5</v>
      </c>
      <c r="I1310" s="257"/>
      <c r="J1310" s="253"/>
      <c r="K1310" s="253"/>
      <c r="L1310" s="258"/>
      <c r="M1310" s="259"/>
      <c r="N1310" s="260"/>
      <c r="O1310" s="260"/>
      <c r="P1310" s="260"/>
      <c r="Q1310" s="260"/>
      <c r="R1310" s="260"/>
      <c r="S1310" s="260"/>
      <c r="T1310" s="261"/>
      <c r="U1310" s="13"/>
      <c r="V1310" s="13"/>
      <c r="W1310" s="13"/>
      <c r="X1310" s="13"/>
      <c r="Y1310" s="13"/>
      <c r="Z1310" s="13"/>
      <c r="AA1310" s="13"/>
      <c r="AB1310" s="13"/>
      <c r="AC1310" s="13"/>
      <c r="AD1310" s="13"/>
      <c r="AE1310" s="13"/>
      <c r="AT1310" s="262" t="s">
        <v>369</v>
      </c>
      <c r="AU1310" s="262" t="s">
        <v>91</v>
      </c>
      <c r="AV1310" s="13" t="s">
        <v>91</v>
      </c>
      <c r="AW1310" s="13" t="s">
        <v>38</v>
      </c>
      <c r="AX1310" s="13" t="s">
        <v>83</v>
      </c>
      <c r="AY1310" s="262" t="s">
        <v>227</v>
      </c>
    </row>
    <row r="1311" s="14" customFormat="1">
      <c r="A1311" s="14"/>
      <c r="B1311" s="263"/>
      <c r="C1311" s="264"/>
      <c r="D1311" s="242" t="s">
        <v>369</v>
      </c>
      <c r="E1311" s="265" t="s">
        <v>1</v>
      </c>
      <c r="F1311" s="266" t="s">
        <v>371</v>
      </c>
      <c r="G1311" s="264"/>
      <c r="H1311" s="267">
        <v>782.5</v>
      </c>
      <c r="I1311" s="268"/>
      <c r="J1311" s="264"/>
      <c r="K1311" s="264"/>
      <c r="L1311" s="269"/>
      <c r="M1311" s="270"/>
      <c r="N1311" s="271"/>
      <c r="O1311" s="271"/>
      <c r="P1311" s="271"/>
      <c r="Q1311" s="271"/>
      <c r="R1311" s="271"/>
      <c r="S1311" s="271"/>
      <c r="T1311" s="272"/>
      <c r="U1311" s="14"/>
      <c r="V1311" s="14"/>
      <c r="W1311" s="14"/>
      <c r="X1311" s="14"/>
      <c r="Y1311" s="14"/>
      <c r="Z1311" s="14"/>
      <c r="AA1311" s="14"/>
      <c r="AB1311" s="14"/>
      <c r="AC1311" s="14"/>
      <c r="AD1311" s="14"/>
      <c r="AE1311" s="14"/>
      <c r="AT1311" s="273" t="s">
        <v>369</v>
      </c>
      <c r="AU1311" s="273" t="s">
        <v>91</v>
      </c>
      <c r="AV1311" s="14" t="s">
        <v>115</v>
      </c>
      <c r="AW1311" s="14" t="s">
        <v>38</v>
      </c>
      <c r="AX1311" s="14" t="s">
        <v>87</v>
      </c>
      <c r="AY1311" s="273" t="s">
        <v>227</v>
      </c>
    </row>
    <row r="1312" s="2" customFormat="1" ht="16.5" customHeight="1">
      <c r="A1312" s="40"/>
      <c r="B1312" s="41"/>
      <c r="C1312" s="229" t="s">
        <v>1805</v>
      </c>
      <c r="D1312" s="229" t="s">
        <v>230</v>
      </c>
      <c r="E1312" s="230" t="s">
        <v>1806</v>
      </c>
      <c r="F1312" s="231" t="s">
        <v>1807</v>
      </c>
      <c r="G1312" s="232" t="s">
        <v>415</v>
      </c>
      <c r="H1312" s="233">
        <v>378.13299999999998</v>
      </c>
      <c r="I1312" s="234"/>
      <c r="J1312" s="235">
        <f>ROUND(I1312*H1312,2)</f>
        <v>0</v>
      </c>
      <c r="K1312" s="231" t="s">
        <v>251</v>
      </c>
      <c r="L1312" s="46"/>
      <c r="M1312" s="236" t="s">
        <v>1</v>
      </c>
      <c r="N1312" s="237" t="s">
        <v>48</v>
      </c>
      <c r="O1312" s="93"/>
      <c r="P1312" s="238">
        <f>O1312*H1312</f>
        <v>0</v>
      </c>
      <c r="Q1312" s="238">
        <v>0</v>
      </c>
      <c r="R1312" s="238">
        <f>Q1312*H1312</f>
        <v>0</v>
      </c>
      <c r="S1312" s="238">
        <v>0</v>
      </c>
      <c r="T1312" s="239">
        <f>S1312*H1312</f>
        <v>0</v>
      </c>
      <c r="U1312" s="40"/>
      <c r="V1312" s="40"/>
      <c r="W1312" s="40"/>
      <c r="X1312" s="40"/>
      <c r="Y1312" s="40"/>
      <c r="Z1312" s="40"/>
      <c r="AA1312" s="40"/>
      <c r="AB1312" s="40"/>
      <c r="AC1312" s="40"/>
      <c r="AD1312" s="40"/>
      <c r="AE1312" s="40"/>
      <c r="AR1312" s="240" t="s">
        <v>300</v>
      </c>
      <c r="AT1312" s="240" t="s">
        <v>230</v>
      </c>
      <c r="AU1312" s="240" t="s">
        <v>91</v>
      </c>
      <c r="AY1312" s="18" t="s">
        <v>227</v>
      </c>
      <c r="BE1312" s="241">
        <f>IF(N1312="základní",J1312,0)</f>
        <v>0</v>
      </c>
      <c r="BF1312" s="241">
        <f>IF(N1312="snížená",J1312,0)</f>
        <v>0</v>
      </c>
      <c r="BG1312" s="241">
        <f>IF(N1312="zákl. přenesená",J1312,0)</f>
        <v>0</v>
      </c>
      <c r="BH1312" s="241">
        <f>IF(N1312="sníž. přenesená",J1312,0)</f>
        <v>0</v>
      </c>
      <c r="BI1312" s="241">
        <f>IF(N1312="nulová",J1312,0)</f>
        <v>0</v>
      </c>
      <c r="BJ1312" s="18" t="s">
        <v>87</v>
      </c>
      <c r="BK1312" s="241">
        <f>ROUND(I1312*H1312,2)</f>
        <v>0</v>
      </c>
      <c r="BL1312" s="18" t="s">
        <v>300</v>
      </c>
      <c r="BM1312" s="240" t="s">
        <v>1808</v>
      </c>
    </row>
    <row r="1313" s="2" customFormat="1">
      <c r="A1313" s="40"/>
      <c r="B1313" s="41"/>
      <c r="C1313" s="42"/>
      <c r="D1313" s="242" t="s">
        <v>237</v>
      </c>
      <c r="E1313" s="42"/>
      <c r="F1313" s="243" t="s">
        <v>1802</v>
      </c>
      <c r="G1313" s="42"/>
      <c r="H1313" s="42"/>
      <c r="I1313" s="244"/>
      <c r="J1313" s="42"/>
      <c r="K1313" s="42"/>
      <c r="L1313" s="46"/>
      <c r="M1313" s="245"/>
      <c r="N1313" s="246"/>
      <c r="O1313" s="93"/>
      <c r="P1313" s="93"/>
      <c r="Q1313" s="93"/>
      <c r="R1313" s="93"/>
      <c r="S1313" s="93"/>
      <c r="T1313" s="94"/>
      <c r="U1313" s="40"/>
      <c r="V1313" s="40"/>
      <c r="W1313" s="40"/>
      <c r="X1313" s="40"/>
      <c r="Y1313" s="40"/>
      <c r="Z1313" s="40"/>
      <c r="AA1313" s="40"/>
      <c r="AB1313" s="40"/>
      <c r="AC1313" s="40"/>
      <c r="AD1313" s="40"/>
      <c r="AE1313" s="40"/>
      <c r="AT1313" s="18" t="s">
        <v>237</v>
      </c>
      <c r="AU1313" s="18" t="s">
        <v>91</v>
      </c>
    </row>
    <row r="1314" s="15" customFormat="1">
      <c r="A1314" s="15"/>
      <c r="B1314" s="274"/>
      <c r="C1314" s="275"/>
      <c r="D1314" s="242" t="s">
        <v>369</v>
      </c>
      <c r="E1314" s="276" t="s">
        <v>1</v>
      </c>
      <c r="F1314" s="277" t="s">
        <v>1803</v>
      </c>
      <c r="G1314" s="275"/>
      <c r="H1314" s="276" t="s">
        <v>1</v>
      </c>
      <c r="I1314" s="278"/>
      <c r="J1314" s="275"/>
      <c r="K1314" s="275"/>
      <c r="L1314" s="279"/>
      <c r="M1314" s="280"/>
      <c r="N1314" s="281"/>
      <c r="O1314" s="281"/>
      <c r="P1314" s="281"/>
      <c r="Q1314" s="281"/>
      <c r="R1314" s="281"/>
      <c r="S1314" s="281"/>
      <c r="T1314" s="282"/>
      <c r="U1314" s="15"/>
      <c r="V1314" s="15"/>
      <c r="W1314" s="15"/>
      <c r="X1314" s="15"/>
      <c r="Y1314" s="15"/>
      <c r="Z1314" s="15"/>
      <c r="AA1314" s="15"/>
      <c r="AB1314" s="15"/>
      <c r="AC1314" s="15"/>
      <c r="AD1314" s="15"/>
      <c r="AE1314" s="15"/>
      <c r="AT1314" s="283" t="s">
        <v>369</v>
      </c>
      <c r="AU1314" s="283" t="s">
        <v>91</v>
      </c>
      <c r="AV1314" s="15" t="s">
        <v>87</v>
      </c>
      <c r="AW1314" s="15" t="s">
        <v>38</v>
      </c>
      <c r="AX1314" s="15" t="s">
        <v>83</v>
      </c>
      <c r="AY1314" s="283" t="s">
        <v>227</v>
      </c>
    </row>
    <row r="1315" s="13" customFormat="1">
      <c r="A1315" s="13"/>
      <c r="B1315" s="252"/>
      <c r="C1315" s="253"/>
      <c r="D1315" s="242" t="s">
        <v>369</v>
      </c>
      <c r="E1315" s="254" t="s">
        <v>1</v>
      </c>
      <c r="F1315" s="255" t="s">
        <v>1809</v>
      </c>
      <c r="G1315" s="253"/>
      <c r="H1315" s="256">
        <v>378.13299999999998</v>
      </c>
      <c r="I1315" s="257"/>
      <c r="J1315" s="253"/>
      <c r="K1315" s="253"/>
      <c r="L1315" s="258"/>
      <c r="M1315" s="259"/>
      <c r="N1315" s="260"/>
      <c r="O1315" s="260"/>
      <c r="P1315" s="260"/>
      <c r="Q1315" s="260"/>
      <c r="R1315" s="260"/>
      <c r="S1315" s="260"/>
      <c r="T1315" s="261"/>
      <c r="U1315" s="13"/>
      <c r="V1315" s="13"/>
      <c r="W1315" s="13"/>
      <c r="X1315" s="13"/>
      <c r="Y1315" s="13"/>
      <c r="Z1315" s="13"/>
      <c r="AA1315" s="13"/>
      <c r="AB1315" s="13"/>
      <c r="AC1315" s="13"/>
      <c r="AD1315" s="13"/>
      <c r="AE1315" s="13"/>
      <c r="AT1315" s="262" t="s">
        <v>369</v>
      </c>
      <c r="AU1315" s="262" t="s">
        <v>91</v>
      </c>
      <c r="AV1315" s="13" t="s">
        <v>91</v>
      </c>
      <c r="AW1315" s="13" t="s">
        <v>38</v>
      </c>
      <c r="AX1315" s="13" t="s">
        <v>83</v>
      </c>
      <c r="AY1315" s="262" t="s">
        <v>227</v>
      </c>
    </row>
    <row r="1316" s="14" customFormat="1">
      <c r="A1316" s="14"/>
      <c r="B1316" s="263"/>
      <c r="C1316" s="264"/>
      <c r="D1316" s="242" t="s">
        <v>369</v>
      </c>
      <c r="E1316" s="265" t="s">
        <v>1</v>
      </c>
      <c r="F1316" s="266" t="s">
        <v>371</v>
      </c>
      <c r="G1316" s="264"/>
      <c r="H1316" s="267">
        <v>378.13299999999998</v>
      </c>
      <c r="I1316" s="268"/>
      <c r="J1316" s="264"/>
      <c r="K1316" s="264"/>
      <c r="L1316" s="269"/>
      <c r="M1316" s="270"/>
      <c r="N1316" s="271"/>
      <c r="O1316" s="271"/>
      <c r="P1316" s="271"/>
      <c r="Q1316" s="271"/>
      <c r="R1316" s="271"/>
      <c r="S1316" s="271"/>
      <c r="T1316" s="272"/>
      <c r="U1316" s="14"/>
      <c r="V1316" s="14"/>
      <c r="W1316" s="14"/>
      <c r="X1316" s="14"/>
      <c r="Y1316" s="14"/>
      <c r="Z1316" s="14"/>
      <c r="AA1316" s="14"/>
      <c r="AB1316" s="14"/>
      <c r="AC1316" s="14"/>
      <c r="AD1316" s="14"/>
      <c r="AE1316" s="14"/>
      <c r="AT1316" s="273" t="s">
        <v>369</v>
      </c>
      <c r="AU1316" s="273" t="s">
        <v>91</v>
      </c>
      <c r="AV1316" s="14" t="s">
        <v>115</v>
      </c>
      <c r="AW1316" s="14" t="s">
        <v>38</v>
      </c>
      <c r="AX1316" s="14" t="s">
        <v>87</v>
      </c>
      <c r="AY1316" s="273" t="s">
        <v>227</v>
      </c>
    </row>
    <row r="1317" s="2" customFormat="1" ht="16.5" customHeight="1">
      <c r="A1317" s="40"/>
      <c r="B1317" s="41"/>
      <c r="C1317" s="229" t="s">
        <v>1810</v>
      </c>
      <c r="D1317" s="229" t="s">
        <v>230</v>
      </c>
      <c r="E1317" s="230" t="s">
        <v>1811</v>
      </c>
      <c r="F1317" s="231" t="s">
        <v>1812</v>
      </c>
      <c r="G1317" s="232" t="s">
        <v>1381</v>
      </c>
      <c r="H1317" s="305"/>
      <c r="I1317" s="234"/>
      <c r="J1317" s="235">
        <f>ROUND(I1317*H1317,2)</f>
        <v>0</v>
      </c>
      <c r="K1317" s="231" t="s">
        <v>234</v>
      </c>
      <c r="L1317" s="46"/>
      <c r="M1317" s="236" t="s">
        <v>1</v>
      </c>
      <c r="N1317" s="237" t="s">
        <v>48</v>
      </c>
      <c r="O1317" s="93"/>
      <c r="P1317" s="238">
        <f>O1317*H1317</f>
        <v>0</v>
      </c>
      <c r="Q1317" s="238">
        <v>0</v>
      </c>
      <c r="R1317" s="238">
        <f>Q1317*H1317</f>
        <v>0</v>
      </c>
      <c r="S1317" s="238">
        <v>0</v>
      </c>
      <c r="T1317" s="239">
        <f>S1317*H1317</f>
        <v>0</v>
      </c>
      <c r="U1317" s="40"/>
      <c r="V1317" s="40"/>
      <c r="W1317" s="40"/>
      <c r="X1317" s="40"/>
      <c r="Y1317" s="40"/>
      <c r="Z1317" s="40"/>
      <c r="AA1317" s="40"/>
      <c r="AB1317" s="40"/>
      <c r="AC1317" s="40"/>
      <c r="AD1317" s="40"/>
      <c r="AE1317" s="40"/>
      <c r="AR1317" s="240" t="s">
        <v>300</v>
      </c>
      <c r="AT1317" s="240" t="s">
        <v>230</v>
      </c>
      <c r="AU1317" s="240" t="s">
        <v>91</v>
      </c>
      <c r="AY1317" s="18" t="s">
        <v>227</v>
      </c>
      <c r="BE1317" s="241">
        <f>IF(N1317="základní",J1317,0)</f>
        <v>0</v>
      </c>
      <c r="BF1317" s="241">
        <f>IF(N1317="snížená",J1317,0)</f>
        <v>0</v>
      </c>
      <c r="BG1317" s="241">
        <f>IF(N1317="zákl. přenesená",J1317,0)</f>
        <v>0</v>
      </c>
      <c r="BH1317" s="241">
        <f>IF(N1317="sníž. přenesená",J1317,0)</f>
        <v>0</v>
      </c>
      <c r="BI1317" s="241">
        <f>IF(N1317="nulová",J1317,0)</f>
        <v>0</v>
      </c>
      <c r="BJ1317" s="18" t="s">
        <v>87</v>
      </c>
      <c r="BK1317" s="241">
        <f>ROUND(I1317*H1317,2)</f>
        <v>0</v>
      </c>
      <c r="BL1317" s="18" t="s">
        <v>300</v>
      </c>
      <c r="BM1317" s="240" t="s">
        <v>1813</v>
      </c>
    </row>
    <row r="1318" s="12" customFormat="1" ht="22.8" customHeight="1">
      <c r="A1318" s="12"/>
      <c r="B1318" s="213"/>
      <c r="C1318" s="214"/>
      <c r="D1318" s="215" t="s">
        <v>82</v>
      </c>
      <c r="E1318" s="227" t="s">
        <v>1814</v>
      </c>
      <c r="F1318" s="227" t="s">
        <v>1815</v>
      </c>
      <c r="G1318" s="214"/>
      <c r="H1318" s="214"/>
      <c r="I1318" s="217"/>
      <c r="J1318" s="228">
        <f>BK1318</f>
        <v>0</v>
      </c>
      <c r="K1318" s="214"/>
      <c r="L1318" s="219"/>
      <c r="M1318" s="220"/>
      <c r="N1318" s="221"/>
      <c r="O1318" s="221"/>
      <c r="P1318" s="222">
        <f>SUM(P1319:P1351)</f>
        <v>0</v>
      </c>
      <c r="Q1318" s="221"/>
      <c r="R1318" s="222">
        <f>SUM(R1319:R1351)</f>
        <v>0</v>
      </c>
      <c r="S1318" s="221"/>
      <c r="T1318" s="223">
        <f>SUM(T1319:T1351)</f>
        <v>0.6006165</v>
      </c>
      <c r="U1318" s="12"/>
      <c r="V1318" s="12"/>
      <c r="W1318" s="12"/>
      <c r="X1318" s="12"/>
      <c r="Y1318" s="12"/>
      <c r="Z1318" s="12"/>
      <c r="AA1318" s="12"/>
      <c r="AB1318" s="12"/>
      <c r="AC1318" s="12"/>
      <c r="AD1318" s="12"/>
      <c r="AE1318" s="12"/>
      <c r="AR1318" s="224" t="s">
        <v>91</v>
      </c>
      <c r="AT1318" s="225" t="s">
        <v>82</v>
      </c>
      <c r="AU1318" s="225" t="s">
        <v>87</v>
      </c>
      <c r="AY1318" s="224" t="s">
        <v>227</v>
      </c>
      <c r="BK1318" s="226">
        <f>SUM(BK1319:BK1351)</f>
        <v>0</v>
      </c>
    </row>
    <row r="1319" s="2" customFormat="1">
      <c r="A1319" s="40"/>
      <c r="B1319" s="41"/>
      <c r="C1319" s="229" t="s">
        <v>1816</v>
      </c>
      <c r="D1319" s="229" t="s">
        <v>230</v>
      </c>
      <c r="E1319" s="230" t="s">
        <v>1817</v>
      </c>
      <c r="F1319" s="231" t="s">
        <v>1818</v>
      </c>
      <c r="G1319" s="232" t="s">
        <v>1819</v>
      </c>
      <c r="H1319" s="233">
        <v>8.9000000000000004</v>
      </c>
      <c r="I1319" s="234"/>
      <c r="J1319" s="235">
        <f>ROUND(I1319*H1319,2)</f>
        <v>0</v>
      </c>
      <c r="K1319" s="231" t="s">
        <v>251</v>
      </c>
      <c r="L1319" s="46"/>
      <c r="M1319" s="236" t="s">
        <v>1</v>
      </c>
      <c r="N1319" s="237" t="s">
        <v>48</v>
      </c>
      <c r="O1319" s="93"/>
      <c r="P1319" s="238">
        <f>O1319*H1319</f>
        <v>0</v>
      </c>
      <c r="Q1319" s="238">
        <v>0</v>
      </c>
      <c r="R1319" s="238">
        <f>Q1319*H1319</f>
        <v>0</v>
      </c>
      <c r="S1319" s="238">
        <v>0</v>
      </c>
      <c r="T1319" s="239">
        <f>S1319*H1319</f>
        <v>0</v>
      </c>
      <c r="U1319" s="40"/>
      <c r="V1319" s="40"/>
      <c r="W1319" s="40"/>
      <c r="X1319" s="40"/>
      <c r="Y1319" s="40"/>
      <c r="Z1319" s="40"/>
      <c r="AA1319" s="40"/>
      <c r="AB1319" s="40"/>
      <c r="AC1319" s="40"/>
      <c r="AD1319" s="40"/>
      <c r="AE1319" s="40"/>
      <c r="AR1319" s="240" t="s">
        <v>300</v>
      </c>
      <c r="AT1319" s="240" t="s">
        <v>230</v>
      </c>
      <c r="AU1319" s="240" t="s">
        <v>91</v>
      </c>
      <c r="AY1319" s="18" t="s">
        <v>227</v>
      </c>
      <c r="BE1319" s="241">
        <f>IF(N1319="základní",J1319,0)</f>
        <v>0</v>
      </c>
      <c r="BF1319" s="241">
        <f>IF(N1319="snížená",J1319,0)</f>
        <v>0</v>
      </c>
      <c r="BG1319" s="241">
        <f>IF(N1319="zákl. přenesená",J1319,0)</f>
        <v>0</v>
      </c>
      <c r="BH1319" s="241">
        <f>IF(N1319="sníž. přenesená",J1319,0)</f>
        <v>0</v>
      </c>
      <c r="BI1319" s="241">
        <f>IF(N1319="nulová",J1319,0)</f>
        <v>0</v>
      </c>
      <c r="BJ1319" s="18" t="s">
        <v>87</v>
      </c>
      <c r="BK1319" s="241">
        <f>ROUND(I1319*H1319,2)</f>
        <v>0</v>
      </c>
      <c r="BL1319" s="18" t="s">
        <v>300</v>
      </c>
      <c r="BM1319" s="240" t="s">
        <v>1820</v>
      </c>
    </row>
    <row r="1320" s="2" customFormat="1">
      <c r="A1320" s="40"/>
      <c r="B1320" s="41"/>
      <c r="C1320" s="42"/>
      <c r="D1320" s="242" t="s">
        <v>237</v>
      </c>
      <c r="E1320" s="42"/>
      <c r="F1320" s="243" t="s">
        <v>1821</v>
      </c>
      <c r="G1320" s="42"/>
      <c r="H1320" s="42"/>
      <c r="I1320" s="244"/>
      <c r="J1320" s="42"/>
      <c r="K1320" s="42"/>
      <c r="L1320" s="46"/>
      <c r="M1320" s="245"/>
      <c r="N1320" s="246"/>
      <c r="O1320" s="93"/>
      <c r="P1320" s="93"/>
      <c r="Q1320" s="93"/>
      <c r="R1320" s="93"/>
      <c r="S1320" s="93"/>
      <c r="T1320" s="94"/>
      <c r="U1320" s="40"/>
      <c r="V1320" s="40"/>
      <c r="W1320" s="40"/>
      <c r="X1320" s="40"/>
      <c r="Y1320" s="40"/>
      <c r="Z1320" s="40"/>
      <c r="AA1320" s="40"/>
      <c r="AB1320" s="40"/>
      <c r="AC1320" s="40"/>
      <c r="AD1320" s="40"/>
      <c r="AE1320" s="40"/>
      <c r="AT1320" s="18" t="s">
        <v>237</v>
      </c>
      <c r="AU1320" s="18" t="s">
        <v>91</v>
      </c>
    </row>
    <row r="1321" s="2" customFormat="1">
      <c r="A1321" s="40"/>
      <c r="B1321" s="41"/>
      <c r="C1321" s="229" t="s">
        <v>1822</v>
      </c>
      <c r="D1321" s="229" t="s">
        <v>230</v>
      </c>
      <c r="E1321" s="230" t="s">
        <v>1823</v>
      </c>
      <c r="F1321" s="231" t="s">
        <v>1824</v>
      </c>
      <c r="G1321" s="232" t="s">
        <v>1819</v>
      </c>
      <c r="H1321" s="233">
        <v>22.34</v>
      </c>
      <c r="I1321" s="234"/>
      <c r="J1321" s="235">
        <f>ROUND(I1321*H1321,2)</f>
        <v>0</v>
      </c>
      <c r="K1321" s="231" t="s">
        <v>251</v>
      </c>
      <c r="L1321" s="46"/>
      <c r="M1321" s="236" t="s">
        <v>1</v>
      </c>
      <c r="N1321" s="237" t="s">
        <v>48</v>
      </c>
      <c r="O1321" s="93"/>
      <c r="P1321" s="238">
        <f>O1321*H1321</f>
        <v>0</v>
      </c>
      <c r="Q1321" s="238">
        <v>0</v>
      </c>
      <c r="R1321" s="238">
        <f>Q1321*H1321</f>
        <v>0</v>
      </c>
      <c r="S1321" s="238">
        <v>0</v>
      </c>
      <c r="T1321" s="239">
        <f>S1321*H1321</f>
        <v>0</v>
      </c>
      <c r="U1321" s="40"/>
      <c r="V1321" s="40"/>
      <c r="W1321" s="40"/>
      <c r="X1321" s="40"/>
      <c r="Y1321" s="40"/>
      <c r="Z1321" s="40"/>
      <c r="AA1321" s="40"/>
      <c r="AB1321" s="40"/>
      <c r="AC1321" s="40"/>
      <c r="AD1321" s="40"/>
      <c r="AE1321" s="40"/>
      <c r="AR1321" s="240" t="s">
        <v>300</v>
      </c>
      <c r="AT1321" s="240" t="s">
        <v>230</v>
      </c>
      <c r="AU1321" s="240" t="s">
        <v>91</v>
      </c>
      <c r="AY1321" s="18" t="s">
        <v>227</v>
      </c>
      <c r="BE1321" s="241">
        <f>IF(N1321="základní",J1321,0)</f>
        <v>0</v>
      </c>
      <c r="BF1321" s="241">
        <f>IF(N1321="snížená",J1321,0)</f>
        <v>0</v>
      </c>
      <c r="BG1321" s="241">
        <f>IF(N1321="zákl. přenesená",J1321,0)</f>
        <v>0</v>
      </c>
      <c r="BH1321" s="241">
        <f>IF(N1321="sníž. přenesená",J1321,0)</f>
        <v>0</v>
      </c>
      <c r="BI1321" s="241">
        <f>IF(N1321="nulová",J1321,0)</f>
        <v>0</v>
      </c>
      <c r="BJ1321" s="18" t="s">
        <v>87</v>
      </c>
      <c r="BK1321" s="241">
        <f>ROUND(I1321*H1321,2)</f>
        <v>0</v>
      </c>
      <c r="BL1321" s="18" t="s">
        <v>300</v>
      </c>
      <c r="BM1321" s="240" t="s">
        <v>1825</v>
      </c>
    </row>
    <row r="1322" s="2" customFormat="1">
      <c r="A1322" s="40"/>
      <c r="B1322" s="41"/>
      <c r="C1322" s="42"/>
      <c r="D1322" s="242" t="s">
        <v>237</v>
      </c>
      <c r="E1322" s="42"/>
      <c r="F1322" s="243" t="s">
        <v>1821</v>
      </c>
      <c r="G1322" s="42"/>
      <c r="H1322" s="42"/>
      <c r="I1322" s="244"/>
      <c r="J1322" s="42"/>
      <c r="K1322" s="42"/>
      <c r="L1322" s="46"/>
      <c r="M1322" s="245"/>
      <c r="N1322" s="246"/>
      <c r="O1322" s="93"/>
      <c r="P1322" s="93"/>
      <c r="Q1322" s="93"/>
      <c r="R1322" s="93"/>
      <c r="S1322" s="93"/>
      <c r="T1322" s="94"/>
      <c r="U1322" s="40"/>
      <c r="V1322" s="40"/>
      <c r="W1322" s="40"/>
      <c r="X1322" s="40"/>
      <c r="Y1322" s="40"/>
      <c r="Z1322" s="40"/>
      <c r="AA1322" s="40"/>
      <c r="AB1322" s="40"/>
      <c r="AC1322" s="40"/>
      <c r="AD1322" s="40"/>
      <c r="AE1322" s="40"/>
      <c r="AT1322" s="18" t="s">
        <v>237</v>
      </c>
      <c r="AU1322" s="18" t="s">
        <v>91</v>
      </c>
    </row>
    <row r="1323" s="2" customFormat="1">
      <c r="A1323" s="40"/>
      <c r="B1323" s="41"/>
      <c r="C1323" s="229" t="s">
        <v>1826</v>
      </c>
      <c r="D1323" s="229" t="s">
        <v>230</v>
      </c>
      <c r="E1323" s="230" t="s">
        <v>1827</v>
      </c>
      <c r="F1323" s="231" t="s">
        <v>1828</v>
      </c>
      <c r="G1323" s="232" t="s">
        <v>1819</v>
      </c>
      <c r="H1323" s="233">
        <v>35.909999999999997</v>
      </c>
      <c r="I1323" s="234"/>
      <c r="J1323" s="235">
        <f>ROUND(I1323*H1323,2)</f>
        <v>0</v>
      </c>
      <c r="K1323" s="231" t="s">
        <v>251</v>
      </c>
      <c r="L1323" s="46"/>
      <c r="M1323" s="236" t="s">
        <v>1</v>
      </c>
      <c r="N1323" s="237" t="s">
        <v>48</v>
      </c>
      <c r="O1323" s="93"/>
      <c r="P1323" s="238">
        <f>O1323*H1323</f>
        <v>0</v>
      </c>
      <c r="Q1323" s="238">
        <v>0</v>
      </c>
      <c r="R1323" s="238">
        <f>Q1323*H1323</f>
        <v>0</v>
      </c>
      <c r="S1323" s="238">
        <v>0</v>
      </c>
      <c r="T1323" s="239">
        <f>S1323*H1323</f>
        <v>0</v>
      </c>
      <c r="U1323" s="40"/>
      <c r="V1323" s="40"/>
      <c r="W1323" s="40"/>
      <c r="X1323" s="40"/>
      <c r="Y1323" s="40"/>
      <c r="Z1323" s="40"/>
      <c r="AA1323" s="40"/>
      <c r="AB1323" s="40"/>
      <c r="AC1323" s="40"/>
      <c r="AD1323" s="40"/>
      <c r="AE1323" s="40"/>
      <c r="AR1323" s="240" t="s">
        <v>300</v>
      </c>
      <c r="AT1323" s="240" t="s">
        <v>230</v>
      </c>
      <c r="AU1323" s="240" t="s">
        <v>91</v>
      </c>
      <c r="AY1323" s="18" t="s">
        <v>227</v>
      </c>
      <c r="BE1323" s="241">
        <f>IF(N1323="základní",J1323,0)</f>
        <v>0</v>
      </c>
      <c r="BF1323" s="241">
        <f>IF(N1323="snížená",J1323,0)</f>
        <v>0</v>
      </c>
      <c r="BG1323" s="241">
        <f>IF(N1323="zákl. přenesená",J1323,0)</f>
        <v>0</v>
      </c>
      <c r="BH1323" s="241">
        <f>IF(N1323="sníž. přenesená",J1323,0)</f>
        <v>0</v>
      </c>
      <c r="BI1323" s="241">
        <f>IF(N1323="nulová",J1323,0)</f>
        <v>0</v>
      </c>
      <c r="BJ1323" s="18" t="s">
        <v>87</v>
      </c>
      <c r="BK1323" s="241">
        <f>ROUND(I1323*H1323,2)</f>
        <v>0</v>
      </c>
      <c r="BL1323" s="18" t="s">
        <v>300</v>
      </c>
      <c r="BM1323" s="240" t="s">
        <v>1829</v>
      </c>
    </row>
    <row r="1324" s="2" customFormat="1">
      <c r="A1324" s="40"/>
      <c r="B1324" s="41"/>
      <c r="C1324" s="42"/>
      <c r="D1324" s="242" t="s">
        <v>237</v>
      </c>
      <c r="E1324" s="42"/>
      <c r="F1324" s="243" t="s">
        <v>1821</v>
      </c>
      <c r="G1324" s="42"/>
      <c r="H1324" s="42"/>
      <c r="I1324" s="244"/>
      <c r="J1324" s="42"/>
      <c r="K1324" s="42"/>
      <c r="L1324" s="46"/>
      <c r="M1324" s="245"/>
      <c r="N1324" s="246"/>
      <c r="O1324" s="93"/>
      <c r="P1324" s="93"/>
      <c r="Q1324" s="93"/>
      <c r="R1324" s="93"/>
      <c r="S1324" s="93"/>
      <c r="T1324" s="94"/>
      <c r="U1324" s="40"/>
      <c r="V1324" s="40"/>
      <c r="W1324" s="40"/>
      <c r="X1324" s="40"/>
      <c r="Y1324" s="40"/>
      <c r="Z1324" s="40"/>
      <c r="AA1324" s="40"/>
      <c r="AB1324" s="40"/>
      <c r="AC1324" s="40"/>
      <c r="AD1324" s="40"/>
      <c r="AE1324" s="40"/>
      <c r="AT1324" s="18" t="s">
        <v>237</v>
      </c>
      <c r="AU1324" s="18" t="s">
        <v>91</v>
      </c>
    </row>
    <row r="1325" s="2" customFormat="1">
      <c r="A1325" s="40"/>
      <c r="B1325" s="41"/>
      <c r="C1325" s="229" t="s">
        <v>1830</v>
      </c>
      <c r="D1325" s="229" t="s">
        <v>230</v>
      </c>
      <c r="E1325" s="230" t="s">
        <v>1831</v>
      </c>
      <c r="F1325" s="231" t="s">
        <v>1832</v>
      </c>
      <c r="G1325" s="232" t="s">
        <v>1819</v>
      </c>
      <c r="H1325" s="233">
        <v>22.68</v>
      </c>
      <c r="I1325" s="234"/>
      <c r="J1325" s="235">
        <f>ROUND(I1325*H1325,2)</f>
        <v>0</v>
      </c>
      <c r="K1325" s="231" t="s">
        <v>251</v>
      </c>
      <c r="L1325" s="46"/>
      <c r="M1325" s="236" t="s">
        <v>1</v>
      </c>
      <c r="N1325" s="237" t="s">
        <v>48</v>
      </c>
      <c r="O1325" s="93"/>
      <c r="P1325" s="238">
        <f>O1325*H1325</f>
        <v>0</v>
      </c>
      <c r="Q1325" s="238">
        <v>0</v>
      </c>
      <c r="R1325" s="238">
        <f>Q1325*H1325</f>
        <v>0</v>
      </c>
      <c r="S1325" s="238">
        <v>0</v>
      </c>
      <c r="T1325" s="239">
        <f>S1325*H1325</f>
        <v>0</v>
      </c>
      <c r="U1325" s="40"/>
      <c r="V1325" s="40"/>
      <c r="W1325" s="40"/>
      <c r="X1325" s="40"/>
      <c r="Y1325" s="40"/>
      <c r="Z1325" s="40"/>
      <c r="AA1325" s="40"/>
      <c r="AB1325" s="40"/>
      <c r="AC1325" s="40"/>
      <c r="AD1325" s="40"/>
      <c r="AE1325" s="40"/>
      <c r="AR1325" s="240" t="s">
        <v>300</v>
      </c>
      <c r="AT1325" s="240" t="s">
        <v>230</v>
      </c>
      <c r="AU1325" s="240" t="s">
        <v>91</v>
      </c>
      <c r="AY1325" s="18" t="s">
        <v>227</v>
      </c>
      <c r="BE1325" s="241">
        <f>IF(N1325="základní",J1325,0)</f>
        <v>0</v>
      </c>
      <c r="BF1325" s="241">
        <f>IF(N1325="snížená",J1325,0)</f>
        <v>0</v>
      </c>
      <c r="BG1325" s="241">
        <f>IF(N1325="zákl. přenesená",J1325,0)</f>
        <v>0</v>
      </c>
      <c r="BH1325" s="241">
        <f>IF(N1325="sníž. přenesená",J1325,0)</f>
        <v>0</v>
      </c>
      <c r="BI1325" s="241">
        <f>IF(N1325="nulová",J1325,0)</f>
        <v>0</v>
      </c>
      <c r="BJ1325" s="18" t="s">
        <v>87</v>
      </c>
      <c r="BK1325" s="241">
        <f>ROUND(I1325*H1325,2)</f>
        <v>0</v>
      </c>
      <c r="BL1325" s="18" t="s">
        <v>300</v>
      </c>
      <c r="BM1325" s="240" t="s">
        <v>1833</v>
      </c>
    </row>
    <row r="1326" s="2" customFormat="1">
      <c r="A1326" s="40"/>
      <c r="B1326" s="41"/>
      <c r="C1326" s="42"/>
      <c r="D1326" s="242" t="s">
        <v>237</v>
      </c>
      <c r="E1326" s="42"/>
      <c r="F1326" s="243" t="s">
        <v>1821</v>
      </c>
      <c r="G1326" s="42"/>
      <c r="H1326" s="42"/>
      <c r="I1326" s="244"/>
      <c r="J1326" s="42"/>
      <c r="K1326" s="42"/>
      <c r="L1326" s="46"/>
      <c r="M1326" s="245"/>
      <c r="N1326" s="246"/>
      <c r="O1326" s="93"/>
      <c r="P1326" s="93"/>
      <c r="Q1326" s="93"/>
      <c r="R1326" s="93"/>
      <c r="S1326" s="93"/>
      <c r="T1326" s="94"/>
      <c r="U1326" s="40"/>
      <c r="V1326" s="40"/>
      <c r="W1326" s="40"/>
      <c r="X1326" s="40"/>
      <c r="Y1326" s="40"/>
      <c r="Z1326" s="40"/>
      <c r="AA1326" s="40"/>
      <c r="AB1326" s="40"/>
      <c r="AC1326" s="40"/>
      <c r="AD1326" s="40"/>
      <c r="AE1326" s="40"/>
      <c r="AT1326" s="18" t="s">
        <v>237</v>
      </c>
      <c r="AU1326" s="18" t="s">
        <v>91</v>
      </c>
    </row>
    <row r="1327" s="2" customFormat="1" ht="16.5" customHeight="1">
      <c r="A1327" s="40"/>
      <c r="B1327" s="41"/>
      <c r="C1327" s="229" t="s">
        <v>1834</v>
      </c>
      <c r="D1327" s="229" t="s">
        <v>230</v>
      </c>
      <c r="E1327" s="230" t="s">
        <v>1835</v>
      </c>
      <c r="F1327" s="231" t="s">
        <v>1836</v>
      </c>
      <c r="G1327" s="232" t="s">
        <v>1819</v>
      </c>
      <c r="H1327" s="233">
        <v>161.40000000000001</v>
      </c>
      <c r="I1327" s="234"/>
      <c r="J1327" s="235">
        <f>ROUND(I1327*H1327,2)</f>
        <v>0</v>
      </c>
      <c r="K1327" s="231" t="s">
        <v>251</v>
      </c>
      <c r="L1327" s="46"/>
      <c r="M1327" s="236" t="s">
        <v>1</v>
      </c>
      <c r="N1327" s="237" t="s">
        <v>48</v>
      </c>
      <c r="O1327" s="93"/>
      <c r="P1327" s="238">
        <f>O1327*H1327</f>
        <v>0</v>
      </c>
      <c r="Q1327" s="238">
        <v>0</v>
      </c>
      <c r="R1327" s="238">
        <f>Q1327*H1327</f>
        <v>0</v>
      </c>
      <c r="S1327" s="238">
        <v>0</v>
      </c>
      <c r="T1327" s="239">
        <f>S1327*H1327</f>
        <v>0</v>
      </c>
      <c r="U1327" s="40"/>
      <c r="V1327" s="40"/>
      <c r="W1327" s="40"/>
      <c r="X1327" s="40"/>
      <c r="Y1327" s="40"/>
      <c r="Z1327" s="40"/>
      <c r="AA1327" s="40"/>
      <c r="AB1327" s="40"/>
      <c r="AC1327" s="40"/>
      <c r="AD1327" s="40"/>
      <c r="AE1327" s="40"/>
      <c r="AR1327" s="240" t="s">
        <v>300</v>
      </c>
      <c r="AT1327" s="240" t="s">
        <v>230</v>
      </c>
      <c r="AU1327" s="240" t="s">
        <v>91</v>
      </c>
      <c r="AY1327" s="18" t="s">
        <v>227</v>
      </c>
      <c r="BE1327" s="241">
        <f>IF(N1327="základní",J1327,0)</f>
        <v>0</v>
      </c>
      <c r="BF1327" s="241">
        <f>IF(N1327="snížená",J1327,0)</f>
        <v>0</v>
      </c>
      <c r="BG1327" s="241">
        <f>IF(N1327="zákl. přenesená",J1327,0)</f>
        <v>0</v>
      </c>
      <c r="BH1327" s="241">
        <f>IF(N1327="sníž. přenesená",J1327,0)</f>
        <v>0</v>
      </c>
      <c r="BI1327" s="241">
        <f>IF(N1327="nulová",J1327,0)</f>
        <v>0</v>
      </c>
      <c r="BJ1327" s="18" t="s">
        <v>87</v>
      </c>
      <c r="BK1327" s="241">
        <f>ROUND(I1327*H1327,2)</f>
        <v>0</v>
      </c>
      <c r="BL1327" s="18" t="s">
        <v>300</v>
      </c>
      <c r="BM1327" s="240" t="s">
        <v>1837</v>
      </c>
    </row>
    <row r="1328" s="2" customFormat="1">
      <c r="A1328" s="40"/>
      <c r="B1328" s="41"/>
      <c r="C1328" s="42"/>
      <c r="D1328" s="242" t="s">
        <v>237</v>
      </c>
      <c r="E1328" s="42"/>
      <c r="F1328" s="243" t="s">
        <v>1821</v>
      </c>
      <c r="G1328" s="42"/>
      <c r="H1328" s="42"/>
      <c r="I1328" s="244"/>
      <c r="J1328" s="42"/>
      <c r="K1328" s="42"/>
      <c r="L1328" s="46"/>
      <c r="M1328" s="245"/>
      <c r="N1328" s="246"/>
      <c r="O1328" s="93"/>
      <c r="P1328" s="93"/>
      <c r="Q1328" s="93"/>
      <c r="R1328" s="93"/>
      <c r="S1328" s="93"/>
      <c r="T1328" s="94"/>
      <c r="U1328" s="40"/>
      <c r="V1328" s="40"/>
      <c r="W1328" s="40"/>
      <c r="X1328" s="40"/>
      <c r="Y1328" s="40"/>
      <c r="Z1328" s="40"/>
      <c r="AA1328" s="40"/>
      <c r="AB1328" s="40"/>
      <c r="AC1328" s="40"/>
      <c r="AD1328" s="40"/>
      <c r="AE1328" s="40"/>
      <c r="AT1328" s="18" t="s">
        <v>237</v>
      </c>
      <c r="AU1328" s="18" t="s">
        <v>91</v>
      </c>
    </row>
    <row r="1329" s="2" customFormat="1" ht="16.5" customHeight="1">
      <c r="A1329" s="40"/>
      <c r="B1329" s="41"/>
      <c r="C1329" s="229" t="s">
        <v>1838</v>
      </c>
      <c r="D1329" s="229" t="s">
        <v>230</v>
      </c>
      <c r="E1329" s="230" t="s">
        <v>1839</v>
      </c>
      <c r="F1329" s="231" t="s">
        <v>1840</v>
      </c>
      <c r="G1329" s="232" t="s">
        <v>1819</v>
      </c>
      <c r="H1329" s="233">
        <v>23.699999999999999</v>
      </c>
      <c r="I1329" s="234"/>
      <c r="J1329" s="235">
        <f>ROUND(I1329*H1329,2)</f>
        <v>0</v>
      </c>
      <c r="K1329" s="231" t="s">
        <v>251</v>
      </c>
      <c r="L1329" s="46"/>
      <c r="M1329" s="236" t="s">
        <v>1</v>
      </c>
      <c r="N1329" s="237" t="s">
        <v>48</v>
      </c>
      <c r="O1329" s="93"/>
      <c r="P1329" s="238">
        <f>O1329*H1329</f>
        <v>0</v>
      </c>
      <c r="Q1329" s="238">
        <v>0</v>
      </c>
      <c r="R1329" s="238">
        <f>Q1329*H1329</f>
        <v>0</v>
      </c>
      <c r="S1329" s="238">
        <v>0</v>
      </c>
      <c r="T1329" s="239">
        <f>S1329*H1329</f>
        <v>0</v>
      </c>
      <c r="U1329" s="40"/>
      <c r="V1329" s="40"/>
      <c r="W1329" s="40"/>
      <c r="X1329" s="40"/>
      <c r="Y1329" s="40"/>
      <c r="Z1329" s="40"/>
      <c r="AA1329" s="40"/>
      <c r="AB1329" s="40"/>
      <c r="AC1329" s="40"/>
      <c r="AD1329" s="40"/>
      <c r="AE1329" s="40"/>
      <c r="AR1329" s="240" t="s">
        <v>300</v>
      </c>
      <c r="AT1329" s="240" t="s">
        <v>230</v>
      </c>
      <c r="AU1329" s="240" t="s">
        <v>91</v>
      </c>
      <c r="AY1329" s="18" t="s">
        <v>227</v>
      </c>
      <c r="BE1329" s="241">
        <f>IF(N1329="základní",J1329,0)</f>
        <v>0</v>
      </c>
      <c r="BF1329" s="241">
        <f>IF(N1329="snížená",J1329,0)</f>
        <v>0</v>
      </c>
      <c r="BG1329" s="241">
        <f>IF(N1329="zákl. přenesená",J1329,0)</f>
        <v>0</v>
      </c>
      <c r="BH1329" s="241">
        <f>IF(N1329="sníž. přenesená",J1329,0)</f>
        <v>0</v>
      </c>
      <c r="BI1329" s="241">
        <f>IF(N1329="nulová",J1329,0)</f>
        <v>0</v>
      </c>
      <c r="BJ1329" s="18" t="s">
        <v>87</v>
      </c>
      <c r="BK1329" s="241">
        <f>ROUND(I1329*H1329,2)</f>
        <v>0</v>
      </c>
      <c r="BL1329" s="18" t="s">
        <v>300</v>
      </c>
      <c r="BM1329" s="240" t="s">
        <v>1841</v>
      </c>
    </row>
    <row r="1330" s="2" customFormat="1">
      <c r="A1330" s="40"/>
      <c r="B1330" s="41"/>
      <c r="C1330" s="42"/>
      <c r="D1330" s="242" t="s">
        <v>237</v>
      </c>
      <c r="E1330" s="42"/>
      <c r="F1330" s="243" t="s">
        <v>1821</v>
      </c>
      <c r="G1330" s="42"/>
      <c r="H1330" s="42"/>
      <c r="I1330" s="244"/>
      <c r="J1330" s="42"/>
      <c r="K1330" s="42"/>
      <c r="L1330" s="46"/>
      <c r="M1330" s="245"/>
      <c r="N1330" s="246"/>
      <c r="O1330" s="93"/>
      <c r="P1330" s="93"/>
      <c r="Q1330" s="93"/>
      <c r="R1330" s="93"/>
      <c r="S1330" s="93"/>
      <c r="T1330" s="94"/>
      <c r="U1330" s="40"/>
      <c r="V1330" s="40"/>
      <c r="W1330" s="40"/>
      <c r="X1330" s="40"/>
      <c r="Y1330" s="40"/>
      <c r="Z1330" s="40"/>
      <c r="AA1330" s="40"/>
      <c r="AB1330" s="40"/>
      <c r="AC1330" s="40"/>
      <c r="AD1330" s="40"/>
      <c r="AE1330" s="40"/>
      <c r="AT1330" s="18" t="s">
        <v>237</v>
      </c>
      <c r="AU1330" s="18" t="s">
        <v>91</v>
      </c>
    </row>
    <row r="1331" s="2" customFormat="1" ht="21.75" customHeight="1">
      <c r="A1331" s="40"/>
      <c r="B1331" s="41"/>
      <c r="C1331" s="229" t="s">
        <v>1842</v>
      </c>
      <c r="D1331" s="229" t="s">
        <v>230</v>
      </c>
      <c r="E1331" s="230" t="s">
        <v>1843</v>
      </c>
      <c r="F1331" s="231" t="s">
        <v>1844</v>
      </c>
      <c r="G1331" s="232" t="s">
        <v>1819</v>
      </c>
      <c r="H1331" s="233">
        <v>32.5</v>
      </c>
      <c r="I1331" s="234"/>
      <c r="J1331" s="235">
        <f>ROUND(I1331*H1331,2)</f>
        <v>0</v>
      </c>
      <c r="K1331" s="231" t="s">
        <v>251</v>
      </c>
      <c r="L1331" s="46"/>
      <c r="M1331" s="236" t="s">
        <v>1</v>
      </c>
      <c r="N1331" s="237" t="s">
        <v>48</v>
      </c>
      <c r="O1331" s="93"/>
      <c r="P1331" s="238">
        <f>O1331*H1331</f>
        <v>0</v>
      </c>
      <c r="Q1331" s="238">
        <v>0</v>
      </c>
      <c r="R1331" s="238">
        <f>Q1331*H1331</f>
        <v>0</v>
      </c>
      <c r="S1331" s="238">
        <v>0</v>
      </c>
      <c r="T1331" s="239">
        <f>S1331*H1331</f>
        <v>0</v>
      </c>
      <c r="U1331" s="40"/>
      <c r="V1331" s="40"/>
      <c r="W1331" s="40"/>
      <c r="X1331" s="40"/>
      <c r="Y1331" s="40"/>
      <c r="Z1331" s="40"/>
      <c r="AA1331" s="40"/>
      <c r="AB1331" s="40"/>
      <c r="AC1331" s="40"/>
      <c r="AD1331" s="40"/>
      <c r="AE1331" s="40"/>
      <c r="AR1331" s="240" t="s">
        <v>300</v>
      </c>
      <c r="AT1331" s="240" t="s">
        <v>230</v>
      </c>
      <c r="AU1331" s="240" t="s">
        <v>91</v>
      </c>
      <c r="AY1331" s="18" t="s">
        <v>227</v>
      </c>
      <c r="BE1331" s="241">
        <f>IF(N1331="základní",J1331,0)</f>
        <v>0</v>
      </c>
      <c r="BF1331" s="241">
        <f>IF(N1331="snížená",J1331,0)</f>
        <v>0</v>
      </c>
      <c r="BG1331" s="241">
        <f>IF(N1331="zákl. přenesená",J1331,0)</f>
        <v>0</v>
      </c>
      <c r="BH1331" s="241">
        <f>IF(N1331="sníž. přenesená",J1331,0)</f>
        <v>0</v>
      </c>
      <c r="BI1331" s="241">
        <f>IF(N1331="nulová",J1331,0)</f>
        <v>0</v>
      </c>
      <c r="BJ1331" s="18" t="s">
        <v>87</v>
      </c>
      <c r="BK1331" s="241">
        <f>ROUND(I1331*H1331,2)</f>
        <v>0</v>
      </c>
      <c r="BL1331" s="18" t="s">
        <v>300</v>
      </c>
      <c r="BM1331" s="240" t="s">
        <v>1845</v>
      </c>
    </row>
    <row r="1332" s="2" customFormat="1">
      <c r="A1332" s="40"/>
      <c r="B1332" s="41"/>
      <c r="C1332" s="42"/>
      <c r="D1332" s="242" t="s">
        <v>237</v>
      </c>
      <c r="E1332" s="42"/>
      <c r="F1332" s="243" t="s">
        <v>1821</v>
      </c>
      <c r="G1332" s="42"/>
      <c r="H1332" s="42"/>
      <c r="I1332" s="244"/>
      <c r="J1332" s="42"/>
      <c r="K1332" s="42"/>
      <c r="L1332" s="46"/>
      <c r="M1332" s="245"/>
      <c r="N1332" s="246"/>
      <c r="O1332" s="93"/>
      <c r="P1332" s="93"/>
      <c r="Q1332" s="93"/>
      <c r="R1332" s="93"/>
      <c r="S1332" s="93"/>
      <c r="T1332" s="94"/>
      <c r="U1332" s="40"/>
      <c r="V1332" s="40"/>
      <c r="W1332" s="40"/>
      <c r="X1332" s="40"/>
      <c r="Y1332" s="40"/>
      <c r="Z1332" s="40"/>
      <c r="AA1332" s="40"/>
      <c r="AB1332" s="40"/>
      <c r="AC1332" s="40"/>
      <c r="AD1332" s="40"/>
      <c r="AE1332" s="40"/>
      <c r="AT1332" s="18" t="s">
        <v>237</v>
      </c>
      <c r="AU1332" s="18" t="s">
        <v>91</v>
      </c>
    </row>
    <row r="1333" s="2" customFormat="1" ht="21.75" customHeight="1">
      <c r="A1333" s="40"/>
      <c r="B1333" s="41"/>
      <c r="C1333" s="229" t="s">
        <v>1846</v>
      </c>
      <c r="D1333" s="229" t="s">
        <v>230</v>
      </c>
      <c r="E1333" s="230" t="s">
        <v>1847</v>
      </c>
      <c r="F1333" s="231" t="s">
        <v>1848</v>
      </c>
      <c r="G1333" s="232" t="s">
        <v>1819</v>
      </c>
      <c r="H1333" s="233">
        <v>5.7999999999999998</v>
      </c>
      <c r="I1333" s="234"/>
      <c r="J1333" s="235">
        <f>ROUND(I1333*H1333,2)</f>
        <v>0</v>
      </c>
      <c r="K1333" s="231" t="s">
        <v>251</v>
      </c>
      <c r="L1333" s="46"/>
      <c r="M1333" s="236" t="s">
        <v>1</v>
      </c>
      <c r="N1333" s="237" t="s">
        <v>48</v>
      </c>
      <c r="O1333" s="93"/>
      <c r="P1333" s="238">
        <f>O1333*H1333</f>
        <v>0</v>
      </c>
      <c r="Q1333" s="238">
        <v>0</v>
      </c>
      <c r="R1333" s="238">
        <f>Q1333*H1333</f>
        <v>0</v>
      </c>
      <c r="S1333" s="238">
        <v>0</v>
      </c>
      <c r="T1333" s="239">
        <f>S1333*H1333</f>
        <v>0</v>
      </c>
      <c r="U1333" s="40"/>
      <c r="V1333" s="40"/>
      <c r="W1333" s="40"/>
      <c r="X1333" s="40"/>
      <c r="Y1333" s="40"/>
      <c r="Z1333" s="40"/>
      <c r="AA1333" s="40"/>
      <c r="AB1333" s="40"/>
      <c r="AC1333" s="40"/>
      <c r="AD1333" s="40"/>
      <c r="AE1333" s="40"/>
      <c r="AR1333" s="240" t="s">
        <v>300</v>
      </c>
      <c r="AT1333" s="240" t="s">
        <v>230</v>
      </c>
      <c r="AU1333" s="240" t="s">
        <v>91</v>
      </c>
      <c r="AY1333" s="18" t="s">
        <v>227</v>
      </c>
      <c r="BE1333" s="241">
        <f>IF(N1333="základní",J1333,0)</f>
        <v>0</v>
      </c>
      <c r="BF1333" s="241">
        <f>IF(N1333="snížená",J1333,0)</f>
        <v>0</v>
      </c>
      <c r="BG1333" s="241">
        <f>IF(N1333="zákl. přenesená",J1333,0)</f>
        <v>0</v>
      </c>
      <c r="BH1333" s="241">
        <f>IF(N1333="sníž. přenesená",J1333,0)</f>
        <v>0</v>
      </c>
      <c r="BI1333" s="241">
        <f>IF(N1333="nulová",J1333,0)</f>
        <v>0</v>
      </c>
      <c r="BJ1333" s="18" t="s">
        <v>87</v>
      </c>
      <c r="BK1333" s="241">
        <f>ROUND(I1333*H1333,2)</f>
        <v>0</v>
      </c>
      <c r="BL1333" s="18" t="s">
        <v>300</v>
      </c>
      <c r="BM1333" s="240" t="s">
        <v>1849</v>
      </c>
    </row>
    <row r="1334" s="2" customFormat="1">
      <c r="A1334" s="40"/>
      <c r="B1334" s="41"/>
      <c r="C1334" s="42"/>
      <c r="D1334" s="242" t="s">
        <v>237</v>
      </c>
      <c r="E1334" s="42"/>
      <c r="F1334" s="243" t="s">
        <v>1821</v>
      </c>
      <c r="G1334" s="42"/>
      <c r="H1334" s="42"/>
      <c r="I1334" s="244"/>
      <c r="J1334" s="42"/>
      <c r="K1334" s="42"/>
      <c r="L1334" s="46"/>
      <c r="M1334" s="245"/>
      <c r="N1334" s="246"/>
      <c r="O1334" s="93"/>
      <c r="P1334" s="93"/>
      <c r="Q1334" s="93"/>
      <c r="R1334" s="93"/>
      <c r="S1334" s="93"/>
      <c r="T1334" s="94"/>
      <c r="U1334" s="40"/>
      <c r="V1334" s="40"/>
      <c r="W1334" s="40"/>
      <c r="X1334" s="40"/>
      <c r="Y1334" s="40"/>
      <c r="Z1334" s="40"/>
      <c r="AA1334" s="40"/>
      <c r="AB1334" s="40"/>
      <c r="AC1334" s="40"/>
      <c r="AD1334" s="40"/>
      <c r="AE1334" s="40"/>
      <c r="AT1334" s="18" t="s">
        <v>237</v>
      </c>
      <c r="AU1334" s="18" t="s">
        <v>91</v>
      </c>
    </row>
    <row r="1335" s="2" customFormat="1" ht="21.75" customHeight="1">
      <c r="A1335" s="40"/>
      <c r="B1335" s="41"/>
      <c r="C1335" s="229" t="s">
        <v>1850</v>
      </c>
      <c r="D1335" s="229" t="s">
        <v>230</v>
      </c>
      <c r="E1335" s="230" t="s">
        <v>1851</v>
      </c>
      <c r="F1335" s="231" t="s">
        <v>1852</v>
      </c>
      <c r="G1335" s="232" t="s">
        <v>1819</v>
      </c>
      <c r="H1335" s="233">
        <v>5.7999999999999998</v>
      </c>
      <c r="I1335" s="234"/>
      <c r="J1335" s="235">
        <f>ROUND(I1335*H1335,2)</f>
        <v>0</v>
      </c>
      <c r="K1335" s="231" t="s">
        <v>251</v>
      </c>
      <c r="L1335" s="46"/>
      <c r="M1335" s="236" t="s">
        <v>1</v>
      </c>
      <c r="N1335" s="237" t="s">
        <v>48</v>
      </c>
      <c r="O1335" s="93"/>
      <c r="P1335" s="238">
        <f>O1335*H1335</f>
        <v>0</v>
      </c>
      <c r="Q1335" s="238">
        <v>0</v>
      </c>
      <c r="R1335" s="238">
        <f>Q1335*H1335</f>
        <v>0</v>
      </c>
      <c r="S1335" s="238">
        <v>0</v>
      </c>
      <c r="T1335" s="239">
        <f>S1335*H1335</f>
        <v>0</v>
      </c>
      <c r="U1335" s="40"/>
      <c r="V1335" s="40"/>
      <c r="W1335" s="40"/>
      <c r="X1335" s="40"/>
      <c r="Y1335" s="40"/>
      <c r="Z1335" s="40"/>
      <c r="AA1335" s="40"/>
      <c r="AB1335" s="40"/>
      <c r="AC1335" s="40"/>
      <c r="AD1335" s="40"/>
      <c r="AE1335" s="40"/>
      <c r="AR1335" s="240" t="s">
        <v>300</v>
      </c>
      <c r="AT1335" s="240" t="s">
        <v>230</v>
      </c>
      <c r="AU1335" s="240" t="s">
        <v>91</v>
      </c>
      <c r="AY1335" s="18" t="s">
        <v>227</v>
      </c>
      <c r="BE1335" s="241">
        <f>IF(N1335="základní",J1335,0)</f>
        <v>0</v>
      </c>
      <c r="BF1335" s="241">
        <f>IF(N1335="snížená",J1335,0)</f>
        <v>0</v>
      </c>
      <c r="BG1335" s="241">
        <f>IF(N1335="zákl. přenesená",J1335,0)</f>
        <v>0</v>
      </c>
      <c r="BH1335" s="241">
        <f>IF(N1335="sníž. přenesená",J1335,0)</f>
        <v>0</v>
      </c>
      <c r="BI1335" s="241">
        <f>IF(N1335="nulová",J1335,0)</f>
        <v>0</v>
      </c>
      <c r="BJ1335" s="18" t="s">
        <v>87</v>
      </c>
      <c r="BK1335" s="241">
        <f>ROUND(I1335*H1335,2)</f>
        <v>0</v>
      </c>
      <c r="BL1335" s="18" t="s">
        <v>300</v>
      </c>
      <c r="BM1335" s="240" t="s">
        <v>1853</v>
      </c>
    </row>
    <row r="1336" s="2" customFormat="1">
      <c r="A1336" s="40"/>
      <c r="B1336" s="41"/>
      <c r="C1336" s="42"/>
      <c r="D1336" s="242" t="s">
        <v>237</v>
      </c>
      <c r="E1336" s="42"/>
      <c r="F1336" s="243" t="s">
        <v>1821</v>
      </c>
      <c r="G1336" s="42"/>
      <c r="H1336" s="42"/>
      <c r="I1336" s="244"/>
      <c r="J1336" s="42"/>
      <c r="K1336" s="42"/>
      <c r="L1336" s="46"/>
      <c r="M1336" s="245"/>
      <c r="N1336" s="246"/>
      <c r="O1336" s="93"/>
      <c r="P1336" s="93"/>
      <c r="Q1336" s="93"/>
      <c r="R1336" s="93"/>
      <c r="S1336" s="93"/>
      <c r="T1336" s="94"/>
      <c r="U1336" s="40"/>
      <c r="V1336" s="40"/>
      <c r="W1336" s="40"/>
      <c r="X1336" s="40"/>
      <c r="Y1336" s="40"/>
      <c r="Z1336" s="40"/>
      <c r="AA1336" s="40"/>
      <c r="AB1336" s="40"/>
      <c r="AC1336" s="40"/>
      <c r="AD1336" s="40"/>
      <c r="AE1336" s="40"/>
      <c r="AT1336" s="18" t="s">
        <v>237</v>
      </c>
      <c r="AU1336" s="18" t="s">
        <v>91</v>
      </c>
    </row>
    <row r="1337" s="2" customFormat="1" ht="16.5" customHeight="1">
      <c r="A1337" s="40"/>
      <c r="B1337" s="41"/>
      <c r="C1337" s="229" t="s">
        <v>1854</v>
      </c>
      <c r="D1337" s="229" t="s">
        <v>230</v>
      </c>
      <c r="E1337" s="230" t="s">
        <v>1855</v>
      </c>
      <c r="F1337" s="231" t="s">
        <v>1856</v>
      </c>
      <c r="G1337" s="232" t="s">
        <v>1819</v>
      </c>
      <c r="H1337" s="233">
        <v>51.5</v>
      </c>
      <c r="I1337" s="234"/>
      <c r="J1337" s="235">
        <f>ROUND(I1337*H1337,2)</f>
        <v>0</v>
      </c>
      <c r="K1337" s="231" t="s">
        <v>251</v>
      </c>
      <c r="L1337" s="46"/>
      <c r="M1337" s="236" t="s">
        <v>1</v>
      </c>
      <c r="N1337" s="237" t="s">
        <v>48</v>
      </c>
      <c r="O1337" s="93"/>
      <c r="P1337" s="238">
        <f>O1337*H1337</f>
        <v>0</v>
      </c>
      <c r="Q1337" s="238">
        <v>0</v>
      </c>
      <c r="R1337" s="238">
        <f>Q1337*H1337</f>
        <v>0</v>
      </c>
      <c r="S1337" s="238">
        <v>0</v>
      </c>
      <c r="T1337" s="239">
        <f>S1337*H1337</f>
        <v>0</v>
      </c>
      <c r="U1337" s="40"/>
      <c r="V1337" s="40"/>
      <c r="W1337" s="40"/>
      <c r="X1337" s="40"/>
      <c r="Y1337" s="40"/>
      <c r="Z1337" s="40"/>
      <c r="AA1337" s="40"/>
      <c r="AB1337" s="40"/>
      <c r="AC1337" s="40"/>
      <c r="AD1337" s="40"/>
      <c r="AE1337" s="40"/>
      <c r="AR1337" s="240" t="s">
        <v>300</v>
      </c>
      <c r="AT1337" s="240" t="s">
        <v>230</v>
      </c>
      <c r="AU1337" s="240" t="s">
        <v>91</v>
      </c>
      <c r="AY1337" s="18" t="s">
        <v>227</v>
      </c>
      <c r="BE1337" s="241">
        <f>IF(N1337="základní",J1337,0)</f>
        <v>0</v>
      </c>
      <c r="BF1337" s="241">
        <f>IF(N1337="snížená",J1337,0)</f>
        <v>0</v>
      </c>
      <c r="BG1337" s="241">
        <f>IF(N1337="zákl. přenesená",J1337,0)</f>
        <v>0</v>
      </c>
      <c r="BH1337" s="241">
        <f>IF(N1337="sníž. přenesená",J1337,0)</f>
        <v>0</v>
      </c>
      <c r="BI1337" s="241">
        <f>IF(N1337="nulová",J1337,0)</f>
        <v>0</v>
      </c>
      <c r="BJ1337" s="18" t="s">
        <v>87</v>
      </c>
      <c r="BK1337" s="241">
        <f>ROUND(I1337*H1337,2)</f>
        <v>0</v>
      </c>
      <c r="BL1337" s="18" t="s">
        <v>300</v>
      </c>
      <c r="BM1337" s="240" t="s">
        <v>1857</v>
      </c>
    </row>
    <row r="1338" s="2" customFormat="1">
      <c r="A1338" s="40"/>
      <c r="B1338" s="41"/>
      <c r="C1338" s="42"/>
      <c r="D1338" s="242" t="s">
        <v>237</v>
      </c>
      <c r="E1338" s="42"/>
      <c r="F1338" s="243" t="s">
        <v>1821</v>
      </c>
      <c r="G1338" s="42"/>
      <c r="H1338" s="42"/>
      <c r="I1338" s="244"/>
      <c r="J1338" s="42"/>
      <c r="K1338" s="42"/>
      <c r="L1338" s="46"/>
      <c r="M1338" s="245"/>
      <c r="N1338" s="246"/>
      <c r="O1338" s="93"/>
      <c r="P1338" s="93"/>
      <c r="Q1338" s="93"/>
      <c r="R1338" s="93"/>
      <c r="S1338" s="93"/>
      <c r="T1338" s="94"/>
      <c r="U1338" s="40"/>
      <c r="V1338" s="40"/>
      <c r="W1338" s="40"/>
      <c r="X1338" s="40"/>
      <c r="Y1338" s="40"/>
      <c r="Z1338" s="40"/>
      <c r="AA1338" s="40"/>
      <c r="AB1338" s="40"/>
      <c r="AC1338" s="40"/>
      <c r="AD1338" s="40"/>
      <c r="AE1338" s="40"/>
      <c r="AT1338" s="18" t="s">
        <v>237</v>
      </c>
      <c r="AU1338" s="18" t="s">
        <v>91</v>
      </c>
    </row>
    <row r="1339" s="2" customFormat="1">
      <c r="A1339" s="40"/>
      <c r="B1339" s="41"/>
      <c r="C1339" s="229" t="s">
        <v>1858</v>
      </c>
      <c r="D1339" s="229" t="s">
        <v>230</v>
      </c>
      <c r="E1339" s="230" t="s">
        <v>1859</v>
      </c>
      <c r="F1339" s="231" t="s">
        <v>1860</v>
      </c>
      <c r="G1339" s="232" t="s">
        <v>1861</v>
      </c>
      <c r="H1339" s="233">
        <v>3</v>
      </c>
      <c r="I1339" s="234"/>
      <c r="J1339" s="235">
        <f>ROUND(I1339*H1339,2)</f>
        <v>0</v>
      </c>
      <c r="K1339" s="231" t="s">
        <v>251</v>
      </c>
      <c r="L1339" s="46"/>
      <c r="M1339" s="236" t="s">
        <v>1</v>
      </c>
      <c r="N1339" s="237" t="s">
        <v>48</v>
      </c>
      <c r="O1339" s="93"/>
      <c r="P1339" s="238">
        <f>O1339*H1339</f>
        <v>0</v>
      </c>
      <c r="Q1339" s="238">
        <v>0</v>
      </c>
      <c r="R1339" s="238">
        <f>Q1339*H1339</f>
        <v>0</v>
      </c>
      <c r="S1339" s="238">
        <v>0</v>
      </c>
      <c r="T1339" s="239">
        <f>S1339*H1339</f>
        <v>0</v>
      </c>
      <c r="U1339" s="40"/>
      <c r="V1339" s="40"/>
      <c r="W1339" s="40"/>
      <c r="X1339" s="40"/>
      <c r="Y1339" s="40"/>
      <c r="Z1339" s="40"/>
      <c r="AA1339" s="40"/>
      <c r="AB1339" s="40"/>
      <c r="AC1339" s="40"/>
      <c r="AD1339" s="40"/>
      <c r="AE1339" s="40"/>
      <c r="AR1339" s="240" t="s">
        <v>300</v>
      </c>
      <c r="AT1339" s="240" t="s">
        <v>230</v>
      </c>
      <c r="AU1339" s="240" t="s">
        <v>91</v>
      </c>
      <c r="AY1339" s="18" t="s">
        <v>227</v>
      </c>
      <c r="BE1339" s="241">
        <f>IF(N1339="základní",J1339,0)</f>
        <v>0</v>
      </c>
      <c r="BF1339" s="241">
        <f>IF(N1339="snížená",J1339,0)</f>
        <v>0</v>
      </c>
      <c r="BG1339" s="241">
        <f>IF(N1339="zákl. přenesená",J1339,0)</f>
        <v>0</v>
      </c>
      <c r="BH1339" s="241">
        <f>IF(N1339="sníž. přenesená",J1339,0)</f>
        <v>0</v>
      </c>
      <c r="BI1339" s="241">
        <f>IF(N1339="nulová",J1339,0)</f>
        <v>0</v>
      </c>
      <c r="BJ1339" s="18" t="s">
        <v>87</v>
      </c>
      <c r="BK1339" s="241">
        <f>ROUND(I1339*H1339,2)</f>
        <v>0</v>
      </c>
      <c r="BL1339" s="18" t="s">
        <v>300</v>
      </c>
      <c r="BM1339" s="240" t="s">
        <v>1862</v>
      </c>
    </row>
    <row r="1340" s="2" customFormat="1">
      <c r="A1340" s="40"/>
      <c r="B1340" s="41"/>
      <c r="C1340" s="42"/>
      <c r="D1340" s="242" t="s">
        <v>237</v>
      </c>
      <c r="E1340" s="42"/>
      <c r="F1340" s="243" t="s">
        <v>1821</v>
      </c>
      <c r="G1340" s="42"/>
      <c r="H1340" s="42"/>
      <c r="I1340" s="244"/>
      <c r="J1340" s="42"/>
      <c r="K1340" s="42"/>
      <c r="L1340" s="46"/>
      <c r="M1340" s="245"/>
      <c r="N1340" s="246"/>
      <c r="O1340" s="93"/>
      <c r="P1340" s="93"/>
      <c r="Q1340" s="93"/>
      <c r="R1340" s="93"/>
      <c r="S1340" s="93"/>
      <c r="T1340" s="94"/>
      <c r="U1340" s="40"/>
      <c r="V1340" s="40"/>
      <c r="W1340" s="40"/>
      <c r="X1340" s="40"/>
      <c r="Y1340" s="40"/>
      <c r="Z1340" s="40"/>
      <c r="AA1340" s="40"/>
      <c r="AB1340" s="40"/>
      <c r="AC1340" s="40"/>
      <c r="AD1340" s="40"/>
      <c r="AE1340" s="40"/>
      <c r="AT1340" s="18" t="s">
        <v>237</v>
      </c>
      <c r="AU1340" s="18" t="s">
        <v>91</v>
      </c>
    </row>
    <row r="1341" s="2" customFormat="1">
      <c r="A1341" s="40"/>
      <c r="B1341" s="41"/>
      <c r="C1341" s="229" t="s">
        <v>1863</v>
      </c>
      <c r="D1341" s="229" t="s">
        <v>230</v>
      </c>
      <c r="E1341" s="230" t="s">
        <v>1864</v>
      </c>
      <c r="F1341" s="231" t="s">
        <v>1865</v>
      </c>
      <c r="G1341" s="232" t="s">
        <v>1861</v>
      </c>
      <c r="H1341" s="233">
        <v>1</v>
      </c>
      <c r="I1341" s="234"/>
      <c r="J1341" s="235">
        <f>ROUND(I1341*H1341,2)</f>
        <v>0</v>
      </c>
      <c r="K1341" s="231" t="s">
        <v>251</v>
      </c>
      <c r="L1341" s="46"/>
      <c r="M1341" s="236" t="s">
        <v>1</v>
      </c>
      <c r="N1341" s="237" t="s">
        <v>48</v>
      </c>
      <c r="O1341" s="93"/>
      <c r="P1341" s="238">
        <f>O1341*H1341</f>
        <v>0</v>
      </c>
      <c r="Q1341" s="238">
        <v>0</v>
      </c>
      <c r="R1341" s="238">
        <f>Q1341*H1341</f>
        <v>0</v>
      </c>
      <c r="S1341" s="238">
        <v>0</v>
      </c>
      <c r="T1341" s="239">
        <f>S1341*H1341</f>
        <v>0</v>
      </c>
      <c r="U1341" s="40"/>
      <c r="V1341" s="40"/>
      <c r="W1341" s="40"/>
      <c r="X1341" s="40"/>
      <c r="Y1341" s="40"/>
      <c r="Z1341" s="40"/>
      <c r="AA1341" s="40"/>
      <c r="AB1341" s="40"/>
      <c r="AC1341" s="40"/>
      <c r="AD1341" s="40"/>
      <c r="AE1341" s="40"/>
      <c r="AR1341" s="240" t="s">
        <v>300</v>
      </c>
      <c r="AT1341" s="240" t="s">
        <v>230</v>
      </c>
      <c r="AU1341" s="240" t="s">
        <v>91</v>
      </c>
      <c r="AY1341" s="18" t="s">
        <v>227</v>
      </c>
      <c r="BE1341" s="241">
        <f>IF(N1341="základní",J1341,0)</f>
        <v>0</v>
      </c>
      <c r="BF1341" s="241">
        <f>IF(N1341="snížená",J1341,0)</f>
        <v>0</v>
      </c>
      <c r="BG1341" s="241">
        <f>IF(N1341="zákl. přenesená",J1341,0)</f>
        <v>0</v>
      </c>
      <c r="BH1341" s="241">
        <f>IF(N1341="sníž. přenesená",J1341,0)</f>
        <v>0</v>
      </c>
      <c r="BI1341" s="241">
        <f>IF(N1341="nulová",J1341,0)</f>
        <v>0</v>
      </c>
      <c r="BJ1341" s="18" t="s">
        <v>87</v>
      </c>
      <c r="BK1341" s="241">
        <f>ROUND(I1341*H1341,2)</f>
        <v>0</v>
      </c>
      <c r="BL1341" s="18" t="s">
        <v>300</v>
      </c>
      <c r="BM1341" s="240" t="s">
        <v>1866</v>
      </c>
    </row>
    <row r="1342" s="2" customFormat="1">
      <c r="A1342" s="40"/>
      <c r="B1342" s="41"/>
      <c r="C1342" s="42"/>
      <c r="D1342" s="242" t="s">
        <v>237</v>
      </c>
      <c r="E1342" s="42"/>
      <c r="F1342" s="243" t="s">
        <v>1821</v>
      </c>
      <c r="G1342" s="42"/>
      <c r="H1342" s="42"/>
      <c r="I1342" s="244"/>
      <c r="J1342" s="42"/>
      <c r="K1342" s="42"/>
      <c r="L1342" s="46"/>
      <c r="M1342" s="245"/>
      <c r="N1342" s="246"/>
      <c r="O1342" s="93"/>
      <c r="P1342" s="93"/>
      <c r="Q1342" s="93"/>
      <c r="R1342" s="93"/>
      <c r="S1342" s="93"/>
      <c r="T1342" s="94"/>
      <c r="U1342" s="40"/>
      <c r="V1342" s="40"/>
      <c r="W1342" s="40"/>
      <c r="X1342" s="40"/>
      <c r="Y1342" s="40"/>
      <c r="Z1342" s="40"/>
      <c r="AA1342" s="40"/>
      <c r="AB1342" s="40"/>
      <c r="AC1342" s="40"/>
      <c r="AD1342" s="40"/>
      <c r="AE1342" s="40"/>
      <c r="AT1342" s="18" t="s">
        <v>237</v>
      </c>
      <c r="AU1342" s="18" t="s">
        <v>91</v>
      </c>
    </row>
    <row r="1343" s="2" customFormat="1">
      <c r="A1343" s="40"/>
      <c r="B1343" s="41"/>
      <c r="C1343" s="229" t="s">
        <v>1867</v>
      </c>
      <c r="D1343" s="229" t="s">
        <v>230</v>
      </c>
      <c r="E1343" s="230" t="s">
        <v>1868</v>
      </c>
      <c r="F1343" s="231" t="s">
        <v>1869</v>
      </c>
      <c r="G1343" s="232" t="s">
        <v>1861</v>
      </c>
      <c r="H1343" s="233">
        <v>1</v>
      </c>
      <c r="I1343" s="234"/>
      <c r="J1343" s="235">
        <f>ROUND(I1343*H1343,2)</f>
        <v>0</v>
      </c>
      <c r="K1343" s="231" t="s">
        <v>251</v>
      </c>
      <c r="L1343" s="46"/>
      <c r="M1343" s="236" t="s">
        <v>1</v>
      </c>
      <c r="N1343" s="237" t="s">
        <v>48</v>
      </c>
      <c r="O1343" s="93"/>
      <c r="P1343" s="238">
        <f>O1343*H1343</f>
        <v>0</v>
      </c>
      <c r="Q1343" s="238">
        <v>0</v>
      </c>
      <c r="R1343" s="238">
        <f>Q1343*H1343</f>
        <v>0</v>
      </c>
      <c r="S1343" s="238">
        <v>0</v>
      </c>
      <c r="T1343" s="239">
        <f>S1343*H1343</f>
        <v>0</v>
      </c>
      <c r="U1343" s="40"/>
      <c r="V1343" s="40"/>
      <c r="W1343" s="40"/>
      <c r="X1343" s="40"/>
      <c r="Y1343" s="40"/>
      <c r="Z1343" s="40"/>
      <c r="AA1343" s="40"/>
      <c r="AB1343" s="40"/>
      <c r="AC1343" s="40"/>
      <c r="AD1343" s="40"/>
      <c r="AE1343" s="40"/>
      <c r="AR1343" s="240" t="s">
        <v>300</v>
      </c>
      <c r="AT1343" s="240" t="s">
        <v>230</v>
      </c>
      <c r="AU1343" s="240" t="s">
        <v>91</v>
      </c>
      <c r="AY1343" s="18" t="s">
        <v>227</v>
      </c>
      <c r="BE1343" s="241">
        <f>IF(N1343="základní",J1343,0)</f>
        <v>0</v>
      </c>
      <c r="BF1343" s="241">
        <f>IF(N1343="snížená",J1343,0)</f>
        <v>0</v>
      </c>
      <c r="BG1343" s="241">
        <f>IF(N1343="zákl. přenesená",J1343,0)</f>
        <v>0</v>
      </c>
      <c r="BH1343" s="241">
        <f>IF(N1343="sníž. přenesená",J1343,0)</f>
        <v>0</v>
      </c>
      <c r="BI1343" s="241">
        <f>IF(N1343="nulová",J1343,0)</f>
        <v>0</v>
      </c>
      <c r="BJ1343" s="18" t="s">
        <v>87</v>
      </c>
      <c r="BK1343" s="241">
        <f>ROUND(I1343*H1343,2)</f>
        <v>0</v>
      </c>
      <c r="BL1343" s="18" t="s">
        <v>300</v>
      </c>
      <c r="BM1343" s="240" t="s">
        <v>1870</v>
      </c>
    </row>
    <row r="1344" s="2" customFormat="1">
      <c r="A1344" s="40"/>
      <c r="B1344" s="41"/>
      <c r="C1344" s="42"/>
      <c r="D1344" s="242" t="s">
        <v>237</v>
      </c>
      <c r="E1344" s="42"/>
      <c r="F1344" s="243" t="s">
        <v>1821</v>
      </c>
      <c r="G1344" s="42"/>
      <c r="H1344" s="42"/>
      <c r="I1344" s="244"/>
      <c r="J1344" s="42"/>
      <c r="K1344" s="42"/>
      <c r="L1344" s="46"/>
      <c r="M1344" s="245"/>
      <c r="N1344" s="246"/>
      <c r="O1344" s="93"/>
      <c r="P1344" s="93"/>
      <c r="Q1344" s="93"/>
      <c r="R1344" s="93"/>
      <c r="S1344" s="93"/>
      <c r="T1344" s="94"/>
      <c r="U1344" s="40"/>
      <c r="V1344" s="40"/>
      <c r="W1344" s="40"/>
      <c r="X1344" s="40"/>
      <c r="Y1344" s="40"/>
      <c r="Z1344" s="40"/>
      <c r="AA1344" s="40"/>
      <c r="AB1344" s="40"/>
      <c r="AC1344" s="40"/>
      <c r="AD1344" s="40"/>
      <c r="AE1344" s="40"/>
      <c r="AT1344" s="18" t="s">
        <v>237</v>
      </c>
      <c r="AU1344" s="18" t="s">
        <v>91</v>
      </c>
    </row>
    <row r="1345" s="2" customFormat="1" ht="21.75" customHeight="1">
      <c r="A1345" s="40"/>
      <c r="B1345" s="41"/>
      <c r="C1345" s="229" t="s">
        <v>1871</v>
      </c>
      <c r="D1345" s="229" t="s">
        <v>230</v>
      </c>
      <c r="E1345" s="230" t="s">
        <v>1872</v>
      </c>
      <c r="F1345" s="231" t="s">
        <v>1873</v>
      </c>
      <c r="G1345" s="232" t="s">
        <v>1819</v>
      </c>
      <c r="H1345" s="233">
        <v>5.5999999999999996</v>
      </c>
      <c r="I1345" s="234"/>
      <c r="J1345" s="235">
        <f>ROUND(I1345*H1345,2)</f>
        <v>0</v>
      </c>
      <c r="K1345" s="231" t="s">
        <v>251</v>
      </c>
      <c r="L1345" s="46"/>
      <c r="M1345" s="236" t="s">
        <v>1</v>
      </c>
      <c r="N1345" s="237" t="s">
        <v>48</v>
      </c>
      <c r="O1345" s="93"/>
      <c r="P1345" s="238">
        <f>O1345*H1345</f>
        <v>0</v>
      </c>
      <c r="Q1345" s="238">
        <v>0</v>
      </c>
      <c r="R1345" s="238">
        <f>Q1345*H1345</f>
        <v>0</v>
      </c>
      <c r="S1345" s="238">
        <v>0</v>
      </c>
      <c r="T1345" s="239">
        <f>S1345*H1345</f>
        <v>0</v>
      </c>
      <c r="U1345" s="40"/>
      <c r="V1345" s="40"/>
      <c r="W1345" s="40"/>
      <c r="X1345" s="40"/>
      <c r="Y1345" s="40"/>
      <c r="Z1345" s="40"/>
      <c r="AA1345" s="40"/>
      <c r="AB1345" s="40"/>
      <c r="AC1345" s="40"/>
      <c r="AD1345" s="40"/>
      <c r="AE1345" s="40"/>
      <c r="AR1345" s="240" t="s">
        <v>300</v>
      </c>
      <c r="AT1345" s="240" t="s">
        <v>230</v>
      </c>
      <c r="AU1345" s="240" t="s">
        <v>91</v>
      </c>
      <c r="AY1345" s="18" t="s">
        <v>227</v>
      </c>
      <c r="BE1345" s="241">
        <f>IF(N1345="základní",J1345,0)</f>
        <v>0</v>
      </c>
      <c r="BF1345" s="241">
        <f>IF(N1345="snížená",J1345,0)</f>
        <v>0</v>
      </c>
      <c r="BG1345" s="241">
        <f>IF(N1345="zákl. přenesená",J1345,0)</f>
        <v>0</v>
      </c>
      <c r="BH1345" s="241">
        <f>IF(N1345="sníž. přenesená",J1345,0)</f>
        <v>0</v>
      </c>
      <c r="BI1345" s="241">
        <f>IF(N1345="nulová",J1345,0)</f>
        <v>0</v>
      </c>
      <c r="BJ1345" s="18" t="s">
        <v>87</v>
      </c>
      <c r="BK1345" s="241">
        <f>ROUND(I1345*H1345,2)</f>
        <v>0</v>
      </c>
      <c r="BL1345" s="18" t="s">
        <v>300</v>
      </c>
      <c r="BM1345" s="240" t="s">
        <v>1874</v>
      </c>
    </row>
    <row r="1346" s="2" customFormat="1">
      <c r="A1346" s="40"/>
      <c r="B1346" s="41"/>
      <c r="C1346" s="42"/>
      <c r="D1346" s="242" t="s">
        <v>237</v>
      </c>
      <c r="E1346" s="42"/>
      <c r="F1346" s="243" t="s">
        <v>1821</v>
      </c>
      <c r="G1346" s="42"/>
      <c r="H1346" s="42"/>
      <c r="I1346" s="244"/>
      <c r="J1346" s="42"/>
      <c r="K1346" s="42"/>
      <c r="L1346" s="46"/>
      <c r="M1346" s="245"/>
      <c r="N1346" s="246"/>
      <c r="O1346" s="93"/>
      <c r="P1346" s="93"/>
      <c r="Q1346" s="93"/>
      <c r="R1346" s="93"/>
      <c r="S1346" s="93"/>
      <c r="T1346" s="94"/>
      <c r="U1346" s="40"/>
      <c r="V1346" s="40"/>
      <c r="W1346" s="40"/>
      <c r="X1346" s="40"/>
      <c r="Y1346" s="40"/>
      <c r="Z1346" s="40"/>
      <c r="AA1346" s="40"/>
      <c r="AB1346" s="40"/>
      <c r="AC1346" s="40"/>
      <c r="AD1346" s="40"/>
      <c r="AE1346" s="40"/>
      <c r="AT1346" s="18" t="s">
        <v>237</v>
      </c>
      <c r="AU1346" s="18" t="s">
        <v>91</v>
      </c>
    </row>
    <row r="1347" s="2" customFormat="1" ht="21.75" customHeight="1">
      <c r="A1347" s="40"/>
      <c r="B1347" s="41"/>
      <c r="C1347" s="229" t="s">
        <v>1875</v>
      </c>
      <c r="D1347" s="229" t="s">
        <v>230</v>
      </c>
      <c r="E1347" s="230" t="s">
        <v>1876</v>
      </c>
      <c r="F1347" s="231" t="s">
        <v>1877</v>
      </c>
      <c r="G1347" s="232" t="s">
        <v>1819</v>
      </c>
      <c r="H1347" s="233">
        <v>3.2000000000000002</v>
      </c>
      <c r="I1347" s="234"/>
      <c r="J1347" s="235">
        <f>ROUND(I1347*H1347,2)</f>
        <v>0</v>
      </c>
      <c r="K1347" s="231" t="s">
        <v>251</v>
      </c>
      <c r="L1347" s="46"/>
      <c r="M1347" s="236" t="s">
        <v>1</v>
      </c>
      <c r="N1347" s="237" t="s">
        <v>48</v>
      </c>
      <c r="O1347" s="93"/>
      <c r="P1347" s="238">
        <f>O1347*H1347</f>
        <v>0</v>
      </c>
      <c r="Q1347" s="238">
        <v>0</v>
      </c>
      <c r="R1347" s="238">
        <f>Q1347*H1347</f>
        <v>0</v>
      </c>
      <c r="S1347" s="238">
        <v>0</v>
      </c>
      <c r="T1347" s="239">
        <f>S1347*H1347</f>
        <v>0</v>
      </c>
      <c r="U1347" s="40"/>
      <c r="V1347" s="40"/>
      <c r="W1347" s="40"/>
      <c r="X1347" s="40"/>
      <c r="Y1347" s="40"/>
      <c r="Z1347" s="40"/>
      <c r="AA1347" s="40"/>
      <c r="AB1347" s="40"/>
      <c r="AC1347" s="40"/>
      <c r="AD1347" s="40"/>
      <c r="AE1347" s="40"/>
      <c r="AR1347" s="240" t="s">
        <v>300</v>
      </c>
      <c r="AT1347" s="240" t="s">
        <v>230</v>
      </c>
      <c r="AU1347" s="240" t="s">
        <v>91</v>
      </c>
      <c r="AY1347" s="18" t="s">
        <v>227</v>
      </c>
      <c r="BE1347" s="241">
        <f>IF(N1347="základní",J1347,0)</f>
        <v>0</v>
      </c>
      <c r="BF1347" s="241">
        <f>IF(N1347="snížená",J1347,0)</f>
        <v>0</v>
      </c>
      <c r="BG1347" s="241">
        <f>IF(N1347="zákl. přenesená",J1347,0)</f>
        <v>0</v>
      </c>
      <c r="BH1347" s="241">
        <f>IF(N1347="sníž. přenesená",J1347,0)</f>
        <v>0</v>
      </c>
      <c r="BI1347" s="241">
        <f>IF(N1347="nulová",J1347,0)</f>
        <v>0</v>
      </c>
      <c r="BJ1347" s="18" t="s">
        <v>87</v>
      </c>
      <c r="BK1347" s="241">
        <f>ROUND(I1347*H1347,2)</f>
        <v>0</v>
      </c>
      <c r="BL1347" s="18" t="s">
        <v>300</v>
      </c>
      <c r="BM1347" s="240" t="s">
        <v>1878</v>
      </c>
    </row>
    <row r="1348" s="2" customFormat="1">
      <c r="A1348" s="40"/>
      <c r="B1348" s="41"/>
      <c r="C1348" s="42"/>
      <c r="D1348" s="242" t="s">
        <v>237</v>
      </c>
      <c r="E1348" s="42"/>
      <c r="F1348" s="243" t="s">
        <v>1821</v>
      </c>
      <c r="G1348" s="42"/>
      <c r="H1348" s="42"/>
      <c r="I1348" s="244"/>
      <c r="J1348" s="42"/>
      <c r="K1348" s="42"/>
      <c r="L1348" s="46"/>
      <c r="M1348" s="245"/>
      <c r="N1348" s="246"/>
      <c r="O1348" s="93"/>
      <c r="P1348" s="93"/>
      <c r="Q1348" s="93"/>
      <c r="R1348" s="93"/>
      <c r="S1348" s="93"/>
      <c r="T1348" s="94"/>
      <c r="U1348" s="40"/>
      <c r="V1348" s="40"/>
      <c r="W1348" s="40"/>
      <c r="X1348" s="40"/>
      <c r="Y1348" s="40"/>
      <c r="Z1348" s="40"/>
      <c r="AA1348" s="40"/>
      <c r="AB1348" s="40"/>
      <c r="AC1348" s="40"/>
      <c r="AD1348" s="40"/>
      <c r="AE1348" s="40"/>
      <c r="AT1348" s="18" t="s">
        <v>237</v>
      </c>
      <c r="AU1348" s="18" t="s">
        <v>91</v>
      </c>
    </row>
    <row r="1349" s="2" customFormat="1" ht="16.5" customHeight="1">
      <c r="A1349" s="40"/>
      <c r="B1349" s="41"/>
      <c r="C1349" s="229" t="s">
        <v>1879</v>
      </c>
      <c r="D1349" s="229" t="s">
        <v>230</v>
      </c>
      <c r="E1349" s="230" t="s">
        <v>1880</v>
      </c>
      <c r="F1349" s="231" t="s">
        <v>1881</v>
      </c>
      <c r="G1349" s="232" t="s">
        <v>544</v>
      </c>
      <c r="H1349" s="233">
        <v>289.5</v>
      </c>
      <c r="I1349" s="234"/>
      <c r="J1349" s="235">
        <f>ROUND(I1349*H1349,2)</f>
        <v>0</v>
      </c>
      <c r="K1349" s="231" t="s">
        <v>234</v>
      </c>
      <c r="L1349" s="46"/>
      <c r="M1349" s="236" t="s">
        <v>1</v>
      </c>
      <c r="N1349" s="237" t="s">
        <v>48</v>
      </c>
      <c r="O1349" s="93"/>
      <c r="P1349" s="238">
        <f>O1349*H1349</f>
        <v>0</v>
      </c>
      <c r="Q1349" s="238">
        <v>0</v>
      </c>
      <c r="R1349" s="238">
        <f>Q1349*H1349</f>
        <v>0</v>
      </c>
      <c r="S1349" s="238">
        <v>0.0016999999999999999</v>
      </c>
      <c r="T1349" s="239">
        <f>S1349*H1349</f>
        <v>0.49214999999999998</v>
      </c>
      <c r="U1349" s="40"/>
      <c r="V1349" s="40"/>
      <c r="W1349" s="40"/>
      <c r="X1349" s="40"/>
      <c r="Y1349" s="40"/>
      <c r="Z1349" s="40"/>
      <c r="AA1349" s="40"/>
      <c r="AB1349" s="40"/>
      <c r="AC1349" s="40"/>
      <c r="AD1349" s="40"/>
      <c r="AE1349" s="40"/>
      <c r="AR1349" s="240" t="s">
        <v>300</v>
      </c>
      <c r="AT1349" s="240" t="s">
        <v>230</v>
      </c>
      <c r="AU1349" s="240" t="s">
        <v>91</v>
      </c>
      <c r="AY1349" s="18" t="s">
        <v>227</v>
      </c>
      <c r="BE1349" s="241">
        <f>IF(N1349="základní",J1349,0)</f>
        <v>0</v>
      </c>
      <c r="BF1349" s="241">
        <f>IF(N1349="snížená",J1349,0)</f>
        <v>0</v>
      </c>
      <c r="BG1349" s="241">
        <f>IF(N1349="zákl. přenesená",J1349,0)</f>
        <v>0</v>
      </c>
      <c r="BH1349" s="241">
        <f>IF(N1349="sníž. přenesená",J1349,0)</f>
        <v>0</v>
      </c>
      <c r="BI1349" s="241">
        <f>IF(N1349="nulová",J1349,0)</f>
        <v>0</v>
      </c>
      <c r="BJ1349" s="18" t="s">
        <v>87</v>
      </c>
      <c r="BK1349" s="241">
        <f>ROUND(I1349*H1349,2)</f>
        <v>0</v>
      </c>
      <c r="BL1349" s="18" t="s">
        <v>300</v>
      </c>
      <c r="BM1349" s="240" t="s">
        <v>1882</v>
      </c>
    </row>
    <row r="1350" s="2" customFormat="1" ht="16.5" customHeight="1">
      <c r="A1350" s="40"/>
      <c r="B1350" s="41"/>
      <c r="C1350" s="229" t="s">
        <v>1883</v>
      </c>
      <c r="D1350" s="229" t="s">
        <v>230</v>
      </c>
      <c r="E1350" s="230" t="s">
        <v>1884</v>
      </c>
      <c r="F1350" s="231" t="s">
        <v>1885</v>
      </c>
      <c r="G1350" s="232" t="s">
        <v>544</v>
      </c>
      <c r="H1350" s="233">
        <v>64.950000000000003</v>
      </c>
      <c r="I1350" s="234"/>
      <c r="J1350" s="235">
        <f>ROUND(I1350*H1350,2)</f>
        <v>0</v>
      </c>
      <c r="K1350" s="231" t="s">
        <v>234</v>
      </c>
      <c r="L1350" s="46"/>
      <c r="M1350" s="236" t="s">
        <v>1</v>
      </c>
      <c r="N1350" s="237" t="s">
        <v>48</v>
      </c>
      <c r="O1350" s="93"/>
      <c r="P1350" s="238">
        <f>O1350*H1350</f>
        <v>0</v>
      </c>
      <c r="Q1350" s="238">
        <v>0</v>
      </c>
      <c r="R1350" s="238">
        <f>Q1350*H1350</f>
        <v>0</v>
      </c>
      <c r="S1350" s="238">
        <v>0.00167</v>
      </c>
      <c r="T1350" s="239">
        <f>S1350*H1350</f>
        <v>0.10846650000000001</v>
      </c>
      <c r="U1350" s="40"/>
      <c r="V1350" s="40"/>
      <c r="W1350" s="40"/>
      <c r="X1350" s="40"/>
      <c r="Y1350" s="40"/>
      <c r="Z1350" s="40"/>
      <c r="AA1350" s="40"/>
      <c r="AB1350" s="40"/>
      <c r="AC1350" s="40"/>
      <c r="AD1350" s="40"/>
      <c r="AE1350" s="40"/>
      <c r="AR1350" s="240" t="s">
        <v>300</v>
      </c>
      <c r="AT1350" s="240" t="s">
        <v>230</v>
      </c>
      <c r="AU1350" s="240" t="s">
        <v>91</v>
      </c>
      <c r="AY1350" s="18" t="s">
        <v>227</v>
      </c>
      <c r="BE1350" s="241">
        <f>IF(N1350="základní",J1350,0)</f>
        <v>0</v>
      </c>
      <c r="BF1350" s="241">
        <f>IF(N1350="snížená",J1350,0)</f>
        <v>0</v>
      </c>
      <c r="BG1350" s="241">
        <f>IF(N1350="zákl. přenesená",J1350,0)</f>
        <v>0</v>
      </c>
      <c r="BH1350" s="241">
        <f>IF(N1350="sníž. přenesená",J1350,0)</f>
        <v>0</v>
      </c>
      <c r="BI1350" s="241">
        <f>IF(N1350="nulová",J1350,0)</f>
        <v>0</v>
      </c>
      <c r="BJ1350" s="18" t="s">
        <v>87</v>
      </c>
      <c r="BK1350" s="241">
        <f>ROUND(I1350*H1350,2)</f>
        <v>0</v>
      </c>
      <c r="BL1350" s="18" t="s">
        <v>300</v>
      </c>
      <c r="BM1350" s="240" t="s">
        <v>1886</v>
      </c>
    </row>
    <row r="1351" s="2" customFormat="1" ht="16.5" customHeight="1">
      <c r="A1351" s="40"/>
      <c r="B1351" s="41"/>
      <c r="C1351" s="229" t="s">
        <v>1887</v>
      </c>
      <c r="D1351" s="229" t="s">
        <v>230</v>
      </c>
      <c r="E1351" s="230" t="s">
        <v>1888</v>
      </c>
      <c r="F1351" s="231" t="s">
        <v>1889</v>
      </c>
      <c r="G1351" s="232" t="s">
        <v>1381</v>
      </c>
      <c r="H1351" s="305"/>
      <c r="I1351" s="234"/>
      <c r="J1351" s="235">
        <f>ROUND(I1351*H1351,2)</f>
        <v>0</v>
      </c>
      <c r="K1351" s="231" t="s">
        <v>234</v>
      </c>
      <c r="L1351" s="46"/>
      <c r="M1351" s="236" t="s">
        <v>1</v>
      </c>
      <c r="N1351" s="237" t="s">
        <v>48</v>
      </c>
      <c r="O1351" s="93"/>
      <c r="P1351" s="238">
        <f>O1351*H1351</f>
        <v>0</v>
      </c>
      <c r="Q1351" s="238">
        <v>0</v>
      </c>
      <c r="R1351" s="238">
        <f>Q1351*H1351</f>
        <v>0</v>
      </c>
      <c r="S1351" s="238">
        <v>0</v>
      </c>
      <c r="T1351" s="239">
        <f>S1351*H1351</f>
        <v>0</v>
      </c>
      <c r="U1351" s="40"/>
      <c r="V1351" s="40"/>
      <c r="W1351" s="40"/>
      <c r="X1351" s="40"/>
      <c r="Y1351" s="40"/>
      <c r="Z1351" s="40"/>
      <c r="AA1351" s="40"/>
      <c r="AB1351" s="40"/>
      <c r="AC1351" s="40"/>
      <c r="AD1351" s="40"/>
      <c r="AE1351" s="40"/>
      <c r="AR1351" s="240" t="s">
        <v>300</v>
      </c>
      <c r="AT1351" s="240" t="s">
        <v>230</v>
      </c>
      <c r="AU1351" s="240" t="s">
        <v>91</v>
      </c>
      <c r="AY1351" s="18" t="s">
        <v>227</v>
      </c>
      <c r="BE1351" s="241">
        <f>IF(N1351="základní",J1351,0)</f>
        <v>0</v>
      </c>
      <c r="BF1351" s="241">
        <f>IF(N1351="snížená",J1351,0)</f>
        <v>0</v>
      </c>
      <c r="BG1351" s="241">
        <f>IF(N1351="zákl. přenesená",J1351,0)</f>
        <v>0</v>
      </c>
      <c r="BH1351" s="241">
        <f>IF(N1351="sníž. přenesená",J1351,0)</f>
        <v>0</v>
      </c>
      <c r="BI1351" s="241">
        <f>IF(N1351="nulová",J1351,0)</f>
        <v>0</v>
      </c>
      <c r="BJ1351" s="18" t="s">
        <v>87</v>
      </c>
      <c r="BK1351" s="241">
        <f>ROUND(I1351*H1351,2)</f>
        <v>0</v>
      </c>
      <c r="BL1351" s="18" t="s">
        <v>300</v>
      </c>
      <c r="BM1351" s="240" t="s">
        <v>1890</v>
      </c>
    </row>
    <row r="1352" s="12" customFormat="1" ht="22.8" customHeight="1">
      <c r="A1352" s="12"/>
      <c r="B1352" s="213"/>
      <c r="C1352" s="214"/>
      <c r="D1352" s="215" t="s">
        <v>82</v>
      </c>
      <c r="E1352" s="227" t="s">
        <v>1891</v>
      </c>
      <c r="F1352" s="227" t="s">
        <v>1892</v>
      </c>
      <c r="G1352" s="214"/>
      <c r="H1352" s="214"/>
      <c r="I1352" s="217"/>
      <c r="J1352" s="228">
        <f>BK1352</f>
        <v>0</v>
      </c>
      <c r="K1352" s="214"/>
      <c r="L1352" s="219"/>
      <c r="M1352" s="220"/>
      <c r="N1352" s="221"/>
      <c r="O1352" s="221"/>
      <c r="P1352" s="222">
        <f>SUM(P1353:P1472)</f>
        <v>0</v>
      </c>
      <c r="Q1352" s="221"/>
      <c r="R1352" s="222">
        <f>SUM(R1353:R1472)</f>
        <v>0.128828</v>
      </c>
      <c r="S1352" s="221"/>
      <c r="T1352" s="223">
        <f>SUM(T1353:T1472)</f>
        <v>1.8169724999999999</v>
      </c>
      <c r="U1352" s="12"/>
      <c r="V1352" s="12"/>
      <c r="W1352" s="12"/>
      <c r="X1352" s="12"/>
      <c r="Y1352" s="12"/>
      <c r="Z1352" s="12"/>
      <c r="AA1352" s="12"/>
      <c r="AB1352" s="12"/>
      <c r="AC1352" s="12"/>
      <c r="AD1352" s="12"/>
      <c r="AE1352" s="12"/>
      <c r="AR1352" s="224" t="s">
        <v>91</v>
      </c>
      <c r="AT1352" s="225" t="s">
        <v>82</v>
      </c>
      <c r="AU1352" s="225" t="s">
        <v>87</v>
      </c>
      <c r="AY1352" s="224" t="s">
        <v>227</v>
      </c>
      <c r="BK1352" s="226">
        <f>SUM(BK1353:BK1472)</f>
        <v>0</v>
      </c>
    </row>
    <row r="1353" s="2" customFormat="1" ht="16.5" customHeight="1">
      <c r="A1353" s="40"/>
      <c r="B1353" s="41"/>
      <c r="C1353" s="229" t="s">
        <v>1893</v>
      </c>
      <c r="D1353" s="229" t="s">
        <v>230</v>
      </c>
      <c r="E1353" s="230" t="s">
        <v>1894</v>
      </c>
      <c r="F1353" s="231" t="s">
        <v>1895</v>
      </c>
      <c r="G1353" s="232" t="s">
        <v>415</v>
      </c>
      <c r="H1353" s="233">
        <v>55.649999999999999</v>
      </c>
      <c r="I1353" s="234"/>
      <c r="J1353" s="235">
        <f>ROUND(I1353*H1353,2)</f>
        <v>0</v>
      </c>
      <c r="K1353" s="231" t="s">
        <v>234</v>
      </c>
      <c r="L1353" s="46"/>
      <c r="M1353" s="236" t="s">
        <v>1</v>
      </c>
      <c r="N1353" s="237" t="s">
        <v>48</v>
      </c>
      <c r="O1353" s="93"/>
      <c r="P1353" s="238">
        <f>O1353*H1353</f>
        <v>0</v>
      </c>
      <c r="Q1353" s="238">
        <v>0</v>
      </c>
      <c r="R1353" s="238">
        <f>Q1353*H1353</f>
        <v>0</v>
      </c>
      <c r="S1353" s="238">
        <v>0.024649999999999998</v>
      </c>
      <c r="T1353" s="239">
        <f>S1353*H1353</f>
        <v>1.3717724999999998</v>
      </c>
      <c r="U1353" s="40"/>
      <c r="V1353" s="40"/>
      <c r="W1353" s="40"/>
      <c r="X1353" s="40"/>
      <c r="Y1353" s="40"/>
      <c r="Z1353" s="40"/>
      <c r="AA1353" s="40"/>
      <c r="AB1353" s="40"/>
      <c r="AC1353" s="40"/>
      <c r="AD1353" s="40"/>
      <c r="AE1353" s="40"/>
      <c r="AR1353" s="240" t="s">
        <v>300</v>
      </c>
      <c r="AT1353" s="240" t="s">
        <v>230</v>
      </c>
      <c r="AU1353" s="240" t="s">
        <v>91</v>
      </c>
      <c r="AY1353" s="18" t="s">
        <v>227</v>
      </c>
      <c r="BE1353" s="241">
        <f>IF(N1353="základní",J1353,0)</f>
        <v>0</v>
      </c>
      <c r="BF1353" s="241">
        <f>IF(N1353="snížená",J1353,0)</f>
        <v>0</v>
      </c>
      <c r="BG1353" s="241">
        <f>IF(N1353="zákl. přenesená",J1353,0)</f>
        <v>0</v>
      </c>
      <c r="BH1353" s="241">
        <f>IF(N1353="sníž. přenesená",J1353,0)</f>
        <v>0</v>
      </c>
      <c r="BI1353" s="241">
        <f>IF(N1353="nulová",J1353,0)</f>
        <v>0</v>
      </c>
      <c r="BJ1353" s="18" t="s">
        <v>87</v>
      </c>
      <c r="BK1353" s="241">
        <f>ROUND(I1353*H1353,2)</f>
        <v>0</v>
      </c>
      <c r="BL1353" s="18" t="s">
        <v>300</v>
      </c>
      <c r="BM1353" s="240" t="s">
        <v>1896</v>
      </c>
    </row>
    <row r="1354" s="15" customFormat="1">
      <c r="A1354" s="15"/>
      <c r="B1354" s="274"/>
      <c r="C1354" s="275"/>
      <c r="D1354" s="242" t="s">
        <v>369</v>
      </c>
      <c r="E1354" s="276" t="s">
        <v>1</v>
      </c>
      <c r="F1354" s="277" t="s">
        <v>1043</v>
      </c>
      <c r="G1354" s="275"/>
      <c r="H1354" s="276" t="s">
        <v>1</v>
      </c>
      <c r="I1354" s="278"/>
      <c r="J1354" s="275"/>
      <c r="K1354" s="275"/>
      <c r="L1354" s="279"/>
      <c r="M1354" s="280"/>
      <c r="N1354" s="281"/>
      <c r="O1354" s="281"/>
      <c r="P1354" s="281"/>
      <c r="Q1354" s="281"/>
      <c r="R1354" s="281"/>
      <c r="S1354" s="281"/>
      <c r="T1354" s="282"/>
      <c r="U1354" s="15"/>
      <c r="V1354" s="15"/>
      <c r="W1354" s="15"/>
      <c r="X1354" s="15"/>
      <c r="Y1354" s="15"/>
      <c r="Z1354" s="15"/>
      <c r="AA1354" s="15"/>
      <c r="AB1354" s="15"/>
      <c r="AC1354" s="15"/>
      <c r="AD1354" s="15"/>
      <c r="AE1354" s="15"/>
      <c r="AT1354" s="283" t="s">
        <v>369</v>
      </c>
      <c r="AU1354" s="283" t="s">
        <v>91</v>
      </c>
      <c r="AV1354" s="15" t="s">
        <v>87</v>
      </c>
      <c r="AW1354" s="15" t="s">
        <v>38</v>
      </c>
      <c r="AX1354" s="15" t="s">
        <v>83</v>
      </c>
      <c r="AY1354" s="283" t="s">
        <v>227</v>
      </c>
    </row>
    <row r="1355" s="13" customFormat="1">
      <c r="A1355" s="13"/>
      <c r="B1355" s="252"/>
      <c r="C1355" s="253"/>
      <c r="D1355" s="242" t="s">
        <v>369</v>
      </c>
      <c r="E1355" s="254" t="s">
        <v>1</v>
      </c>
      <c r="F1355" s="255" t="s">
        <v>1897</v>
      </c>
      <c r="G1355" s="253"/>
      <c r="H1355" s="256">
        <v>55.649999999999999</v>
      </c>
      <c r="I1355" s="257"/>
      <c r="J1355" s="253"/>
      <c r="K1355" s="253"/>
      <c r="L1355" s="258"/>
      <c r="M1355" s="259"/>
      <c r="N1355" s="260"/>
      <c r="O1355" s="260"/>
      <c r="P1355" s="260"/>
      <c r="Q1355" s="260"/>
      <c r="R1355" s="260"/>
      <c r="S1355" s="260"/>
      <c r="T1355" s="261"/>
      <c r="U1355" s="13"/>
      <c r="V1355" s="13"/>
      <c r="W1355" s="13"/>
      <c r="X1355" s="13"/>
      <c r="Y1355" s="13"/>
      <c r="Z1355" s="13"/>
      <c r="AA1355" s="13"/>
      <c r="AB1355" s="13"/>
      <c r="AC1355" s="13"/>
      <c r="AD1355" s="13"/>
      <c r="AE1355" s="13"/>
      <c r="AT1355" s="262" t="s">
        <v>369</v>
      </c>
      <c r="AU1355" s="262" t="s">
        <v>91</v>
      </c>
      <c r="AV1355" s="13" t="s">
        <v>91</v>
      </c>
      <c r="AW1355" s="13" t="s">
        <v>38</v>
      </c>
      <c r="AX1355" s="13" t="s">
        <v>83</v>
      </c>
      <c r="AY1355" s="262" t="s">
        <v>227</v>
      </c>
    </row>
    <row r="1356" s="14" customFormat="1">
      <c r="A1356" s="14"/>
      <c r="B1356" s="263"/>
      <c r="C1356" s="264"/>
      <c r="D1356" s="242" t="s">
        <v>369</v>
      </c>
      <c r="E1356" s="265" t="s">
        <v>1</v>
      </c>
      <c r="F1356" s="266" t="s">
        <v>371</v>
      </c>
      <c r="G1356" s="264"/>
      <c r="H1356" s="267">
        <v>55.649999999999999</v>
      </c>
      <c r="I1356" s="268"/>
      <c r="J1356" s="264"/>
      <c r="K1356" s="264"/>
      <c r="L1356" s="269"/>
      <c r="M1356" s="270"/>
      <c r="N1356" s="271"/>
      <c r="O1356" s="271"/>
      <c r="P1356" s="271"/>
      <c r="Q1356" s="271"/>
      <c r="R1356" s="271"/>
      <c r="S1356" s="271"/>
      <c r="T1356" s="272"/>
      <c r="U1356" s="14"/>
      <c r="V1356" s="14"/>
      <c r="W1356" s="14"/>
      <c r="X1356" s="14"/>
      <c r="Y1356" s="14"/>
      <c r="Z1356" s="14"/>
      <c r="AA1356" s="14"/>
      <c r="AB1356" s="14"/>
      <c r="AC1356" s="14"/>
      <c r="AD1356" s="14"/>
      <c r="AE1356" s="14"/>
      <c r="AT1356" s="273" t="s">
        <v>369</v>
      </c>
      <c r="AU1356" s="273" t="s">
        <v>91</v>
      </c>
      <c r="AV1356" s="14" t="s">
        <v>115</v>
      </c>
      <c r="AW1356" s="14" t="s">
        <v>38</v>
      </c>
      <c r="AX1356" s="14" t="s">
        <v>87</v>
      </c>
      <c r="AY1356" s="273" t="s">
        <v>227</v>
      </c>
    </row>
    <row r="1357" s="2" customFormat="1" ht="16.5" customHeight="1">
      <c r="A1357" s="40"/>
      <c r="B1357" s="41"/>
      <c r="C1357" s="229" t="s">
        <v>1898</v>
      </c>
      <c r="D1357" s="229" t="s">
        <v>230</v>
      </c>
      <c r="E1357" s="230" t="s">
        <v>1899</v>
      </c>
      <c r="F1357" s="231" t="s">
        <v>1900</v>
      </c>
      <c r="G1357" s="232" t="s">
        <v>415</v>
      </c>
      <c r="H1357" s="233">
        <v>55.649999999999999</v>
      </c>
      <c r="I1357" s="234"/>
      <c r="J1357" s="235">
        <f>ROUND(I1357*H1357,2)</f>
        <v>0</v>
      </c>
      <c r="K1357" s="231" t="s">
        <v>234</v>
      </c>
      <c r="L1357" s="46"/>
      <c r="M1357" s="236" t="s">
        <v>1</v>
      </c>
      <c r="N1357" s="237" t="s">
        <v>48</v>
      </c>
      <c r="O1357" s="93"/>
      <c r="P1357" s="238">
        <f>O1357*H1357</f>
        <v>0</v>
      </c>
      <c r="Q1357" s="238">
        <v>0</v>
      </c>
      <c r="R1357" s="238">
        <f>Q1357*H1357</f>
        <v>0</v>
      </c>
      <c r="S1357" s="238">
        <v>0.0080000000000000002</v>
      </c>
      <c r="T1357" s="239">
        <f>S1357*H1357</f>
        <v>0.44519999999999998</v>
      </c>
      <c r="U1357" s="40"/>
      <c r="V1357" s="40"/>
      <c r="W1357" s="40"/>
      <c r="X1357" s="40"/>
      <c r="Y1357" s="40"/>
      <c r="Z1357" s="40"/>
      <c r="AA1357" s="40"/>
      <c r="AB1357" s="40"/>
      <c r="AC1357" s="40"/>
      <c r="AD1357" s="40"/>
      <c r="AE1357" s="40"/>
      <c r="AR1357" s="240" t="s">
        <v>300</v>
      </c>
      <c r="AT1357" s="240" t="s">
        <v>230</v>
      </c>
      <c r="AU1357" s="240" t="s">
        <v>91</v>
      </c>
      <c r="AY1357" s="18" t="s">
        <v>227</v>
      </c>
      <c r="BE1357" s="241">
        <f>IF(N1357="základní",J1357,0)</f>
        <v>0</v>
      </c>
      <c r="BF1357" s="241">
        <f>IF(N1357="snížená",J1357,0)</f>
        <v>0</v>
      </c>
      <c r="BG1357" s="241">
        <f>IF(N1357="zákl. přenesená",J1357,0)</f>
        <v>0</v>
      </c>
      <c r="BH1357" s="241">
        <f>IF(N1357="sníž. přenesená",J1357,0)</f>
        <v>0</v>
      </c>
      <c r="BI1357" s="241">
        <f>IF(N1357="nulová",J1357,0)</f>
        <v>0</v>
      </c>
      <c r="BJ1357" s="18" t="s">
        <v>87</v>
      </c>
      <c r="BK1357" s="241">
        <f>ROUND(I1357*H1357,2)</f>
        <v>0</v>
      </c>
      <c r="BL1357" s="18" t="s">
        <v>300</v>
      </c>
      <c r="BM1357" s="240" t="s">
        <v>1901</v>
      </c>
    </row>
    <row r="1358" s="15" customFormat="1">
      <c r="A1358" s="15"/>
      <c r="B1358" s="274"/>
      <c r="C1358" s="275"/>
      <c r="D1358" s="242" t="s">
        <v>369</v>
      </c>
      <c r="E1358" s="276" t="s">
        <v>1</v>
      </c>
      <c r="F1358" s="277" t="s">
        <v>1043</v>
      </c>
      <c r="G1358" s="275"/>
      <c r="H1358" s="276" t="s">
        <v>1</v>
      </c>
      <c r="I1358" s="278"/>
      <c r="J1358" s="275"/>
      <c r="K1358" s="275"/>
      <c r="L1358" s="279"/>
      <c r="M1358" s="280"/>
      <c r="N1358" s="281"/>
      <c r="O1358" s="281"/>
      <c r="P1358" s="281"/>
      <c r="Q1358" s="281"/>
      <c r="R1358" s="281"/>
      <c r="S1358" s="281"/>
      <c r="T1358" s="282"/>
      <c r="U1358" s="15"/>
      <c r="V1358" s="15"/>
      <c r="W1358" s="15"/>
      <c r="X1358" s="15"/>
      <c r="Y1358" s="15"/>
      <c r="Z1358" s="15"/>
      <c r="AA1358" s="15"/>
      <c r="AB1358" s="15"/>
      <c r="AC1358" s="15"/>
      <c r="AD1358" s="15"/>
      <c r="AE1358" s="15"/>
      <c r="AT1358" s="283" t="s">
        <v>369</v>
      </c>
      <c r="AU1358" s="283" t="s">
        <v>91</v>
      </c>
      <c r="AV1358" s="15" t="s">
        <v>87</v>
      </c>
      <c r="AW1358" s="15" t="s">
        <v>38</v>
      </c>
      <c r="AX1358" s="15" t="s">
        <v>83</v>
      </c>
      <c r="AY1358" s="283" t="s">
        <v>227</v>
      </c>
    </row>
    <row r="1359" s="13" customFormat="1">
      <c r="A1359" s="13"/>
      <c r="B1359" s="252"/>
      <c r="C1359" s="253"/>
      <c r="D1359" s="242" t="s">
        <v>369</v>
      </c>
      <c r="E1359" s="254" t="s">
        <v>1</v>
      </c>
      <c r="F1359" s="255" t="s">
        <v>1897</v>
      </c>
      <c r="G1359" s="253"/>
      <c r="H1359" s="256">
        <v>55.649999999999999</v>
      </c>
      <c r="I1359" s="257"/>
      <c r="J1359" s="253"/>
      <c r="K1359" s="253"/>
      <c r="L1359" s="258"/>
      <c r="M1359" s="259"/>
      <c r="N1359" s="260"/>
      <c r="O1359" s="260"/>
      <c r="P1359" s="260"/>
      <c r="Q1359" s="260"/>
      <c r="R1359" s="260"/>
      <c r="S1359" s="260"/>
      <c r="T1359" s="261"/>
      <c r="U1359" s="13"/>
      <c r="V1359" s="13"/>
      <c r="W1359" s="13"/>
      <c r="X1359" s="13"/>
      <c r="Y1359" s="13"/>
      <c r="Z1359" s="13"/>
      <c r="AA1359" s="13"/>
      <c r="AB1359" s="13"/>
      <c r="AC1359" s="13"/>
      <c r="AD1359" s="13"/>
      <c r="AE1359" s="13"/>
      <c r="AT1359" s="262" t="s">
        <v>369</v>
      </c>
      <c r="AU1359" s="262" t="s">
        <v>91</v>
      </c>
      <c r="AV1359" s="13" t="s">
        <v>91</v>
      </c>
      <c r="AW1359" s="13" t="s">
        <v>38</v>
      </c>
      <c r="AX1359" s="13" t="s">
        <v>83</v>
      </c>
      <c r="AY1359" s="262" t="s">
        <v>227</v>
      </c>
    </row>
    <row r="1360" s="14" customFormat="1">
      <c r="A1360" s="14"/>
      <c r="B1360" s="263"/>
      <c r="C1360" s="264"/>
      <c r="D1360" s="242" t="s">
        <v>369</v>
      </c>
      <c r="E1360" s="265" t="s">
        <v>1</v>
      </c>
      <c r="F1360" s="266" t="s">
        <v>371</v>
      </c>
      <c r="G1360" s="264"/>
      <c r="H1360" s="267">
        <v>55.649999999999999</v>
      </c>
      <c r="I1360" s="268"/>
      <c r="J1360" s="264"/>
      <c r="K1360" s="264"/>
      <c r="L1360" s="269"/>
      <c r="M1360" s="270"/>
      <c r="N1360" s="271"/>
      <c r="O1360" s="271"/>
      <c r="P1360" s="271"/>
      <c r="Q1360" s="271"/>
      <c r="R1360" s="271"/>
      <c r="S1360" s="271"/>
      <c r="T1360" s="272"/>
      <c r="U1360" s="14"/>
      <c r="V1360" s="14"/>
      <c r="W1360" s="14"/>
      <c r="X1360" s="14"/>
      <c r="Y1360" s="14"/>
      <c r="Z1360" s="14"/>
      <c r="AA1360" s="14"/>
      <c r="AB1360" s="14"/>
      <c r="AC1360" s="14"/>
      <c r="AD1360" s="14"/>
      <c r="AE1360" s="14"/>
      <c r="AT1360" s="273" t="s">
        <v>369</v>
      </c>
      <c r="AU1360" s="273" t="s">
        <v>91</v>
      </c>
      <c r="AV1360" s="14" t="s">
        <v>115</v>
      </c>
      <c r="AW1360" s="14" t="s">
        <v>38</v>
      </c>
      <c r="AX1360" s="14" t="s">
        <v>87</v>
      </c>
      <c r="AY1360" s="273" t="s">
        <v>227</v>
      </c>
    </row>
    <row r="1361" s="2" customFormat="1" ht="16.5" customHeight="1">
      <c r="A1361" s="40"/>
      <c r="B1361" s="41"/>
      <c r="C1361" s="229" t="s">
        <v>1902</v>
      </c>
      <c r="D1361" s="229" t="s">
        <v>230</v>
      </c>
      <c r="E1361" s="230" t="s">
        <v>1903</v>
      </c>
      <c r="F1361" s="231" t="s">
        <v>1904</v>
      </c>
      <c r="G1361" s="232" t="s">
        <v>1</v>
      </c>
      <c r="H1361" s="233">
        <v>0</v>
      </c>
      <c r="I1361" s="234"/>
      <c r="J1361" s="235">
        <f>ROUND(I1361*H1361,2)</f>
        <v>0</v>
      </c>
      <c r="K1361" s="231" t="s">
        <v>251</v>
      </c>
      <c r="L1361" s="46"/>
      <c r="M1361" s="236" t="s">
        <v>1</v>
      </c>
      <c r="N1361" s="237" t="s">
        <v>48</v>
      </c>
      <c r="O1361" s="93"/>
      <c r="P1361" s="238">
        <f>O1361*H1361</f>
        <v>0</v>
      </c>
      <c r="Q1361" s="238">
        <v>0</v>
      </c>
      <c r="R1361" s="238">
        <f>Q1361*H1361</f>
        <v>0</v>
      </c>
      <c r="S1361" s="238">
        <v>0</v>
      </c>
      <c r="T1361" s="239">
        <f>S1361*H1361</f>
        <v>0</v>
      </c>
      <c r="U1361" s="40"/>
      <c r="V1361" s="40"/>
      <c r="W1361" s="40"/>
      <c r="X1361" s="40"/>
      <c r="Y1361" s="40"/>
      <c r="Z1361" s="40"/>
      <c r="AA1361" s="40"/>
      <c r="AB1361" s="40"/>
      <c r="AC1361" s="40"/>
      <c r="AD1361" s="40"/>
      <c r="AE1361" s="40"/>
      <c r="AR1361" s="240" t="s">
        <v>300</v>
      </c>
      <c r="AT1361" s="240" t="s">
        <v>230</v>
      </c>
      <c r="AU1361" s="240" t="s">
        <v>91</v>
      </c>
      <c r="AY1361" s="18" t="s">
        <v>227</v>
      </c>
      <c r="BE1361" s="241">
        <f>IF(N1361="základní",J1361,0)</f>
        <v>0</v>
      </c>
      <c r="BF1361" s="241">
        <f>IF(N1361="snížená",J1361,0)</f>
        <v>0</v>
      </c>
      <c r="BG1361" s="241">
        <f>IF(N1361="zákl. přenesená",J1361,0)</f>
        <v>0</v>
      </c>
      <c r="BH1361" s="241">
        <f>IF(N1361="sníž. přenesená",J1361,0)</f>
        <v>0</v>
      </c>
      <c r="BI1361" s="241">
        <f>IF(N1361="nulová",J1361,0)</f>
        <v>0</v>
      </c>
      <c r="BJ1361" s="18" t="s">
        <v>87</v>
      </c>
      <c r="BK1361" s="241">
        <f>ROUND(I1361*H1361,2)</f>
        <v>0</v>
      </c>
      <c r="BL1361" s="18" t="s">
        <v>300</v>
      </c>
      <c r="BM1361" s="240" t="s">
        <v>1905</v>
      </c>
    </row>
    <row r="1362" s="2" customFormat="1">
      <c r="A1362" s="40"/>
      <c r="B1362" s="41"/>
      <c r="C1362" s="229" t="s">
        <v>1906</v>
      </c>
      <c r="D1362" s="229" t="s">
        <v>230</v>
      </c>
      <c r="E1362" s="230" t="s">
        <v>1907</v>
      </c>
      <c r="F1362" s="231" t="s">
        <v>1908</v>
      </c>
      <c r="G1362" s="232" t="s">
        <v>1861</v>
      </c>
      <c r="H1362" s="233">
        <v>1</v>
      </c>
      <c r="I1362" s="234"/>
      <c r="J1362" s="235">
        <f>ROUND(I1362*H1362,2)</f>
        <v>0</v>
      </c>
      <c r="K1362" s="231" t="s">
        <v>251</v>
      </c>
      <c r="L1362" s="46"/>
      <c r="M1362" s="236" t="s">
        <v>1</v>
      </c>
      <c r="N1362" s="237" t="s">
        <v>48</v>
      </c>
      <c r="O1362" s="93"/>
      <c r="P1362" s="238">
        <f>O1362*H1362</f>
        <v>0</v>
      </c>
      <c r="Q1362" s="238">
        <v>0</v>
      </c>
      <c r="R1362" s="238">
        <f>Q1362*H1362</f>
        <v>0</v>
      </c>
      <c r="S1362" s="238">
        <v>0</v>
      </c>
      <c r="T1362" s="239">
        <f>S1362*H1362</f>
        <v>0</v>
      </c>
      <c r="U1362" s="40"/>
      <c r="V1362" s="40"/>
      <c r="W1362" s="40"/>
      <c r="X1362" s="40"/>
      <c r="Y1362" s="40"/>
      <c r="Z1362" s="40"/>
      <c r="AA1362" s="40"/>
      <c r="AB1362" s="40"/>
      <c r="AC1362" s="40"/>
      <c r="AD1362" s="40"/>
      <c r="AE1362" s="40"/>
      <c r="AR1362" s="240" t="s">
        <v>300</v>
      </c>
      <c r="AT1362" s="240" t="s">
        <v>230</v>
      </c>
      <c r="AU1362" s="240" t="s">
        <v>91</v>
      </c>
      <c r="AY1362" s="18" t="s">
        <v>227</v>
      </c>
      <c r="BE1362" s="241">
        <f>IF(N1362="základní",J1362,0)</f>
        <v>0</v>
      </c>
      <c r="BF1362" s="241">
        <f>IF(N1362="snížená",J1362,0)</f>
        <v>0</v>
      </c>
      <c r="BG1362" s="241">
        <f>IF(N1362="zákl. přenesená",J1362,0)</f>
        <v>0</v>
      </c>
      <c r="BH1362" s="241">
        <f>IF(N1362="sníž. přenesená",J1362,0)</f>
        <v>0</v>
      </c>
      <c r="BI1362" s="241">
        <f>IF(N1362="nulová",J1362,0)</f>
        <v>0</v>
      </c>
      <c r="BJ1362" s="18" t="s">
        <v>87</v>
      </c>
      <c r="BK1362" s="241">
        <f>ROUND(I1362*H1362,2)</f>
        <v>0</v>
      </c>
      <c r="BL1362" s="18" t="s">
        <v>300</v>
      </c>
      <c r="BM1362" s="240" t="s">
        <v>1909</v>
      </c>
    </row>
    <row r="1363" s="2" customFormat="1">
      <c r="A1363" s="40"/>
      <c r="B1363" s="41"/>
      <c r="C1363" s="42"/>
      <c r="D1363" s="242" t="s">
        <v>237</v>
      </c>
      <c r="E1363" s="42"/>
      <c r="F1363" s="243" t="s">
        <v>1910</v>
      </c>
      <c r="G1363" s="42"/>
      <c r="H1363" s="42"/>
      <c r="I1363" s="244"/>
      <c r="J1363" s="42"/>
      <c r="K1363" s="42"/>
      <c r="L1363" s="46"/>
      <c r="M1363" s="245"/>
      <c r="N1363" s="246"/>
      <c r="O1363" s="93"/>
      <c r="P1363" s="93"/>
      <c r="Q1363" s="93"/>
      <c r="R1363" s="93"/>
      <c r="S1363" s="93"/>
      <c r="T1363" s="94"/>
      <c r="U1363" s="40"/>
      <c r="V1363" s="40"/>
      <c r="W1363" s="40"/>
      <c r="X1363" s="40"/>
      <c r="Y1363" s="40"/>
      <c r="Z1363" s="40"/>
      <c r="AA1363" s="40"/>
      <c r="AB1363" s="40"/>
      <c r="AC1363" s="40"/>
      <c r="AD1363" s="40"/>
      <c r="AE1363" s="40"/>
      <c r="AT1363" s="18" t="s">
        <v>237</v>
      </c>
      <c r="AU1363" s="18" t="s">
        <v>91</v>
      </c>
    </row>
    <row r="1364" s="2" customFormat="1">
      <c r="A1364" s="40"/>
      <c r="B1364" s="41"/>
      <c r="C1364" s="229" t="s">
        <v>1911</v>
      </c>
      <c r="D1364" s="229" t="s">
        <v>230</v>
      </c>
      <c r="E1364" s="230" t="s">
        <v>1912</v>
      </c>
      <c r="F1364" s="231" t="s">
        <v>1913</v>
      </c>
      <c r="G1364" s="232" t="s">
        <v>1861</v>
      </c>
      <c r="H1364" s="233">
        <v>1</v>
      </c>
      <c r="I1364" s="234"/>
      <c r="J1364" s="235">
        <f>ROUND(I1364*H1364,2)</f>
        <v>0</v>
      </c>
      <c r="K1364" s="231" t="s">
        <v>251</v>
      </c>
      <c r="L1364" s="46"/>
      <c r="M1364" s="236" t="s">
        <v>1</v>
      </c>
      <c r="N1364" s="237" t="s">
        <v>48</v>
      </c>
      <c r="O1364" s="93"/>
      <c r="P1364" s="238">
        <f>O1364*H1364</f>
        <v>0</v>
      </c>
      <c r="Q1364" s="238">
        <v>0</v>
      </c>
      <c r="R1364" s="238">
        <f>Q1364*H1364</f>
        <v>0</v>
      </c>
      <c r="S1364" s="238">
        <v>0</v>
      </c>
      <c r="T1364" s="239">
        <f>S1364*H1364</f>
        <v>0</v>
      </c>
      <c r="U1364" s="40"/>
      <c r="V1364" s="40"/>
      <c r="W1364" s="40"/>
      <c r="X1364" s="40"/>
      <c r="Y1364" s="40"/>
      <c r="Z1364" s="40"/>
      <c r="AA1364" s="40"/>
      <c r="AB1364" s="40"/>
      <c r="AC1364" s="40"/>
      <c r="AD1364" s="40"/>
      <c r="AE1364" s="40"/>
      <c r="AR1364" s="240" t="s">
        <v>300</v>
      </c>
      <c r="AT1364" s="240" t="s">
        <v>230</v>
      </c>
      <c r="AU1364" s="240" t="s">
        <v>91</v>
      </c>
      <c r="AY1364" s="18" t="s">
        <v>227</v>
      </c>
      <c r="BE1364" s="241">
        <f>IF(N1364="základní",J1364,0)</f>
        <v>0</v>
      </c>
      <c r="BF1364" s="241">
        <f>IF(N1364="snížená",J1364,0)</f>
        <v>0</v>
      </c>
      <c r="BG1364" s="241">
        <f>IF(N1364="zákl. přenesená",J1364,0)</f>
        <v>0</v>
      </c>
      <c r="BH1364" s="241">
        <f>IF(N1364="sníž. přenesená",J1364,0)</f>
        <v>0</v>
      </c>
      <c r="BI1364" s="241">
        <f>IF(N1364="nulová",J1364,0)</f>
        <v>0</v>
      </c>
      <c r="BJ1364" s="18" t="s">
        <v>87</v>
      </c>
      <c r="BK1364" s="241">
        <f>ROUND(I1364*H1364,2)</f>
        <v>0</v>
      </c>
      <c r="BL1364" s="18" t="s">
        <v>300</v>
      </c>
      <c r="BM1364" s="240" t="s">
        <v>1914</v>
      </c>
    </row>
    <row r="1365" s="2" customFormat="1">
      <c r="A1365" s="40"/>
      <c r="B1365" s="41"/>
      <c r="C1365" s="42"/>
      <c r="D1365" s="242" t="s">
        <v>237</v>
      </c>
      <c r="E1365" s="42"/>
      <c r="F1365" s="243" t="s">
        <v>1910</v>
      </c>
      <c r="G1365" s="42"/>
      <c r="H1365" s="42"/>
      <c r="I1365" s="244"/>
      <c r="J1365" s="42"/>
      <c r="K1365" s="42"/>
      <c r="L1365" s="46"/>
      <c r="M1365" s="245"/>
      <c r="N1365" s="246"/>
      <c r="O1365" s="93"/>
      <c r="P1365" s="93"/>
      <c r="Q1365" s="93"/>
      <c r="R1365" s="93"/>
      <c r="S1365" s="93"/>
      <c r="T1365" s="94"/>
      <c r="U1365" s="40"/>
      <c r="V1365" s="40"/>
      <c r="W1365" s="40"/>
      <c r="X1365" s="40"/>
      <c r="Y1365" s="40"/>
      <c r="Z1365" s="40"/>
      <c r="AA1365" s="40"/>
      <c r="AB1365" s="40"/>
      <c r="AC1365" s="40"/>
      <c r="AD1365" s="40"/>
      <c r="AE1365" s="40"/>
      <c r="AT1365" s="18" t="s">
        <v>237</v>
      </c>
      <c r="AU1365" s="18" t="s">
        <v>91</v>
      </c>
    </row>
    <row r="1366" s="2" customFormat="1">
      <c r="A1366" s="40"/>
      <c r="B1366" s="41"/>
      <c r="C1366" s="229" t="s">
        <v>1915</v>
      </c>
      <c r="D1366" s="229" t="s">
        <v>230</v>
      </c>
      <c r="E1366" s="230" t="s">
        <v>1916</v>
      </c>
      <c r="F1366" s="231" t="s">
        <v>1917</v>
      </c>
      <c r="G1366" s="232" t="s">
        <v>1861</v>
      </c>
      <c r="H1366" s="233">
        <v>1</v>
      </c>
      <c r="I1366" s="234"/>
      <c r="J1366" s="235">
        <f>ROUND(I1366*H1366,2)</f>
        <v>0</v>
      </c>
      <c r="K1366" s="231" t="s">
        <v>251</v>
      </c>
      <c r="L1366" s="46"/>
      <c r="M1366" s="236" t="s">
        <v>1</v>
      </c>
      <c r="N1366" s="237" t="s">
        <v>48</v>
      </c>
      <c r="O1366" s="93"/>
      <c r="P1366" s="238">
        <f>O1366*H1366</f>
        <v>0</v>
      </c>
      <c r="Q1366" s="238">
        <v>0</v>
      </c>
      <c r="R1366" s="238">
        <f>Q1366*H1366</f>
        <v>0</v>
      </c>
      <c r="S1366" s="238">
        <v>0</v>
      </c>
      <c r="T1366" s="239">
        <f>S1366*H1366</f>
        <v>0</v>
      </c>
      <c r="U1366" s="40"/>
      <c r="V1366" s="40"/>
      <c r="W1366" s="40"/>
      <c r="X1366" s="40"/>
      <c r="Y1366" s="40"/>
      <c r="Z1366" s="40"/>
      <c r="AA1366" s="40"/>
      <c r="AB1366" s="40"/>
      <c r="AC1366" s="40"/>
      <c r="AD1366" s="40"/>
      <c r="AE1366" s="40"/>
      <c r="AR1366" s="240" t="s">
        <v>300</v>
      </c>
      <c r="AT1366" s="240" t="s">
        <v>230</v>
      </c>
      <c r="AU1366" s="240" t="s">
        <v>91</v>
      </c>
      <c r="AY1366" s="18" t="s">
        <v>227</v>
      </c>
      <c r="BE1366" s="241">
        <f>IF(N1366="základní",J1366,0)</f>
        <v>0</v>
      </c>
      <c r="BF1366" s="241">
        <f>IF(N1366="snížená",J1366,0)</f>
        <v>0</v>
      </c>
      <c r="BG1366" s="241">
        <f>IF(N1366="zákl. přenesená",J1366,0)</f>
        <v>0</v>
      </c>
      <c r="BH1366" s="241">
        <f>IF(N1366="sníž. přenesená",J1366,0)</f>
        <v>0</v>
      </c>
      <c r="BI1366" s="241">
        <f>IF(N1366="nulová",J1366,0)</f>
        <v>0</v>
      </c>
      <c r="BJ1366" s="18" t="s">
        <v>87</v>
      </c>
      <c r="BK1366" s="241">
        <f>ROUND(I1366*H1366,2)</f>
        <v>0</v>
      </c>
      <c r="BL1366" s="18" t="s">
        <v>300</v>
      </c>
      <c r="BM1366" s="240" t="s">
        <v>1918</v>
      </c>
    </row>
    <row r="1367" s="2" customFormat="1">
      <c r="A1367" s="40"/>
      <c r="B1367" s="41"/>
      <c r="C1367" s="42"/>
      <c r="D1367" s="242" t="s">
        <v>237</v>
      </c>
      <c r="E1367" s="42"/>
      <c r="F1367" s="243" t="s">
        <v>1910</v>
      </c>
      <c r="G1367" s="42"/>
      <c r="H1367" s="42"/>
      <c r="I1367" s="244"/>
      <c r="J1367" s="42"/>
      <c r="K1367" s="42"/>
      <c r="L1367" s="46"/>
      <c r="M1367" s="245"/>
      <c r="N1367" s="246"/>
      <c r="O1367" s="93"/>
      <c r="P1367" s="93"/>
      <c r="Q1367" s="93"/>
      <c r="R1367" s="93"/>
      <c r="S1367" s="93"/>
      <c r="T1367" s="94"/>
      <c r="U1367" s="40"/>
      <c r="V1367" s="40"/>
      <c r="W1367" s="40"/>
      <c r="X1367" s="40"/>
      <c r="Y1367" s="40"/>
      <c r="Z1367" s="40"/>
      <c r="AA1367" s="40"/>
      <c r="AB1367" s="40"/>
      <c r="AC1367" s="40"/>
      <c r="AD1367" s="40"/>
      <c r="AE1367" s="40"/>
      <c r="AT1367" s="18" t="s">
        <v>237</v>
      </c>
      <c r="AU1367" s="18" t="s">
        <v>91</v>
      </c>
    </row>
    <row r="1368" s="2" customFormat="1" ht="21.75" customHeight="1">
      <c r="A1368" s="40"/>
      <c r="B1368" s="41"/>
      <c r="C1368" s="229" t="s">
        <v>1919</v>
      </c>
      <c r="D1368" s="229" t="s">
        <v>230</v>
      </c>
      <c r="E1368" s="230" t="s">
        <v>1920</v>
      </c>
      <c r="F1368" s="231" t="s">
        <v>1921</v>
      </c>
      <c r="G1368" s="232" t="s">
        <v>1861</v>
      </c>
      <c r="H1368" s="233">
        <v>3</v>
      </c>
      <c r="I1368" s="234"/>
      <c r="J1368" s="235">
        <f>ROUND(I1368*H1368,2)</f>
        <v>0</v>
      </c>
      <c r="K1368" s="231" t="s">
        <v>251</v>
      </c>
      <c r="L1368" s="46"/>
      <c r="M1368" s="236" t="s">
        <v>1</v>
      </c>
      <c r="N1368" s="237" t="s">
        <v>48</v>
      </c>
      <c r="O1368" s="93"/>
      <c r="P1368" s="238">
        <f>O1368*H1368</f>
        <v>0</v>
      </c>
      <c r="Q1368" s="238">
        <v>0</v>
      </c>
      <c r="R1368" s="238">
        <f>Q1368*H1368</f>
        <v>0</v>
      </c>
      <c r="S1368" s="238">
        <v>0</v>
      </c>
      <c r="T1368" s="239">
        <f>S1368*H1368</f>
        <v>0</v>
      </c>
      <c r="U1368" s="40"/>
      <c r="V1368" s="40"/>
      <c r="W1368" s="40"/>
      <c r="X1368" s="40"/>
      <c r="Y1368" s="40"/>
      <c r="Z1368" s="40"/>
      <c r="AA1368" s="40"/>
      <c r="AB1368" s="40"/>
      <c r="AC1368" s="40"/>
      <c r="AD1368" s="40"/>
      <c r="AE1368" s="40"/>
      <c r="AR1368" s="240" t="s">
        <v>300</v>
      </c>
      <c r="AT1368" s="240" t="s">
        <v>230</v>
      </c>
      <c r="AU1368" s="240" t="s">
        <v>91</v>
      </c>
      <c r="AY1368" s="18" t="s">
        <v>227</v>
      </c>
      <c r="BE1368" s="241">
        <f>IF(N1368="základní",J1368,0)</f>
        <v>0</v>
      </c>
      <c r="BF1368" s="241">
        <f>IF(N1368="snížená",J1368,0)</f>
        <v>0</v>
      </c>
      <c r="BG1368" s="241">
        <f>IF(N1368="zákl. přenesená",J1368,0)</f>
        <v>0</v>
      </c>
      <c r="BH1368" s="241">
        <f>IF(N1368="sníž. přenesená",J1368,0)</f>
        <v>0</v>
      </c>
      <c r="BI1368" s="241">
        <f>IF(N1368="nulová",J1368,0)</f>
        <v>0</v>
      </c>
      <c r="BJ1368" s="18" t="s">
        <v>87</v>
      </c>
      <c r="BK1368" s="241">
        <f>ROUND(I1368*H1368,2)</f>
        <v>0</v>
      </c>
      <c r="BL1368" s="18" t="s">
        <v>300</v>
      </c>
      <c r="BM1368" s="240" t="s">
        <v>1922</v>
      </c>
    </row>
    <row r="1369" s="2" customFormat="1">
      <c r="A1369" s="40"/>
      <c r="B1369" s="41"/>
      <c r="C1369" s="42"/>
      <c r="D1369" s="242" t="s">
        <v>237</v>
      </c>
      <c r="E1369" s="42"/>
      <c r="F1369" s="243" t="s">
        <v>1910</v>
      </c>
      <c r="G1369" s="42"/>
      <c r="H1369" s="42"/>
      <c r="I1369" s="244"/>
      <c r="J1369" s="42"/>
      <c r="K1369" s="42"/>
      <c r="L1369" s="46"/>
      <c r="M1369" s="245"/>
      <c r="N1369" s="246"/>
      <c r="O1369" s="93"/>
      <c r="P1369" s="93"/>
      <c r="Q1369" s="93"/>
      <c r="R1369" s="93"/>
      <c r="S1369" s="93"/>
      <c r="T1369" s="94"/>
      <c r="U1369" s="40"/>
      <c r="V1369" s="40"/>
      <c r="W1369" s="40"/>
      <c r="X1369" s="40"/>
      <c r="Y1369" s="40"/>
      <c r="Z1369" s="40"/>
      <c r="AA1369" s="40"/>
      <c r="AB1369" s="40"/>
      <c r="AC1369" s="40"/>
      <c r="AD1369" s="40"/>
      <c r="AE1369" s="40"/>
      <c r="AT1369" s="18" t="s">
        <v>237</v>
      </c>
      <c r="AU1369" s="18" t="s">
        <v>91</v>
      </c>
    </row>
    <row r="1370" s="2" customFormat="1" ht="16.5" customHeight="1">
      <c r="A1370" s="40"/>
      <c r="B1370" s="41"/>
      <c r="C1370" s="229" t="s">
        <v>1923</v>
      </c>
      <c r="D1370" s="229" t="s">
        <v>230</v>
      </c>
      <c r="E1370" s="230" t="s">
        <v>1924</v>
      </c>
      <c r="F1370" s="231" t="s">
        <v>1925</v>
      </c>
      <c r="G1370" s="232" t="s">
        <v>1861</v>
      </c>
      <c r="H1370" s="233">
        <v>3</v>
      </c>
      <c r="I1370" s="234"/>
      <c r="J1370" s="235">
        <f>ROUND(I1370*H1370,2)</f>
        <v>0</v>
      </c>
      <c r="K1370" s="231" t="s">
        <v>251</v>
      </c>
      <c r="L1370" s="46"/>
      <c r="M1370" s="236" t="s">
        <v>1</v>
      </c>
      <c r="N1370" s="237" t="s">
        <v>48</v>
      </c>
      <c r="O1370" s="93"/>
      <c r="P1370" s="238">
        <f>O1370*H1370</f>
        <v>0</v>
      </c>
      <c r="Q1370" s="238">
        <v>0</v>
      </c>
      <c r="R1370" s="238">
        <f>Q1370*H1370</f>
        <v>0</v>
      </c>
      <c r="S1370" s="238">
        <v>0</v>
      </c>
      <c r="T1370" s="239">
        <f>S1370*H1370</f>
        <v>0</v>
      </c>
      <c r="U1370" s="40"/>
      <c r="V1370" s="40"/>
      <c r="W1370" s="40"/>
      <c r="X1370" s="40"/>
      <c r="Y1370" s="40"/>
      <c r="Z1370" s="40"/>
      <c r="AA1370" s="40"/>
      <c r="AB1370" s="40"/>
      <c r="AC1370" s="40"/>
      <c r="AD1370" s="40"/>
      <c r="AE1370" s="40"/>
      <c r="AR1370" s="240" t="s">
        <v>300</v>
      </c>
      <c r="AT1370" s="240" t="s">
        <v>230</v>
      </c>
      <c r="AU1370" s="240" t="s">
        <v>91</v>
      </c>
      <c r="AY1370" s="18" t="s">
        <v>227</v>
      </c>
      <c r="BE1370" s="241">
        <f>IF(N1370="základní",J1370,0)</f>
        <v>0</v>
      </c>
      <c r="BF1370" s="241">
        <f>IF(N1370="snížená",J1370,0)</f>
        <v>0</v>
      </c>
      <c r="BG1370" s="241">
        <f>IF(N1370="zákl. přenesená",J1370,0)</f>
        <v>0</v>
      </c>
      <c r="BH1370" s="241">
        <f>IF(N1370="sníž. přenesená",J1370,0)</f>
        <v>0</v>
      </c>
      <c r="BI1370" s="241">
        <f>IF(N1370="nulová",J1370,0)</f>
        <v>0</v>
      </c>
      <c r="BJ1370" s="18" t="s">
        <v>87</v>
      </c>
      <c r="BK1370" s="241">
        <f>ROUND(I1370*H1370,2)</f>
        <v>0</v>
      </c>
      <c r="BL1370" s="18" t="s">
        <v>300</v>
      </c>
      <c r="BM1370" s="240" t="s">
        <v>1926</v>
      </c>
    </row>
    <row r="1371" s="2" customFormat="1">
      <c r="A1371" s="40"/>
      <c r="B1371" s="41"/>
      <c r="C1371" s="42"/>
      <c r="D1371" s="242" t="s">
        <v>237</v>
      </c>
      <c r="E1371" s="42"/>
      <c r="F1371" s="243" t="s">
        <v>1910</v>
      </c>
      <c r="G1371" s="42"/>
      <c r="H1371" s="42"/>
      <c r="I1371" s="244"/>
      <c r="J1371" s="42"/>
      <c r="K1371" s="42"/>
      <c r="L1371" s="46"/>
      <c r="M1371" s="245"/>
      <c r="N1371" s="246"/>
      <c r="O1371" s="93"/>
      <c r="P1371" s="93"/>
      <c r="Q1371" s="93"/>
      <c r="R1371" s="93"/>
      <c r="S1371" s="93"/>
      <c r="T1371" s="94"/>
      <c r="U1371" s="40"/>
      <c r="V1371" s="40"/>
      <c r="W1371" s="40"/>
      <c r="X1371" s="40"/>
      <c r="Y1371" s="40"/>
      <c r="Z1371" s="40"/>
      <c r="AA1371" s="40"/>
      <c r="AB1371" s="40"/>
      <c r="AC1371" s="40"/>
      <c r="AD1371" s="40"/>
      <c r="AE1371" s="40"/>
      <c r="AT1371" s="18" t="s">
        <v>237</v>
      </c>
      <c r="AU1371" s="18" t="s">
        <v>91</v>
      </c>
    </row>
    <row r="1372" s="2" customFormat="1" ht="16.5" customHeight="1">
      <c r="A1372" s="40"/>
      <c r="B1372" s="41"/>
      <c r="C1372" s="229" t="s">
        <v>1927</v>
      </c>
      <c r="D1372" s="229" t="s">
        <v>230</v>
      </c>
      <c r="E1372" s="230" t="s">
        <v>1928</v>
      </c>
      <c r="F1372" s="231" t="s">
        <v>1929</v>
      </c>
      <c r="G1372" s="232" t="s">
        <v>1861</v>
      </c>
      <c r="H1372" s="233">
        <v>12</v>
      </c>
      <c r="I1372" s="234"/>
      <c r="J1372" s="235">
        <f>ROUND(I1372*H1372,2)</f>
        <v>0</v>
      </c>
      <c r="K1372" s="231" t="s">
        <v>251</v>
      </c>
      <c r="L1372" s="46"/>
      <c r="M1372" s="236" t="s">
        <v>1</v>
      </c>
      <c r="N1372" s="237" t="s">
        <v>48</v>
      </c>
      <c r="O1372" s="93"/>
      <c r="P1372" s="238">
        <f>O1372*H1372</f>
        <v>0</v>
      </c>
      <c r="Q1372" s="238">
        <v>0</v>
      </c>
      <c r="R1372" s="238">
        <f>Q1372*H1372</f>
        <v>0</v>
      </c>
      <c r="S1372" s="238">
        <v>0</v>
      </c>
      <c r="T1372" s="239">
        <f>S1372*H1372</f>
        <v>0</v>
      </c>
      <c r="U1372" s="40"/>
      <c r="V1372" s="40"/>
      <c r="W1372" s="40"/>
      <c r="X1372" s="40"/>
      <c r="Y1372" s="40"/>
      <c r="Z1372" s="40"/>
      <c r="AA1372" s="40"/>
      <c r="AB1372" s="40"/>
      <c r="AC1372" s="40"/>
      <c r="AD1372" s="40"/>
      <c r="AE1372" s="40"/>
      <c r="AR1372" s="240" t="s">
        <v>300</v>
      </c>
      <c r="AT1372" s="240" t="s">
        <v>230</v>
      </c>
      <c r="AU1372" s="240" t="s">
        <v>91</v>
      </c>
      <c r="AY1372" s="18" t="s">
        <v>227</v>
      </c>
      <c r="BE1372" s="241">
        <f>IF(N1372="základní",J1372,0)</f>
        <v>0</v>
      </c>
      <c r="BF1372" s="241">
        <f>IF(N1372="snížená",J1372,0)</f>
        <v>0</v>
      </c>
      <c r="BG1372" s="241">
        <f>IF(N1372="zákl. přenesená",J1372,0)</f>
        <v>0</v>
      </c>
      <c r="BH1372" s="241">
        <f>IF(N1372="sníž. přenesená",J1372,0)</f>
        <v>0</v>
      </c>
      <c r="BI1372" s="241">
        <f>IF(N1372="nulová",J1372,0)</f>
        <v>0</v>
      </c>
      <c r="BJ1372" s="18" t="s">
        <v>87</v>
      </c>
      <c r="BK1372" s="241">
        <f>ROUND(I1372*H1372,2)</f>
        <v>0</v>
      </c>
      <c r="BL1372" s="18" t="s">
        <v>300</v>
      </c>
      <c r="BM1372" s="240" t="s">
        <v>1930</v>
      </c>
    </row>
    <row r="1373" s="2" customFormat="1">
      <c r="A1373" s="40"/>
      <c r="B1373" s="41"/>
      <c r="C1373" s="42"/>
      <c r="D1373" s="242" t="s">
        <v>237</v>
      </c>
      <c r="E1373" s="42"/>
      <c r="F1373" s="243" t="s">
        <v>1910</v>
      </c>
      <c r="G1373" s="42"/>
      <c r="H1373" s="42"/>
      <c r="I1373" s="244"/>
      <c r="J1373" s="42"/>
      <c r="K1373" s="42"/>
      <c r="L1373" s="46"/>
      <c r="M1373" s="245"/>
      <c r="N1373" s="246"/>
      <c r="O1373" s="93"/>
      <c r="P1373" s="93"/>
      <c r="Q1373" s="93"/>
      <c r="R1373" s="93"/>
      <c r="S1373" s="93"/>
      <c r="T1373" s="94"/>
      <c r="U1373" s="40"/>
      <c r="V1373" s="40"/>
      <c r="W1373" s="40"/>
      <c r="X1373" s="40"/>
      <c r="Y1373" s="40"/>
      <c r="Z1373" s="40"/>
      <c r="AA1373" s="40"/>
      <c r="AB1373" s="40"/>
      <c r="AC1373" s="40"/>
      <c r="AD1373" s="40"/>
      <c r="AE1373" s="40"/>
      <c r="AT1373" s="18" t="s">
        <v>237</v>
      </c>
      <c r="AU1373" s="18" t="s">
        <v>91</v>
      </c>
    </row>
    <row r="1374" s="2" customFormat="1" ht="21.75" customHeight="1">
      <c r="A1374" s="40"/>
      <c r="B1374" s="41"/>
      <c r="C1374" s="229" t="s">
        <v>1931</v>
      </c>
      <c r="D1374" s="229" t="s">
        <v>230</v>
      </c>
      <c r="E1374" s="230" t="s">
        <v>1932</v>
      </c>
      <c r="F1374" s="231" t="s">
        <v>1933</v>
      </c>
      <c r="G1374" s="232" t="s">
        <v>1861</v>
      </c>
      <c r="H1374" s="233">
        <v>1</v>
      </c>
      <c r="I1374" s="234"/>
      <c r="J1374" s="235">
        <f>ROUND(I1374*H1374,2)</f>
        <v>0</v>
      </c>
      <c r="K1374" s="231" t="s">
        <v>251</v>
      </c>
      <c r="L1374" s="46"/>
      <c r="M1374" s="236" t="s">
        <v>1</v>
      </c>
      <c r="N1374" s="237" t="s">
        <v>48</v>
      </c>
      <c r="O1374" s="93"/>
      <c r="P1374" s="238">
        <f>O1374*H1374</f>
        <v>0</v>
      </c>
      <c r="Q1374" s="238">
        <v>0</v>
      </c>
      <c r="R1374" s="238">
        <f>Q1374*H1374</f>
        <v>0</v>
      </c>
      <c r="S1374" s="238">
        <v>0</v>
      </c>
      <c r="T1374" s="239">
        <f>S1374*H1374</f>
        <v>0</v>
      </c>
      <c r="U1374" s="40"/>
      <c r="V1374" s="40"/>
      <c r="W1374" s="40"/>
      <c r="X1374" s="40"/>
      <c r="Y1374" s="40"/>
      <c r="Z1374" s="40"/>
      <c r="AA1374" s="40"/>
      <c r="AB1374" s="40"/>
      <c r="AC1374" s="40"/>
      <c r="AD1374" s="40"/>
      <c r="AE1374" s="40"/>
      <c r="AR1374" s="240" t="s">
        <v>300</v>
      </c>
      <c r="AT1374" s="240" t="s">
        <v>230</v>
      </c>
      <c r="AU1374" s="240" t="s">
        <v>91</v>
      </c>
      <c r="AY1374" s="18" t="s">
        <v>227</v>
      </c>
      <c r="BE1374" s="241">
        <f>IF(N1374="základní",J1374,0)</f>
        <v>0</v>
      </c>
      <c r="BF1374" s="241">
        <f>IF(N1374="snížená",J1374,0)</f>
        <v>0</v>
      </c>
      <c r="BG1374" s="241">
        <f>IF(N1374="zákl. přenesená",J1374,0)</f>
        <v>0</v>
      </c>
      <c r="BH1374" s="241">
        <f>IF(N1374="sníž. přenesená",J1374,0)</f>
        <v>0</v>
      </c>
      <c r="BI1374" s="241">
        <f>IF(N1374="nulová",J1374,0)</f>
        <v>0</v>
      </c>
      <c r="BJ1374" s="18" t="s">
        <v>87</v>
      </c>
      <c r="BK1374" s="241">
        <f>ROUND(I1374*H1374,2)</f>
        <v>0</v>
      </c>
      <c r="BL1374" s="18" t="s">
        <v>300</v>
      </c>
      <c r="BM1374" s="240" t="s">
        <v>1934</v>
      </c>
    </row>
    <row r="1375" s="2" customFormat="1">
      <c r="A1375" s="40"/>
      <c r="B1375" s="41"/>
      <c r="C1375" s="42"/>
      <c r="D1375" s="242" t="s">
        <v>237</v>
      </c>
      <c r="E1375" s="42"/>
      <c r="F1375" s="243" t="s">
        <v>1910</v>
      </c>
      <c r="G1375" s="42"/>
      <c r="H1375" s="42"/>
      <c r="I1375" s="244"/>
      <c r="J1375" s="42"/>
      <c r="K1375" s="42"/>
      <c r="L1375" s="46"/>
      <c r="M1375" s="245"/>
      <c r="N1375" s="246"/>
      <c r="O1375" s="93"/>
      <c r="P1375" s="93"/>
      <c r="Q1375" s="93"/>
      <c r="R1375" s="93"/>
      <c r="S1375" s="93"/>
      <c r="T1375" s="94"/>
      <c r="U1375" s="40"/>
      <c r="V1375" s="40"/>
      <c r="W1375" s="40"/>
      <c r="X1375" s="40"/>
      <c r="Y1375" s="40"/>
      <c r="Z1375" s="40"/>
      <c r="AA1375" s="40"/>
      <c r="AB1375" s="40"/>
      <c r="AC1375" s="40"/>
      <c r="AD1375" s="40"/>
      <c r="AE1375" s="40"/>
      <c r="AT1375" s="18" t="s">
        <v>237</v>
      </c>
      <c r="AU1375" s="18" t="s">
        <v>91</v>
      </c>
    </row>
    <row r="1376" s="2" customFormat="1">
      <c r="A1376" s="40"/>
      <c r="B1376" s="41"/>
      <c r="C1376" s="229" t="s">
        <v>1935</v>
      </c>
      <c r="D1376" s="229" t="s">
        <v>230</v>
      </c>
      <c r="E1376" s="230" t="s">
        <v>1936</v>
      </c>
      <c r="F1376" s="231" t="s">
        <v>1937</v>
      </c>
      <c r="G1376" s="232" t="s">
        <v>1861</v>
      </c>
      <c r="H1376" s="233">
        <v>1</v>
      </c>
      <c r="I1376" s="234"/>
      <c r="J1376" s="235">
        <f>ROUND(I1376*H1376,2)</f>
        <v>0</v>
      </c>
      <c r="K1376" s="231" t="s">
        <v>251</v>
      </c>
      <c r="L1376" s="46"/>
      <c r="M1376" s="236" t="s">
        <v>1</v>
      </c>
      <c r="N1376" s="237" t="s">
        <v>48</v>
      </c>
      <c r="O1376" s="93"/>
      <c r="P1376" s="238">
        <f>O1376*H1376</f>
        <v>0</v>
      </c>
      <c r="Q1376" s="238">
        <v>0</v>
      </c>
      <c r="R1376" s="238">
        <f>Q1376*H1376</f>
        <v>0</v>
      </c>
      <c r="S1376" s="238">
        <v>0</v>
      </c>
      <c r="T1376" s="239">
        <f>S1376*H1376</f>
        <v>0</v>
      </c>
      <c r="U1376" s="40"/>
      <c r="V1376" s="40"/>
      <c r="W1376" s="40"/>
      <c r="X1376" s="40"/>
      <c r="Y1376" s="40"/>
      <c r="Z1376" s="40"/>
      <c r="AA1376" s="40"/>
      <c r="AB1376" s="40"/>
      <c r="AC1376" s="40"/>
      <c r="AD1376" s="40"/>
      <c r="AE1376" s="40"/>
      <c r="AR1376" s="240" t="s">
        <v>300</v>
      </c>
      <c r="AT1376" s="240" t="s">
        <v>230</v>
      </c>
      <c r="AU1376" s="240" t="s">
        <v>91</v>
      </c>
      <c r="AY1376" s="18" t="s">
        <v>227</v>
      </c>
      <c r="BE1376" s="241">
        <f>IF(N1376="základní",J1376,0)</f>
        <v>0</v>
      </c>
      <c r="BF1376" s="241">
        <f>IF(N1376="snížená",J1376,0)</f>
        <v>0</v>
      </c>
      <c r="BG1376" s="241">
        <f>IF(N1376="zákl. přenesená",J1376,0)</f>
        <v>0</v>
      </c>
      <c r="BH1376" s="241">
        <f>IF(N1376="sníž. přenesená",J1376,0)</f>
        <v>0</v>
      </c>
      <c r="BI1376" s="241">
        <f>IF(N1376="nulová",J1376,0)</f>
        <v>0</v>
      </c>
      <c r="BJ1376" s="18" t="s">
        <v>87</v>
      </c>
      <c r="BK1376" s="241">
        <f>ROUND(I1376*H1376,2)</f>
        <v>0</v>
      </c>
      <c r="BL1376" s="18" t="s">
        <v>300</v>
      </c>
      <c r="BM1376" s="240" t="s">
        <v>1938</v>
      </c>
    </row>
    <row r="1377" s="2" customFormat="1">
      <c r="A1377" s="40"/>
      <c r="B1377" s="41"/>
      <c r="C1377" s="42"/>
      <c r="D1377" s="242" t="s">
        <v>237</v>
      </c>
      <c r="E1377" s="42"/>
      <c r="F1377" s="243" t="s">
        <v>1910</v>
      </c>
      <c r="G1377" s="42"/>
      <c r="H1377" s="42"/>
      <c r="I1377" s="244"/>
      <c r="J1377" s="42"/>
      <c r="K1377" s="42"/>
      <c r="L1377" s="46"/>
      <c r="M1377" s="245"/>
      <c r="N1377" s="246"/>
      <c r="O1377" s="93"/>
      <c r="P1377" s="93"/>
      <c r="Q1377" s="93"/>
      <c r="R1377" s="93"/>
      <c r="S1377" s="93"/>
      <c r="T1377" s="94"/>
      <c r="U1377" s="40"/>
      <c r="V1377" s="40"/>
      <c r="W1377" s="40"/>
      <c r="X1377" s="40"/>
      <c r="Y1377" s="40"/>
      <c r="Z1377" s="40"/>
      <c r="AA1377" s="40"/>
      <c r="AB1377" s="40"/>
      <c r="AC1377" s="40"/>
      <c r="AD1377" s="40"/>
      <c r="AE1377" s="40"/>
      <c r="AT1377" s="18" t="s">
        <v>237</v>
      </c>
      <c r="AU1377" s="18" t="s">
        <v>91</v>
      </c>
    </row>
    <row r="1378" s="2" customFormat="1" ht="21.75" customHeight="1">
      <c r="A1378" s="40"/>
      <c r="B1378" s="41"/>
      <c r="C1378" s="229" t="s">
        <v>1939</v>
      </c>
      <c r="D1378" s="229" t="s">
        <v>230</v>
      </c>
      <c r="E1378" s="230" t="s">
        <v>1940</v>
      </c>
      <c r="F1378" s="231" t="s">
        <v>1941</v>
      </c>
      <c r="G1378" s="232" t="s">
        <v>1861</v>
      </c>
      <c r="H1378" s="233">
        <v>1</v>
      </c>
      <c r="I1378" s="234"/>
      <c r="J1378" s="235">
        <f>ROUND(I1378*H1378,2)</f>
        <v>0</v>
      </c>
      <c r="K1378" s="231" t="s">
        <v>251</v>
      </c>
      <c r="L1378" s="46"/>
      <c r="M1378" s="236" t="s">
        <v>1</v>
      </c>
      <c r="N1378" s="237" t="s">
        <v>48</v>
      </c>
      <c r="O1378" s="93"/>
      <c r="P1378" s="238">
        <f>O1378*H1378</f>
        <v>0</v>
      </c>
      <c r="Q1378" s="238">
        <v>0</v>
      </c>
      <c r="R1378" s="238">
        <f>Q1378*H1378</f>
        <v>0</v>
      </c>
      <c r="S1378" s="238">
        <v>0</v>
      </c>
      <c r="T1378" s="239">
        <f>S1378*H1378</f>
        <v>0</v>
      </c>
      <c r="U1378" s="40"/>
      <c r="V1378" s="40"/>
      <c r="W1378" s="40"/>
      <c r="X1378" s="40"/>
      <c r="Y1378" s="40"/>
      <c r="Z1378" s="40"/>
      <c r="AA1378" s="40"/>
      <c r="AB1378" s="40"/>
      <c r="AC1378" s="40"/>
      <c r="AD1378" s="40"/>
      <c r="AE1378" s="40"/>
      <c r="AR1378" s="240" t="s">
        <v>300</v>
      </c>
      <c r="AT1378" s="240" t="s">
        <v>230</v>
      </c>
      <c r="AU1378" s="240" t="s">
        <v>91</v>
      </c>
      <c r="AY1378" s="18" t="s">
        <v>227</v>
      </c>
      <c r="BE1378" s="241">
        <f>IF(N1378="základní",J1378,0)</f>
        <v>0</v>
      </c>
      <c r="BF1378" s="241">
        <f>IF(N1378="snížená",J1378,0)</f>
        <v>0</v>
      </c>
      <c r="BG1378" s="241">
        <f>IF(N1378="zákl. přenesená",J1378,0)</f>
        <v>0</v>
      </c>
      <c r="BH1378" s="241">
        <f>IF(N1378="sníž. přenesená",J1378,0)</f>
        <v>0</v>
      </c>
      <c r="BI1378" s="241">
        <f>IF(N1378="nulová",J1378,0)</f>
        <v>0</v>
      </c>
      <c r="BJ1378" s="18" t="s">
        <v>87</v>
      </c>
      <c r="BK1378" s="241">
        <f>ROUND(I1378*H1378,2)</f>
        <v>0</v>
      </c>
      <c r="BL1378" s="18" t="s">
        <v>300</v>
      </c>
      <c r="BM1378" s="240" t="s">
        <v>1942</v>
      </c>
    </row>
    <row r="1379" s="2" customFormat="1">
      <c r="A1379" s="40"/>
      <c r="B1379" s="41"/>
      <c r="C1379" s="42"/>
      <c r="D1379" s="242" t="s">
        <v>237</v>
      </c>
      <c r="E1379" s="42"/>
      <c r="F1379" s="243" t="s">
        <v>1910</v>
      </c>
      <c r="G1379" s="42"/>
      <c r="H1379" s="42"/>
      <c r="I1379" s="244"/>
      <c r="J1379" s="42"/>
      <c r="K1379" s="42"/>
      <c r="L1379" s="46"/>
      <c r="M1379" s="245"/>
      <c r="N1379" s="246"/>
      <c r="O1379" s="93"/>
      <c r="P1379" s="93"/>
      <c r="Q1379" s="93"/>
      <c r="R1379" s="93"/>
      <c r="S1379" s="93"/>
      <c r="T1379" s="94"/>
      <c r="U1379" s="40"/>
      <c r="V1379" s="40"/>
      <c r="W1379" s="40"/>
      <c r="X1379" s="40"/>
      <c r="Y1379" s="40"/>
      <c r="Z1379" s="40"/>
      <c r="AA1379" s="40"/>
      <c r="AB1379" s="40"/>
      <c r="AC1379" s="40"/>
      <c r="AD1379" s="40"/>
      <c r="AE1379" s="40"/>
      <c r="AT1379" s="18" t="s">
        <v>237</v>
      </c>
      <c r="AU1379" s="18" t="s">
        <v>91</v>
      </c>
    </row>
    <row r="1380" s="2" customFormat="1" ht="16.5" customHeight="1">
      <c r="A1380" s="40"/>
      <c r="B1380" s="41"/>
      <c r="C1380" s="229" t="s">
        <v>1943</v>
      </c>
      <c r="D1380" s="229" t="s">
        <v>230</v>
      </c>
      <c r="E1380" s="230" t="s">
        <v>1944</v>
      </c>
      <c r="F1380" s="231" t="s">
        <v>1945</v>
      </c>
      <c r="G1380" s="232" t="s">
        <v>1861</v>
      </c>
      <c r="H1380" s="233">
        <v>1</v>
      </c>
      <c r="I1380" s="234"/>
      <c r="J1380" s="235">
        <f>ROUND(I1380*H1380,2)</f>
        <v>0</v>
      </c>
      <c r="K1380" s="231" t="s">
        <v>251</v>
      </c>
      <c r="L1380" s="46"/>
      <c r="M1380" s="236" t="s">
        <v>1</v>
      </c>
      <c r="N1380" s="237" t="s">
        <v>48</v>
      </c>
      <c r="O1380" s="93"/>
      <c r="P1380" s="238">
        <f>O1380*H1380</f>
        <v>0</v>
      </c>
      <c r="Q1380" s="238">
        <v>0</v>
      </c>
      <c r="R1380" s="238">
        <f>Q1380*H1380</f>
        <v>0</v>
      </c>
      <c r="S1380" s="238">
        <v>0</v>
      </c>
      <c r="T1380" s="239">
        <f>S1380*H1380</f>
        <v>0</v>
      </c>
      <c r="U1380" s="40"/>
      <c r="V1380" s="40"/>
      <c r="W1380" s="40"/>
      <c r="X1380" s="40"/>
      <c r="Y1380" s="40"/>
      <c r="Z1380" s="40"/>
      <c r="AA1380" s="40"/>
      <c r="AB1380" s="40"/>
      <c r="AC1380" s="40"/>
      <c r="AD1380" s="40"/>
      <c r="AE1380" s="40"/>
      <c r="AR1380" s="240" t="s">
        <v>300</v>
      </c>
      <c r="AT1380" s="240" t="s">
        <v>230</v>
      </c>
      <c r="AU1380" s="240" t="s">
        <v>91</v>
      </c>
      <c r="AY1380" s="18" t="s">
        <v>227</v>
      </c>
      <c r="BE1380" s="241">
        <f>IF(N1380="základní",J1380,0)</f>
        <v>0</v>
      </c>
      <c r="BF1380" s="241">
        <f>IF(N1380="snížená",J1380,0)</f>
        <v>0</v>
      </c>
      <c r="BG1380" s="241">
        <f>IF(N1380="zákl. přenesená",J1380,0)</f>
        <v>0</v>
      </c>
      <c r="BH1380" s="241">
        <f>IF(N1380="sníž. přenesená",J1380,0)</f>
        <v>0</v>
      </c>
      <c r="BI1380" s="241">
        <f>IF(N1380="nulová",J1380,0)</f>
        <v>0</v>
      </c>
      <c r="BJ1380" s="18" t="s">
        <v>87</v>
      </c>
      <c r="BK1380" s="241">
        <f>ROUND(I1380*H1380,2)</f>
        <v>0</v>
      </c>
      <c r="BL1380" s="18" t="s">
        <v>300</v>
      </c>
      <c r="BM1380" s="240" t="s">
        <v>1946</v>
      </c>
    </row>
    <row r="1381" s="2" customFormat="1">
      <c r="A1381" s="40"/>
      <c r="B1381" s="41"/>
      <c r="C1381" s="42"/>
      <c r="D1381" s="242" t="s">
        <v>237</v>
      </c>
      <c r="E1381" s="42"/>
      <c r="F1381" s="243" t="s">
        <v>1910</v>
      </c>
      <c r="G1381" s="42"/>
      <c r="H1381" s="42"/>
      <c r="I1381" s="244"/>
      <c r="J1381" s="42"/>
      <c r="K1381" s="42"/>
      <c r="L1381" s="46"/>
      <c r="M1381" s="245"/>
      <c r="N1381" s="246"/>
      <c r="O1381" s="93"/>
      <c r="P1381" s="93"/>
      <c r="Q1381" s="93"/>
      <c r="R1381" s="93"/>
      <c r="S1381" s="93"/>
      <c r="T1381" s="94"/>
      <c r="U1381" s="40"/>
      <c r="V1381" s="40"/>
      <c r="W1381" s="40"/>
      <c r="X1381" s="40"/>
      <c r="Y1381" s="40"/>
      <c r="Z1381" s="40"/>
      <c r="AA1381" s="40"/>
      <c r="AB1381" s="40"/>
      <c r="AC1381" s="40"/>
      <c r="AD1381" s="40"/>
      <c r="AE1381" s="40"/>
      <c r="AT1381" s="18" t="s">
        <v>237</v>
      </c>
      <c r="AU1381" s="18" t="s">
        <v>91</v>
      </c>
    </row>
    <row r="1382" s="2" customFormat="1">
      <c r="A1382" s="40"/>
      <c r="B1382" s="41"/>
      <c r="C1382" s="229" t="s">
        <v>1947</v>
      </c>
      <c r="D1382" s="229" t="s">
        <v>230</v>
      </c>
      <c r="E1382" s="230" t="s">
        <v>1948</v>
      </c>
      <c r="F1382" s="231" t="s">
        <v>1949</v>
      </c>
      <c r="G1382" s="232" t="s">
        <v>1861</v>
      </c>
      <c r="H1382" s="233">
        <v>2</v>
      </c>
      <c r="I1382" s="234"/>
      <c r="J1382" s="235">
        <f>ROUND(I1382*H1382,2)</f>
        <v>0</v>
      </c>
      <c r="K1382" s="231" t="s">
        <v>251</v>
      </c>
      <c r="L1382" s="46"/>
      <c r="M1382" s="236" t="s">
        <v>1</v>
      </c>
      <c r="N1382" s="237" t="s">
        <v>48</v>
      </c>
      <c r="O1382" s="93"/>
      <c r="P1382" s="238">
        <f>O1382*H1382</f>
        <v>0</v>
      </c>
      <c r="Q1382" s="238">
        <v>0</v>
      </c>
      <c r="R1382" s="238">
        <f>Q1382*H1382</f>
        <v>0</v>
      </c>
      <c r="S1382" s="238">
        <v>0</v>
      </c>
      <c r="T1382" s="239">
        <f>S1382*H1382</f>
        <v>0</v>
      </c>
      <c r="U1382" s="40"/>
      <c r="V1382" s="40"/>
      <c r="W1382" s="40"/>
      <c r="X1382" s="40"/>
      <c r="Y1382" s="40"/>
      <c r="Z1382" s="40"/>
      <c r="AA1382" s="40"/>
      <c r="AB1382" s="40"/>
      <c r="AC1382" s="40"/>
      <c r="AD1382" s="40"/>
      <c r="AE1382" s="40"/>
      <c r="AR1382" s="240" t="s">
        <v>300</v>
      </c>
      <c r="AT1382" s="240" t="s">
        <v>230</v>
      </c>
      <c r="AU1382" s="240" t="s">
        <v>91</v>
      </c>
      <c r="AY1382" s="18" t="s">
        <v>227</v>
      </c>
      <c r="BE1382" s="241">
        <f>IF(N1382="základní",J1382,0)</f>
        <v>0</v>
      </c>
      <c r="BF1382" s="241">
        <f>IF(N1382="snížená",J1382,0)</f>
        <v>0</v>
      </c>
      <c r="BG1382" s="241">
        <f>IF(N1382="zákl. přenesená",J1382,0)</f>
        <v>0</v>
      </c>
      <c r="BH1382" s="241">
        <f>IF(N1382="sníž. přenesená",J1382,0)</f>
        <v>0</v>
      </c>
      <c r="BI1382" s="241">
        <f>IF(N1382="nulová",J1382,0)</f>
        <v>0</v>
      </c>
      <c r="BJ1382" s="18" t="s">
        <v>87</v>
      </c>
      <c r="BK1382" s="241">
        <f>ROUND(I1382*H1382,2)</f>
        <v>0</v>
      </c>
      <c r="BL1382" s="18" t="s">
        <v>300</v>
      </c>
      <c r="BM1382" s="240" t="s">
        <v>1950</v>
      </c>
    </row>
    <row r="1383" s="2" customFormat="1">
      <c r="A1383" s="40"/>
      <c r="B1383" s="41"/>
      <c r="C1383" s="42"/>
      <c r="D1383" s="242" t="s">
        <v>237</v>
      </c>
      <c r="E1383" s="42"/>
      <c r="F1383" s="243" t="s">
        <v>1910</v>
      </c>
      <c r="G1383" s="42"/>
      <c r="H1383" s="42"/>
      <c r="I1383" s="244"/>
      <c r="J1383" s="42"/>
      <c r="K1383" s="42"/>
      <c r="L1383" s="46"/>
      <c r="M1383" s="245"/>
      <c r="N1383" s="246"/>
      <c r="O1383" s="93"/>
      <c r="P1383" s="93"/>
      <c r="Q1383" s="93"/>
      <c r="R1383" s="93"/>
      <c r="S1383" s="93"/>
      <c r="T1383" s="94"/>
      <c r="U1383" s="40"/>
      <c r="V1383" s="40"/>
      <c r="W1383" s="40"/>
      <c r="X1383" s="40"/>
      <c r="Y1383" s="40"/>
      <c r="Z1383" s="40"/>
      <c r="AA1383" s="40"/>
      <c r="AB1383" s="40"/>
      <c r="AC1383" s="40"/>
      <c r="AD1383" s="40"/>
      <c r="AE1383" s="40"/>
      <c r="AT1383" s="18" t="s">
        <v>237</v>
      </c>
      <c r="AU1383" s="18" t="s">
        <v>91</v>
      </c>
    </row>
    <row r="1384" s="2" customFormat="1" ht="21.75" customHeight="1">
      <c r="A1384" s="40"/>
      <c r="B1384" s="41"/>
      <c r="C1384" s="229" t="s">
        <v>1951</v>
      </c>
      <c r="D1384" s="229" t="s">
        <v>230</v>
      </c>
      <c r="E1384" s="230" t="s">
        <v>1952</v>
      </c>
      <c r="F1384" s="231" t="s">
        <v>1953</v>
      </c>
      <c r="G1384" s="232" t="s">
        <v>1861</v>
      </c>
      <c r="H1384" s="233">
        <v>1</v>
      </c>
      <c r="I1384" s="234"/>
      <c r="J1384" s="235">
        <f>ROUND(I1384*H1384,2)</f>
        <v>0</v>
      </c>
      <c r="K1384" s="231" t="s">
        <v>251</v>
      </c>
      <c r="L1384" s="46"/>
      <c r="M1384" s="236" t="s">
        <v>1</v>
      </c>
      <c r="N1384" s="237" t="s">
        <v>48</v>
      </c>
      <c r="O1384" s="93"/>
      <c r="P1384" s="238">
        <f>O1384*H1384</f>
        <v>0</v>
      </c>
      <c r="Q1384" s="238">
        <v>0</v>
      </c>
      <c r="R1384" s="238">
        <f>Q1384*H1384</f>
        <v>0</v>
      </c>
      <c r="S1384" s="238">
        <v>0</v>
      </c>
      <c r="T1384" s="239">
        <f>S1384*H1384</f>
        <v>0</v>
      </c>
      <c r="U1384" s="40"/>
      <c r="V1384" s="40"/>
      <c r="W1384" s="40"/>
      <c r="X1384" s="40"/>
      <c r="Y1384" s="40"/>
      <c r="Z1384" s="40"/>
      <c r="AA1384" s="40"/>
      <c r="AB1384" s="40"/>
      <c r="AC1384" s="40"/>
      <c r="AD1384" s="40"/>
      <c r="AE1384" s="40"/>
      <c r="AR1384" s="240" t="s">
        <v>300</v>
      </c>
      <c r="AT1384" s="240" t="s">
        <v>230</v>
      </c>
      <c r="AU1384" s="240" t="s">
        <v>91</v>
      </c>
      <c r="AY1384" s="18" t="s">
        <v>227</v>
      </c>
      <c r="BE1384" s="241">
        <f>IF(N1384="základní",J1384,0)</f>
        <v>0</v>
      </c>
      <c r="BF1384" s="241">
        <f>IF(N1384="snížená",J1384,0)</f>
        <v>0</v>
      </c>
      <c r="BG1384" s="241">
        <f>IF(N1384="zákl. přenesená",J1384,0)</f>
        <v>0</v>
      </c>
      <c r="BH1384" s="241">
        <f>IF(N1384="sníž. přenesená",J1384,0)</f>
        <v>0</v>
      </c>
      <c r="BI1384" s="241">
        <f>IF(N1384="nulová",J1384,0)</f>
        <v>0</v>
      </c>
      <c r="BJ1384" s="18" t="s">
        <v>87</v>
      </c>
      <c r="BK1384" s="241">
        <f>ROUND(I1384*H1384,2)</f>
        <v>0</v>
      </c>
      <c r="BL1384" s="18" t="s">
        <v>300</v>
      </c>
      <c r="BM1384" s="240" t="s">
        <v>1954</v>
      </c>
    </row>
    <row r="1385" s="2" customFormat="1">
      <c r="A1385" s="40"/>
      <c r="B1385" s="41"/>
      <c r="C1385" s="42"/>
      <c r="D1385" s="242" t="s">
        <v>237</v>
      </c>
      <c r="E1385" s="42"/>
      <c r="F1385" s="243" t="s">
        <v>1910</v>
      </c>
      <c r="G1385" s="42"/>
      <c r="H1385" s="42"/>
      <c r="I1385" s="244"/>
      <c r="J1385" s="42"/>
      <c r="K1385" s="42"/>
      <c r="L1385" s="46"/>
      <c r="M1385" s="245"/>
      <c r="N1385" s="246"/>
      <c r="O1385" s="93"/>
      <c r="P1385" s="93"/>
      <c r="Q1385" s="93"/>
      <c r="R1385" s="93"/>
      <c r="S1385" s="93"/>
      <c r="T1385" s="94"/>
      <c r="U1385" s="40"/>
      <c r="V1385" s="40"/>
      <c r="W1385" s="40"/>
      <c r="X1385" s="40"/>
      <c r="Y1385" s="40"/>
      <c r="Z1385" s="40"/>
      <c r="AA1385" s="40"/>
      <c r="AB1385" s="40"/>
      <c r="AC1385" s="40"/>
      <c r="AD1385" s="40"/>
      <c r="AE1385" s="40"/>
      <c r="AT1385" s="18" t="s">
        <v>237</v>
      </c>
      <c r="AU1385" s="18" t="s">
        <v>91</v>
      </c>
    </row>
    <row r="1386" s="2" customFormat="1">
      <c r="A1386" s="40"/>
      <c r="B1386" s="41"/>
      <c r="C1386" s="229" t="s">
        <v>1955</v>
      </c>
      <c r="D1386" s="229" t="s">
        <v>230</v>
      </c>
      <c r="E1386" s="230" t="s">
        <v>1956</v>
      </c>
      <c r="F1386" s="231" t="s">
        <v>1957</v>
      </c>
      <c r="G1386" s="232" t="s">
        <v>1861</v>
      </c>
      <c r="H1386" s="233">
        <v>1</v>
      </c>
      <c r="I1386" s="234"/>
      <c r="J1386" s="235">
        <f>ROUND(I1386*H1386,2)</f>
        <v>0</v>
      </c>
      <c r="K1386" s="231" t="s">
        <v>251</v>
      </c>
      <c r="L1386" s="46"/>
      <c r="M1386" s="236" t="s">
        <v>1</v>
      </c>
      <c r="N1386" s="237" t="s">
        <v>48</v>
      </c>
      <c r="O1386" s="93"/>
      <c r="P1386" s="238">
        <f>O1386*H1386</f>
        <v>0</v>
      </c>
      <c r="Q1386" s="238">
        <v>0</v>
      </c>
      <c r="R1386" s="238">
        <f>Q1386*H1386</f>
        <v>0</v>
      </c>
      <c r="S1386" s="238">
        <v>0</v>
      </c>
      <c r="T1386" s="239">
        <f>S1386*H1386</f>
        <v>0</v>
      </c>
      <c r="U1386" s="40"/>
      <c r="V1386" s="40"/>
      <c r="W1386" s="40"/>
      <c r="X1386" s="40"/>
      <c r="Y1386" s="40"/>
      <c r="Z1386" s="40"/>
      <c r="AA1386" s="40"/>
      <c r="AB1386" s="40"/>
      <c r="AC1386" s="40"/>
      <c r="AD1386" s="40"/>
      <c r="AE1386" s="40"/>
      <c r="AR1386" s="240" t="s">
        <v>300</v>
      </c>
      <c r="AT1386" s="240" t="s">
        <v>230</v>
      </c>
      <c r="AU1386" s="240" t="s">
        <v>91</v>
      </c>
      <c r="AY1386" s="18" t="s">
        <v>227</v>
      </c>
      <c r="BE1386" s="241">
        <f>IF(N1386="základní",J1386,0)</f>
        <v>0</v>
      </c>
      <c r="BF1386" s="241">
        <f>IF(N1386="snížená",J1386,0)</f>
        <v>0</v>
      </c>
      <c r="BG1386" s="241">
        <f>IF(N1386="zákl. přenesená",J1386,0)</f>
        <v>0</v>
      </c>
      <c r="BH1386" s="241">
        <f>IF(N1386="sníž. přenesená",J1386,0)</f>
        <v>0</v>
      </c>
      <c r="BI1386" s="241">
        <f>IF(N1386="nulová",J1386,0)</f>
        <v>0</v>
      </c>
      <c r="BJ1386" s="18" t="s">
        <v>87</v>
      </c>
      <c r="BK1386" s="241">
        <f>ROUND(I1386*H1386,2)</f>
        <v>0</v>
      </c>
      <c r="BL1386" s="18" t="s">
        <v>300</v>
      </c>
      <c r="BM1386" s="240" t="s">
        <v>1958</v>
      </c>
    </row>
    <row r="1387" s="2" customFormat="1">
      <c r="A1387" s="40"/>
      <c r="B1387" s="41"/>
      <c r="C1387" s="42"/>
      <c r="D1387" s="242" t="s">
        <v>237</v>
      </c>
      <c r="E1387" s="42"/>
      <c r="F1387" s="243" t="s">
        <v>1910</v>
      </c>
      <c r="G1387" s="42"/>
      <c r="H1387" s="42"/>
      <c r="I1387" s="244"/>
      <c r="J1387" s="42"/>
      <c r="K1387" s="42"/>
      <c r="L1387" s="46"/>
      <c r="M1387" s="245"/>
      <c r="N1387" s="246"/>
      <c r="O1387" s="93"/>
      <c r="P1387" s="93"/>
      <c r="Q1387" s="93"/>
      <c r="R1387" s="93"/>
      <c r="S1387" s="93"/>
      <c r="T1387" s="94"/>
      <c r="U1387" s="40"/>
      <c r="V1387" s="40"/>
      <c r="W1387" s="40"/>
      <c r="X1387" s="40"/>
      <c r="Y1387" s="40"/>
      <c r="Z1387" s="40"/>
      <c r="AA1387" s="40"/>
      <c r="AB1387" s="40"/>
      <c r="AC1387" s="40"/>
      <c r="AD1387" s="40"/>
      <c r="AE1387" s="40"/>
      <c r="AT1387" s="18" t="s">
        <v>237</v>
      </c>
      <c r="AU1387" s="18" t="s">
        <v>91</v>
      </c>
    </row>
    <row r="1388" s="2" customFormat="1" ht="16.5" customHeight="1">
      <c r="A1388" s="40"/>
      <c r="B1388" s="41"/>
      <c r="C1388" s="229" t="s">
        <v>1959</v>
      </c>
      <c r="D1388" s="229" t="s">
        <v>230</v>
      </c>
      <c r="E1388" s="230" t="s">
        <v>1960</v>
      </c>
      <c r="F1388" s="231" t="s">
        <v>1961</v>
      </c>
      <c r="G1388" s="232" t="s">
        <v>1861</v>
      </c>
      <c r="H1388" s="233">
        <v>4</v>
      </c>
      <c r="I1388" s="234"/>
      <c r="J1388" s="235">
        <f>ROUND(I1388*H1388,2)</f>
        <v>0</v>
      </c>
      <c r="K1388" s="231" t="s">
        <v>251</v>
      </c>
      <c r="L1388" s="46"/>
      <c r="M1388" s="236" t="s">
        <v>1</v>
      </c>
      <c r="N1388" s="237" t="s">
        <v>48</v>
      </c>
      <c r="O1388" s="93"/>
      <c r="P1388" s="238">
        <f>O1388*H1388</f>
        <v>0</v>
      </c>
      <c r="Q1388" s="238">
        <v>0</v>
      </c>
      <c r="R1388" s="238">
        <f>Q1388*H1388</f>
        <v>0</v>
      </c>
      <c r="S1388" s="238">
        <v>0</v>
      </c>
      <c r="T1388" s="239">
        <f>S1388*H1388</f>
        <v>0</v>
      </c>
      <c r="U1388" s="40"/>
      <c r="V1388" s="40"/>
      <c r="W1388" s="40"/>
      <c r="X1388" s="40"/>
      <c r="Y1388" s="40"/>
      <c r="Z1388" s="40"/>
      <c r="AA1388" s="40"/>
      <c r="AB1388" s="40"/>
      <c r="AC1388" s="40"/>
      <c r="AD1388" s="40"/>
      <c r="AE1388" s="40"/>
      <c r="AR1388" s="240" t="s">
        <v>300</v>
      </c>
      <c r="AT1388" s="240" t="s">
        <v>230</v>
      </c>
      <c r="AU1388" s="240" t="s">
        <v>91</v>
      </c>
      <c r="AY1388" s="18" t="s">
        <v>227</v>
      </c>
      <c r="BE1388" s="241">
        <f>IF(N1388="základní",J1388,0)</f>
        <v>0</v>
      </c>
      <c r="BF1388" s="241">
        <f>IF(N1388="snížená",J1388,0)</f>
        <v>0</v>
      </c>
      <c r="BG1388" s="241">
        <f>IF(N1388="zákl. přenesená",J1388,0)</f>
        <v>0</v>
      </c>
      <c r="BH1388" s="241">
        <f>IF(N1388="sníž. přenesená",J1388,0)</f>
        <v>0</v>
      </c>
      <c r="BI1388" s="241">
        <f>IF(N1388="nulová",J1388,0)</f>
        <v>0</v>
      </c>
      <c r="BJ1388" s="18" t="s">
        <v>87</v>
      </c>
      <c r="BK1388" s="241">
        <f>ROUND(I1388*H1388,2)</f>
        <v>0</v>
      </c>
      <c r="BL1388" s="18" t="s">
        <v>300</v>
      </c>
      <c r="BM1388" s="240" t="s">
        <v>1962</v>
      </c>
    </row>
    <row r="1389" s="2" customFormat="1">
      <c r="A1389" s="40"/>
      <c r="B1389" s="41"/>
      <c r="C1389" s="42"/>
      <c r="D1389" s="242" t="s">
        <v>237</v>
      </c>
      <c r="E1389" s="42"/>
      <c r="F1389" s="243" t="s">
        <v>1910</v>
      </c>
      <c r="G1389" s="42"/>
      <c r="H1389" s="42"/>
      <c r="I1389" s="244"/>
      <c r="J1389" s="42"/>
      <c r="K1389" s="42"/>
      <c r="L1389" s="46"/>
      <c r="M1389" s="245"/>
      <c r="N1389" s="246"/>
      <c r="O1389" s="93"/>
      <c r="P1389" s="93"/>
      <c r="Q1389" s="93"/>
      <c r="R1389" s="93"/>
      <c r="S1389" s="93"/>
      <c r="T1389" s="94"/>
      <c r="U1389" s="40"/>
      <c r="V1389" s="40"/>
      <c r="W1389" s="40"/>
      <c r="X1389" s="40"/>
      <c r="Y1389" s="40"/>
      <c r="Z1389" s="40"/>
      <c r="AA1389" s="40"/>
      <c r="AB1389" s="40"/>
      <c r="AC1389" s="40"/>
      <c r="AD1389" s="40"/>
      <c r="AE1389" s="40"/>
      <c r="AT1389" s="18" t="s">
        <v>237</v>
      </c>
      <c r="AU1389" s="18" t="s">
        <v>91</v>
      </c>
    </row>
    <row r="1390" s="2" customFormat="1" ht="16.5" customHeight="1">
      <c r="A1390" s="40"/>
      <c r="B1390" s="41"/>
      <c r="C1390" s="229" t="s">
        <v>1963</v>
      </c>
      <c r="D1390" s="229" t="s">
        <v>230</v>
      </c>
      <c r="E1390" s="230" t="s">
        <v>1964</v>
      </c>
      <c r="F1390" s="231" t="s">
        <v>1965</v>
      </c>
      <c r="G1390" s="232" t="s">
        <v>1861</v>
      </c>
      <c r="H1390" s="233">
        <v>1</v>
      </c>
      <c r="I1390" s="234"/>
      <c r="J1390" s="235">
        <f>ROUND(I1390*H1390,2)</f>
        <v>0</v>
      </c>
      <c r="K1390" s="231" t="s">
        <v>251</v>
      </c>
      <c r="L1390" s="46"/>
      <c r="M1390" s="236" t="s">
        <v>1</v>
      </c>
      <c r="N1390" s="237" t="s">
        <v>48</v>
      </c>
      <c r="O1390" s="93"/>
      <c r="P1390" s="238">
        <f>O1390*H1390</f>
        <v>0</v>
      </c>
      <c r="Q1390" s="238">
        <v>0</v>
      </c>
      <c r="R1390" s="238">
        <f>Q1390*H1390</f>
        <v>0</v>
      </c>
      <c r="S1390" s="238">
        <v>0</v>
      </c>
      <c r="T1390" s="239">
        <f>S1390*H1390</f>
        <v>0</v>
      </c>
      <c r="U1390" s="40"/>
      <c r="V1390" s="40"/>
      <c r="W1390" s="40"/>
      <c r="X1390" s="40"/>
      <c r="Y1390" s="40"/>
      <c r="Z1390" s="40"/>
      <c r="AA1390" s="40"/>
      <c r="AB1390" s="40"/>
      <c r="AC1390" s="40"/>
      <c r="AD1390" s="40"/>
      <c r="AE1390" s="40"/>
      <c r="AR1390" s="240" t="s">
        <v>300</v>
      </c>
      <c r="AT1390" s="240" t="s">
        <v>230</v>
      </c>
      <c r="AU1390" s="240" t="s">
        <v>91</v>
      </c>
      <c r="AY1390" s="18" t="s">
        <v>227</v>
      </c>
      <c r="BE1390" s="241">
        <f>IF(N1390="základní",J1390,0)</f>
        <v>0</v>
      </c>
      <c r="BF1390" s="241">
        <f>IF(N1390="snížená",J1390,0)</f>
        <v>0</v>
      </c>
      <c r="BG1390" s="241">
        <f>IF(N1390="zákl. přenesená",J1390,0)</f>
        <v>0</v>
      </c>
      <c r="BH1390" s="241">
        <f>IF(N1390="sníž. přenesená",J1390,0)</f>
        <v>0</v>
      </c>
      <c r="BI1390" s="241">
        <f>IF(N1390="nulová",J1390,0)</f>
        <v>0</v>
      </c>
      <c r="BJ1390" s="18" t="s">
        <v>87</v>
      </c>
      <c r="BK1390" s="241">
        <f>ROUND(I1390*H1390,2)</f>
        <v>0</v>
      </c>
      <c r="BL1390" s="18" t="s">
        <v>300</v>
      </c>
      <c r="BM1390" s="240" t="s">
        <v>1966</v>
      </c>
    </row>
    <row r="1391" s="2" customFormat="1">
      <c r="A1391" s="40"/>
      <c r="B1391" s="41"/>
      <c r="C1391" s="42"/>
      <c r="D1391" s="242" t="s">
        <v>237</v>
      </c>
      <c r="E1391" s="42"/>
      <c r="F1391" s="243" t="s">
        <v>1910</v>
      </c>
      <c r="G1391" s="42"/>
      <c r="H1391" s="42"/>
      <c r="I1391" s="244"/>
      <c r="J1391" s="42"/>
      <c r="K1391" s="42"/>
      <c r="L1391" s="46"/>
      <c r="M1391" s="245"/>
      <c r="N1391" s="246"/>
      <c r="O1391" s="93"/>
      <c r="P1391" s="93"/>
      <c r="Q1391" s="93"/>
      <c r="R1391" s="93"/>
      <c r="S1391" s="93"/>
      <c r="T1391" s="94"/>
      <c r="U1391" s="40"/>
      <c r="V1391" s="40"/>
      <c r="W1391" s="40"/>
      <c r="X1391" s="40"/>
      <c r="Y1391" s="40"/>
      <c r="Z1391" s="40"/>
      <c r="AA1391" s="40"/>
      <c r="AB1391" s="40"/>
      <c r="AC1391" s="40"/>
      <c r="AD1391" s="40"/>
      <c r="AE1391" s="40"/>
      <c r="AT1391" s="18" t="s">
        <v>237</v>
      </c>
      <c r="AU1391" s="18" t="s">
        <v>91</v>
      </c>
    </row>
    <row r="1392" s="2" customFormat="1" ht="21.75" customHeight="1">
      <c r="A1392" s="40"/>
      <c r="B1392" s="41"/>
      <c r="C1392" s="229" t="s">
        <v>1967</v>
      </c>
      <c r="D1392" s="229" t="s">
        <v>230</v>
      </c>
      <c r="E1392" s="230" t="s">
        <v>1968</v>
      </c>
      <c r="F1392" s="231" t="s">
        <v>1969</v>
      </c>
      <c r="G1392" s="232" t="s">
        <v>1861</v>
      </c>
      <c r="H1392" s="233">
        <v>1</v>
      </c>
      <c r="I1392" s="234"/>
      <c r="J1392" s="235">
        <f>ROUND(I1392*H1392,2)</f>
        <v>0</v>
      </c>
      <c r="K1392" s="231" t="s">
        <v>251</v>
      </c>
      <c r="L1392" s="46"/>
      <c r="M1392" s="236" t="s">
        <v>1</v>
      </c>
      <c r="N1392" s="237" t="s">
        <v>48</v>
      </c>
      <c r="O1392" s="93"/>
      <c r="P1392" s="238">
        <f>O1392*H1392</f>
        <v>0</v>
      </c>
      <c r="Q1392" s="238">
        <v>0</v>
      </c>
      <c r="R1392" s="238">
        <f>Q1392*H1392</f>
        <v>0</v>
      </c>
      <c r="S1392" s="238">
        <v>0</v>
      </c>
      <c r="T1392" s="239">
        <f>S1392*H1392</f>
        <v>0</v>
      </c>
      <c r="U1392" s="40"/>
      <c r="V1392" s="40"/>
      <c r="W1392" s="40"/>
      <c r="X1392" s="40"/>
      <c r="Y1392" s="40"/>
      <c r="Z1392" s="40"/>
      <c r="AA1392" s="40"/>
      <c r="AB1392" s="40"/>
      <c r="AC1392" s="40"/>
      <c r="AD1392" s="40"/>
      <c r="AE1392" s="40"/>
      <c r="AR1392" s="240" t="s">
        <v>300</v>
      </c>
      <c r="AT1392" s="240" t="s">
        <v>230</v>
      </c>
      <c r="AU1392" s="240" t="s">
        <v>91</v>
      </c>
      <c r="AY1392" s="18" t="s">
        <v>227</v>
      </c>
      <c r="BE1392" s="241">
        <f>IF(N1392="základní",J1392,0)</f>
        <v>0</v>
      </c>
      <c r="BF1392" s="241">
        <f>IF(N1392="snížená",J1392,0)</f>
        <v>0</v>
      </c>
      <c r="BG1392" s="241">
        <f>IF(N1392="zákl. přenesená",J1392,0)</f>
        <v>0</v>
      </c>
      <c r="BH1392" s="241">
        <f>IF(N1392="sníž. přenesená",J1392,0)</f>
        <v>0</v>
      </c>
      <c r="BI1392" s="241">
        <f>IF(N1392="nulová",J1392,0)</f>
        <v>0</v>
      </c>
      <c r="BJ1392" s="18" t="s">
        <v>87</v>
      </c>
      <c r="BK1392" s="241">
        <f>ROUND(I1392*H1392,2)</f>
        <v>0</v>
      </c>
      <c r="BL1392" s="18" t="s">
        <v>300</v>
      </c>
      <c r="BM1392" s="240" t="s">
        <v>1970</v>
      </c>
    </row>
    <row r="1393" s="2" customFormat="1">
      <c r="A1393" s="40"/>
      <c r="B1393" s="41"/>
      <c r="C1393" s="42"/>
      <c r="D1393" s="242" t="s">
        <v>237</v>
      </c>
      <c r="E1393" s="42"/>
      <c r="F1393" s="243" t="s">
        <v>1910</v>
      </c>
      <c r="G1393" s="42"/>
      <c r="H1393" s="42"/>
      <c r="I1393" s="244"/>
      <c r="J1393" s="42"/>
      <c r="K1393" s="42"/>
      <c r="L1393" s="46"/>
      <c r="M1393" s="245"/>
      <c r="N1393" s="246"/>
      <c r="O1393" s="93"/>
      <c r="P1393" s="93"/>
      <c r="Q1393" s="93"/>
      <c r="R1393" s="93"/>
      <c r="S1393" s="93"/>
      <c r="T1393" s="94"/>
      <c r="U1393" s="40"/>
      <c r="V1393" s="40"/>
      <c r="W1393" s="40"/>
      <c r="X1393" s="40"/>
      <c r="Y1393" s="40"/>
      <c r="Z1393" s="40"/>
      <c r="AA1393" s="40"/>
      <c r="AB1393" s="40"/>
      <c r="AC1393" s="40"/>
      <c r="AD1393" s="40"/>
      <c r="AE1393" s="40"/>
      <c r="AT1393" s="18" t="s">
        <v>237</v>
      </c>
      <c r="AU1393" s="18" t="s">
        <v>91</v>
      </c>
    </row>
    <row r="1394" s="2" customFormat="1" ht="16.5" customHeight="1">
      <c r="A1394" s="40"/>
      <c r="B1394" s="41"/>
      <c r="C1394" s="229" t="s">
        <v>1971</v>
      </c>
      <c r="D1394" s="229" t="s">
        <v>230</v>
      </c>
      <c r="E1394" s="230" t="s">
        <v>1972</v>
      </c>
      <c r="F1394" s="231" t="s">
        <v>1973</v>
      </c>
      <c r="G1394" s="232" t="s">
        <v>1861</v>
      </c>
      <c r="H1394" s="233">
        <v>1</v>
      </c>
      <c r="I1394" s="234"/>
      <c r="J1394" s="235">
        <f>ROUND(I1394*H1394,2)</f>
        <v>0</v>
      </c>
      <c r="K1394" s="231" t="s">
        <v>251</v>
      </c>
      <c r="L1394" s="46"/>
      <c r="M1394" s="236" t="s">
        <v>1</v>
      </c>
      <c r="N1394" s="237" t="s">
        <v>48</v>
      </c>
      <c r="O1394" s="93"/>
      <c r="P1394" s="238">
        <f>O1394*H1394</f>
        <v>0</v>
      </c>
      <c r="Q1394" s="238">
        <v>0</v>
      </c>
      <c r="R1394" s="238">
        <f>Q1394*H1394</f>
        <v>0</v>
      </c>
      <c r="S1394" s="238">
        <v>0</v>
      </c>
      <c r="T1394" s="239">
        <f>S1394*H1394</f>
        <v>0</v>
      </c>
      <c r="U1394" s="40"/>
      <c r="V1394" s="40"/>
      <c r="W1394" s="40"/>
      <c r="X1394" s="40"/>
      <c r="Y1394" s="40"/>
      <c r="Z1394" s="40"/>
      <c r="AA1394" s="40"/>
      <c r="AB1394" s="40"/>
      <c r="AC1394" s="40"/>
      <c r="AD1394" s="40"/>
      <c r="AE1394" s="40"/>
      <c r="AR1394" s="240" t="s">
        <v>300</v>
      </c>
      <c r="AT1394" s="240" t="s">
        <v>230</v>
      </c>
      <c r="AU1394" s="240" t="s">
        <v>91</v>
      </c>
      <c r="AY1394" s="18" t="s">
        <v>227</v>
      </c>
      <c r="BE1394" s="241">
        <f>IF(N1394="základní",J1394,0)</f>
        <v>0</v>
      </c>
      <c r="BF1394" s="241">
        <f>IF(N1394="snížená",J1394,0)</f>
        <v>0</v>
      </c>
      <c r="BG1394" s="241">
        <f>IF(N1394="zákl. přenesená",J1394,0)</f>
        <v>0</v>
      </c>
      <c r="BH1394" s="241">
        <f>IF(N1394="sníž. přenesená",J1394,0)</f>
        <v>0</v>
      </c>
      <c r="BI1394" s="241">
        <f>IF(N1394="nulová",J1394,0)</f>
        <v>0</v>
      </c>
      <c r="BJ1394" s="18" t="s">
        <v>87</v>
      </c>
      <c r="BK1394" s="241">
        <f>ROUND(I1394*H1394,2)</f>
        <v>0</v>
      </c>
      <c r="BL1394" s="18" t="s">
        <v>300</v>
      </c>
      <c r="BM1394" s="240" t="s">
        <v>1974</v>
      </c>
    </row>
    <row r="1395" s="2" customFormat="1">
      <c r="A1395" s="40"/>
      <c r="B1395" s="41"/>
      <c r="C1395" s="42"/>
      <c r="D1395" s="242" t="s">
        <v>237</v>
      </c>
      <c r="E1395" s="42"/>
      <c r="F1395" s="243" t="s">
        <v>1910</v>
      </c>
      <c r="G1395" s="42"/>
      <c r="H1395" s="42"/>
      <c r="I1395" s="244"/>
      <c r="J1395" s="42"/>
      <c r="K1395" s="42"/>
      <c r="L1395" s="46"/>
      <c r="M1395" s="245"/>
      <c r="N1395" s="246"/>
      <c r="O1395" s="93"/>
      <c r="P1395" s="93"/>
      <c r="Q1395" s="93"/>
      <c r="R1395" s="93"/>
      <c r="S1395" s="93"/>
      <c r="T1395" s="94"/>
      <c r="U1395" s="40"/>
      <c r="V1395" s="40"/>
      <c r="W1395" s="40"/>
      <c r="X1395" s="40"/>
      <c r="Y1395" s="40"/>
      <c r="Z1395" s="40"/>
      <c r="AA1395" s="40"/>
      <c r="AB1395" s="40"/>
      <c r="AC1395" s="40"/>
      <c r="AD1395" s="40"/>
      <c r="AE1395" s="40"/>
      <c r="AT1395" s="18" t="s">
        <v>237</v>
      </c>
      <c r="AU1395" s="18" t="s">
        <v>91</v>
      </c>
    </row>
    <row r="1396" s="2" customFormat="1" ht="16.5" customHeight="1">
      <c r="A1396" s="40"/>
      <c r="B1396" s="41"/>
      <c r="C1396" s="229" t="s">
        <v>1975</v>
      </c>
      <c r="D1396" s="229" t="s">
        <v>230</v>
      </c>
      <c r="E1396" s="230" t="s">
        <v>1976</v>
      </c>
      <c r="F1396" s="231" t="s">
        <v>1977</v>
      </c>
      <c r="G1396" s="232" t="s">
        <v>1861</v>
      </c>
      <c r="H1396" s="233">
        <v>1</v>
      </c>
      <c r="I1396" s="234"/>
      <c r="J1396" s="235">
        <f>ROUND(I1396*H1396,2)</f>
        <v>0</v>
      </c>
      <c r="K1396" s="231" t="s">
        <v>251</v>
      </c>
      <c r="L1396" s="46"/>
      <c r="M1396" s="236" t="s">
        <v>1</v>
      </c>
      <c r="N1396" s="237" t="s">
        <v>48</v>
      </c>
      <c r="O1396" s="93"/>
      <c r="P1396" s="238">
        <f>O1396*H1396</f>
        <v>0</v>
      </c>
      <c r="Q1396" s="238">
        <v>0</v>
      </c>
      <c r="R1396" s="238">
        <f>Q1396*H1396</f>
        <v>0</v>
      </c>
      <c r="S1396" s="238">
        <v>0</v>
      </c>
      <c r="T1396" s="239">
        <f>S1396*H1396</f>
        <v>0</v>
      </c>
      <c r="U1396" s="40"/>
      <c r="V1396" s="40"/>
      <c r="W1396" s="40"/>
      <c r="X1396" s="40"/>
      <c r="Y1396" s="40"/>
      <c r="Z1396" s="40"/>
      <c r="AA1396" s="40"/>
      <c r="AB1396" s="40"/>
      <c r="AC1396" s="40"/>
      <c r="AD1396" s="40"/>
      <c r="AE1396" s="40"/>
      <c r="AR1396" s="240" t="s">
        <v>300</v>
      </c>
      <c r="AT1396" s="240" t="s">
        <v>230</v>
      </c>
      <c r="AU1396" s="240" t="s">
        <v>91</v>
      </c>
      <c r="AY1396" s="18" t="s">
        <v>227</v>
      </c>
      <c r="BE1396" s="241">
        <f>IF(N1396="základní",J1396,0)</f>
        <v>0</v>
      </c>
      <c r="BF1396" s="241">
        <f>IF(N1396="snížená",J1396,0)</f>
        <v>0</v>
      </c>
      <c r="BG1396" s="241">
        <f>IF(N1396="zákl. přenesená",J1396,0)</f>
        <v>0</v>
      </c>
      <c r="BH1396" s="241">
        <f>IF(N1396="sníž. přenesená",J1396,0)</f>
        <v>0</v>
      </c>
      <c r="BI1396" s="241">
        <f>IF(N1396="nulová",J1396,0)</f>
        <v>0</v>
      </c>
      <c r="BJ1396" s="18" t="s">
        <v>87</v>
      </c>
      <c r="BK1396" s="241">
        <f>ROUND(I1396*H1396,2)</f>
        <v>0</v>
      </c>
      <c r="BL1396" s="18" t="s">
        <v>300</v>
      </c>
      <c r="BM1396" s="240" t="s">
        <v>1978</v>
      </c>
    </row>
    <row r="1397" s="2" customFormat="1">
      <c r="A1397" s="40"/>
      <c r="B1397" s="41"/>
      <c r="C1397" s="42"/>
      <c r="D1397" s="242" t="s">
        <v>237</v>
      </c>
      <c r="E1397" s="42"/>
      <c r="F1397" s="243" t="s">
        <v>1910</v>
      </c>
      <c r="G1397" s="42"/>
      <c r="H1397" s="42"/>
      <c r="I1397" s="244"/>
      <c r="J1397" s="42"/>
      <c r="K1397" s="42"/>
      <c r="L1397" s="46"/>
      <c r="M1397" s="245"/>
      <c r="N1397" s="246"/>
      <c r="O1397" s="93"/>
      <c r="P1397" s="93"/>
      <c r="Q1397" s="93"/>
      <c r="R1397" s="93"/>
      <c r="S1397" s="93"/>
      <c r="T1397" s="94"/>
      <c r="U1397" s="40"/>
      <c r="V1397" s="40"/>
      <c r="W1397" s="40"/>
      <c r="X1397" s="40"/>
      <c r="Y1397" s="40"/>
      <c r="Z1397" s="40"/>
      <c r="AA1397" s="40"/>
      <c r="AB1397" s="40"/>
      <c r="AC1397" s="40"/>
      <c r="AD1397" s="40"/>
      <c r="AE1397" s="40"/>
      <c r="AT1397" s="18" t="s">
        <v>237</v>
      </c>
      <c r="AU1397" s="18" t="s">
        <v>91</v>
      </c>
    </row>
    <row r="1398" s="2" customFormat="1">
      <c r="A1398" s="40"/>
      <c r="B1398" s="41"/>
      <c r="C1398" s="229" t="s">
        <v>1979</v>
      </c>
      <c r="D1398" s="229" t="s">
        <v>230</v>
      </c>
      <c r="E1398" s="230" t="s">
        <v>1980</v>
      </c>
      <c r="F1398" s="231" t="s">
        <v>1981</v>
      </c>
      <c r="G1398" s="232" t="s">
        <v>1861</v>
      </c>
      <c r="H1398" s="233">
        <v>1</v>
      </c>
      <c r="I1398" s="234"/>
      <c r="J1398" s="235">
        <f>ROUND(I1398*H1398,2)</f>
        <v>0</v>
      </c>
      <c r="K1398" s="231" t="s">
        <v>251</v>
      </c>
      <c r="L1398" s="46"/>
      <c r="M1398" s="236" t="s">
        <v>1</v>
      </c>
      <c r="N1398" s="237" t="s">
        <v>48</v>
      </c>
      <c r="O1398" s="93"/>
      <c r="P1398" s="238">
        <f>O1398*H1398</f>
        <v>0</v>
      </c>
      <c r="Q1398" s="238">
        <v>0</v>
      </c>
      <c r="R1398" s="238">
        <f>Q1398*H1398</f>
        <v>0</v>
      </c>
      <c r="S1398" s="238">
        <v>0</v>
      </c>
      <c r="T1398" s="239">
        <f>S1398*H1398</f>
        <v>0</v>
      </c>
      <c r="U1398" s="40"/>
      <c r="V1398" s="40"/>
      <c r="W1398" s="40"/>
      <c r="X1398" s="40"/>
      <c r="Y1398" s="40"/>
      <c r="Z1398" s="40"/>
      <c r="AA1398" s="40"/>
      <c r="AB1398" s="40"/>
      <c r="AC1398" s="40"/>
      <c r="AD1398" s="40"/>
      <c r="AE1398" s="40"/>
      <c r="AR1398" s="240" t="s">
        <v>300</v>
      </c>
      <c r="AT1398" s="240" t="s">
        <v>230</v>
      </c>
      <c r="AU1398" s="240" t="s">
        <v>91</v>
      </c>
      <c r="AY1398" s="18" t="s">
        <v>227</v>
      </c>
      <c r="BE1398" s="241">
        <f>IF(N1398="základní",J1398,0)</f>
        <v>0</v>
      </c>
      <c r="BF1398" s="241">
        <f>IF(N1398="snížená",J1398,0)</f>
        <v>0</v>
      </c>
      <c r="BG1398" s="241">
        <f>IF(N1398="zákl. přenesená",J1398,0)</f>
        <v>0</v>
      </c>
      <c r="BH1398" s="241">
        <f>IF(N1398="sníž. přenesená",J1398,0)</f>
        <v>0</v>
      </c>
      <c r="BI1398" s="241">
        <f>IF(N1398="nulová",J1398,0)</f>
        <v>0</v>
      </c>
      <c r="BJ1398" s="18" t="s">
        <v>87</v>
      </c>
      <c r="BK1398" s="241">
        <f>ROUND(I1398*H1398,2)</f>
        <v>0</v>
      </c>
      <c r="BL1398" s="18" t="s">
        <v>300</v>
      </c>
      <c r="BM1398" s="240" t="s">
        <v>1982</v>
      </c>
    </row>
    <row r="1399" s="2" customFormat="1">
      <c r="A1399" s="40"/>
      <c r="B1399" s="41"/>
      <c r="C1399" s="42"/>
      <c r="D1399" s="242" t="s">
        <v>237</v>
      </c>
      <c r="E1399" s="42"/>
      <c r="F1399" s="243" t="s">
        <v>1910</v>
      </c>
      <c r="G1399" s="42"/>
      <c r="H1399" s="42"/>
      <c r="I1399" s="244"/>
      <c r="J1399" s="42"/>
      <c r="K1399" s="42"/>
      <c r="L1399" s="46"/>
      <c r="M1399" s="245"/>
      <c r="N1399" s="246"/>
      <c r="O1399" s="93"/>
      <c r="P1399" s="93"/>
      <c r="Q1399" s="93"/>
      <c r="R1399" s="93"/>
      <c r="S1399" s="93"/>
      <c r="T1399" s="94"/>
      <c r="U1399" s="40"/>
      <c r="V1399" s="40"/>
      <c r="W1399" s="40"/>
      <c r="X1399" s="40"/>
      <c r="Y1399" s="40"/>
      <c r="Z1399" s="40"/>
      <c r="AA1399" s="40"/>
      <c r="AB1399" s="40"/>
      <c r="AC1399" s="40"/>
      <c r="AD1399" s="40"/>
      <c r="AE1399" s="40"/>
      <c r="AT1399" s="18" t="s">
        <v>237</v>
      </c>
      <c r="AU1399" s="18" t="s">
        <v>91</v>
      </c>
    </row>
    <row r="1400" s="2" customFormat="1" ht="16.5" customHeight="1">
      <c r="A1400" s="40"/>
      <c r="B1400" s="41"/>
      <c r="C1400" s="229" t="s">
        <v>1983</v>
      </c>
      <c r="D1400" s="229" t="s">
        <v>230</v>
      </c>
      <c r="E1400" s="230" t="s">
        <v>1984</v>
      </c>
      <c r="F1400" s="231" t="s">
        <v>1985</v>
      </c>
      <c r="G1400" s="232" t="s">
        <v>1861</v>
      </c>
      <c r="H1400" s="233">
        <v>1</v>
      </c>
      <c r="I1400" s="234"/>
      <c r="J1400" s="235">
        <f>ROUND(I1400*H1400,2)</f>
        <v>0</v>
      </c>
      <c r="K1400" s="231" t="s">
        <v>251</v>
      </c>
      <c r="L1400" s="46"/>
      <c r="M1400" s="236" t="s">
        <v>1</v>
      </c>
      <c r="N1400" s="237" t="s">
        <v>48</v>
      </c>
      <c r="O1400" s="93"/>
      <c r="P1400" s="238">
        <f>O1400*H1400</f>
        <v>0</v>
      </c>
      <c r="Q1400" s="238">
        <v>0</v>
      </c>
      <c r="R1400" s="238">
        <f>Q1400*H1400</f>
        <v>0</v>
      </c>
      <c r="S1400" s="238">
        <v>0</v>
      </c>
      <c r="T1400" s="239">
        <f>S1400*H1400</f>
        <v>0</v>
      </c>
      <c r="U1400" s="40"/>
      <c r="V1400" s="40"/>
      <c r="W1400" s="40"/>
      <c r="X1400" s="40"/>
      <c r="Y1400" s="40"/>
      <c r="Z1400" s="40"/>
      <c r="AA1400" s="40"/>
      <c r="AB1400" s="40"/>
      <c r="AC1400" s="40"/>
      <c r="AD1400" s="40"/>
      <c r="AE1400" s="40"/>
      <c r="AR1400" s="240" t="s">
        <v>300</v>
      </c>
      <c r="AT1400" s="240" t="s">
        <v>230</v>
      </c>
      <c r="AU1400" s="240" t="s">
        <v>91</v>
      </c>
      <c r="AY1400" s="18" t="s">
        <v>227</v>
      </c>
      <c r="BE1400" s="241">
        <f>IF(N1400="základní",J1400,0)</f>
        <v>0</v>
      </c>
      <c r="BF1400" s="241">
        <f>IF(N1400="snížená",J1400,0)</f>
        <v>0</v>
      </c>
      <c r="BG1400" s="241">
        <f>IF(N1400="zákl. přenesená",J1400,0)</f>
        <v>0</v>
      </c>
      <c r="BH1400" s="241">
        <f>IF(N1400="sníž. přenesená",J1400,0)</f>
        <v>0</v>
      </c>
      <c r="BI1400" s="241">
        <f>IF(N1400="nulová",J1400,0)</f>
        <v>0</v>
      </c>
      <c r="BJ1400" s="18" t="s">
        <v>87</v>
      </c>
      <c r="BK1400" s="241">
        <f>ROUND(I1400*H1400,2)</f>
        <v>0</v>
      </c>
      <c r="BL1400" s="18" t="s">
        <v>300</v>
      </c>
      <c r="BM1400" s="240" t="s">
        <v>1986</v>
      </c>
    </row>
    <row r="1401" s="2" customFormat="1">
      <c r="A1401" s="40"/>
      <c r="B1401" s="41"/>
      <c r="C1401" s="42"/>
      <c r="D1401" s="242" t="s">
        <v>237</v>
      </c>
      <c r="E1401" s="42"/>
      <c r="F1401" s="243" t="s">
        <v>1910</v>
      </c>
      <c r="G1401" s="42"/>
      <c r="H1401" s="42"/>
      <c r="I1401" s="244"/>
      <c r="J1401" s="42"/>
      <c r="K1401" s="42"/>
      <c r="L1401" s="46"/>
      <c r="M1401" s="245"/>
      <c r="N1401" s="246"/>
      <c r="O1401" s="93"/>
      <c r="P1401" s="93"/>
      <c r="Q1401" s="93"/>
      <c r="R1401" s="93"/>
      <c r="S1401" s="93"/>
      <c r="T1401" s="94"/>
      <c r="U1401" s="40"/>
      <c r="V1401" s="40"/>
      <c r="W1401" s="40"/>
      <c r="X1401" s="40"/>
      <c r="Y1401" s="40"/>
      <c r="Z1401" s="40"/>
      <c r="AA1401" s="40"/>
      <c r="AB1401" s="40"/>
      <c r="AC1401" s="40"/>
      <c r="AD1401" s="40"/>
      <c r="AE1401" s="40"/>
      <c r="AT1401" s="18" t="s">
        <v>237</v>
      </c>
      <c r="AU1401" s="18" t="s">
        <v>91</v>
      </c>
    </row>
    <row r="1402" s="2" customFormat="1" ht="21.75" customHeight="1">
      <c r="A1402" s="40"/>
      <c r="B1402" s="41"/>
      <c r="C1402" s="229" t="s">
        <v>1987</v>
      </c>
      <c r="D1402" s="229" t="s">
        <v>230</v>
      </c>
      <c r="E1402" s="230" t="s">
        <v>1988</v>
      </c>
      <c r="F1402" s="231" t="s">
        <v>1989</v>
      </c>
      <c r="G1402" s="232" t="s">
        <v>1861</v>
      </c>
      <c r="H1402" s="233">
        <v>1</v>
      </c>
      <c r="I1402" s="234"/>
      <c r="J1402" s="235">
        <f>ROUND(I1402*H1402,2)</f>
        <v>0</v>
      </c>
      <c r="K1402" s="231" t="s">
        <v>251</v>
      </c>
      <c r="L1402" s="46"/>
      <c r="M1402" s="236" t="s">
        <v>1</v>
      </c>
      <c r="N1402" s="237" t="s">
        <v>48</v>
      </c>
      <c r="O1402" s="93"/>
      <c r="P1402" s="238">
        <f>O1402*H1402</f>
        <v>0</v>
      </c>
      <c r="Q1402" s="238">
        <v>0</v>
      </c>
      <c r="R1402" s="238">
        <f>Q1402*H1402</f>
        <v>0</v>
      </c>
      <c r="S1402" s="238">
        <v>0</v>
      </c>
      <c r="T1402" s="239">
        <f>S1402*H1402</f>
        <v>0</v>
      </c>
      <c r="U1402" s="40"/>
      <c r="V1402" s="40"/>
      <c r="W1402" s="40"/>
      <c r="X1402" s="40"/>
      <c r="Y1402" s="40"/>
      <c r="Z1402" s="40"/>
      <c r="AA1402" s="40"/>
      <c r="AB1402" s="40"/>
      <c r="AC1402" s="40"/>
      <c r="AD1402" s="40"/>
      <c r="AE1402" s="40"/>
      <c r="AR1402" s="240" t="s">
        <v>300</v>
      </c>
      <c r="AT1402" s="240" t="s">
        <v>230</v>
      </c>
      <c r="AU1402" s="240" t="s">
        <v>91</v>
      </c>
      <c r="AY1402" s="18" t="s">
        <v>227</v>
      </c>
      <c r="BE1402" s="241">
        <f>IF(N1402="základní",J1402,0)</f>
        <v>0</v>
      </c>
      <c r="BF1402" s="241">
        <f>IF(N1402="snížená",J1402,0)</f>
        <v>0</v>
      </c>
      <c r="BG1402" s="241">
        <f>IF(N1402="zákl. přenesená",J1402,0)</f>
        <v>0</v>
      </c>
      <c r="BH1402" s="241">
        <f>IF(N1402="sníž. přenesená",J1402,0)</f>
        <v>0</v>
      </c>
      <c r="BI1402" s="241">
        <f>IF(N1402="nulová",J1402,0)</f>
        <v>0</v>
      </c>
      <c r="BJ1402" s="18" t="s">
        <v>87</v>
      </c>
      <c r="BK1402" s="241">
        <f>ROUND(I1402*H1402,2)</f>
        <v>0</v>
      </c>
      <c r="BL1402" s="18" t="s">
        <v>300</v>
      </c>
      <c r="BM1402" s="240" t="s">
        <v>1990</v>
      </c>
    </row>
    <row r="1403" s="2" customFormat="1">
      <c r="A1403" s="40"/>
      <c r="B1403" s="41"/>
      <c r="C1403" s="42"/>
      <c r="D1403" s="242" t="s">
        <v>237</v>
      </c>
      <c r="E1403" s="42"/>
      <c r="F1403" s="243" t="s">
        <v>1910</v>
      </c>
      <c r="G1403" s="42"/>
      <c r="H1403" s="42"/>
      <c r="I1403" s="244"/>
      <c r="J1403" s="42"/>
      <c r="K1403" s="42"/>
      <c r="L1403" s="46"/>
      <c r="M1403" s="245"/>
      <c r="N1403" s="246"/>
      <c r="O1403" s="93"/>
      <c r="P1403" s="93"/>
      <c r="Q1403" s="93"/>
      <c r="R1403" s="93"/>
      <c r="S1403" s="93"/>
      <c r="T1403" s="94"/>
      <c r="U1403" s="40"/>
      <c r="V1403" s="40"/>
      <c r="W1403" s="40"/>
      <c r="X1403" s="40"/>
      <c r="Y1403" s="40"/>
      <c r="Z1403" s="40"/>
      <c r="AA1403" s="40"/>
      <c r="AB1403" s="40"/>
      <c r="AC1403" s="40"/>
      <c r="AD1403" s="40"/>
      <c r="AE1403" s="40"/>
      <c r="AT1403" s="18" t="s">
        <v>237</v>
      </c>
      <c r="AU1403" s="18" t="s">
        <v>91</v>
      </c>
    </row>
    <row r="1404" s="2" customFormat="1">
      <c r="A1404" s="40"/>
      <c r="B1404" s="41"/>
      <c r="C1404" s="229" t="s">
        <v>1991</v>
      </c>
      <c r="D1404" s="229" t="s">
        <v>230</v>
      </c>
      <c r="E1404" s="230" t="s">
        <v>1992</v>
      </c>
      <c r="F1404" s="231" t="s">
        <v>1993</v>
      </c>
      <c r="G1404" s="232" t="s">
        <v>1861</v>
      </c>
      <c r="H1404" s="233">
        <v>1</v>
      </c>
      <c r="I1404" s="234"/>
      <c r="J1404" s="235">
        <f>ROUND(I1404*H1404,2)</f>
        <v>0</v>
      </c>
      <c r="K1404" s="231" t="s">
        <v>251</v>
      </c>
      <c r="L1404" s="46"/>
      <c r="M1404" s="236" t="s">
        <v>1</v>
      </c>
      <c r="N1404" s="237" t="s">
        <v>48</v>
      </c>
      <c r="O1404" s="93"/>
      <c r="P1404" s="238">
        <f>O1404*H1404</f>
        <v>0</v>
      </c>
      <c r="Q1404" s="238">
        <v>0</v>
      </c>
      <c r="R1404" s="238">
        <f>Q1404*H1404</f>
        <v>0</v>
      </c>
      <c r="S1404" s="238">
        <v>0</v>
      </c>
      <c r="T1404" s="239">
        <f>S1404*H1404</f>
        <v>0</v>
      </c>
      <c r="U1404" s="40"/>
      <c r="V1404" s="40"/>
      <c r="W1404" s="40"/>
      <c r="X1404" s="40"/>
      <c r="Y1404" s="40"/>
      <c r="Z1404" s="40"/>
      <c r="AA1404" s="40"/>
      <c r="AB1404" s="40"/>
      <c r="AC1404" s="40"/>
      <c r="AD1404" s="40"/>
      <c r="AE1404" s="40"/>
      <c r="AR1404" s="240" t="s">
        <v>300</v>
      </c>
      <c r="AT1404" s="240" t="s">
        <v>230</v>
      </c>
      <c r="AU1404" s="240" t="s">
        <v>91</v>
      </c>
      <c r="AY1404" s="18" t="s">
        <v>227</v>
      </c>
      <c r="BE1404" s="241">
        <f>IF(N1404="základní",J1404,0)</f>
        <v>0</v>
      </c>
      <c r="BF1404" s="241">
        <f>IF(N1404="snížená",J1404,0)</f>
        <v>0</v>
      </c>
      <c r="BG1404" s="241">
        <f>IF(N1404="zákl. přenesená",J1404,0)</f>
        <v>0</v>
      </c>
      <c r="BH1404" s="241">
        <f>IF(N1404="sníž. přenesená",J1404,0)</f>
        <v>0</v>
      </c>
      <c r="BI1404" s="241">
        <f>IF(N1404="nulová",J1404,0)</f>
        <v>0</v>
      </c>
      <c r="BJ1404" s="18" t="s">
        <v>87</v>
      </c>
      <c r="BK1404" s="241">
        <f>ROUND(I1404*H1404,2)</f>
        <v>0</v>
      </c>
      <c r="BL1404" s="18" t="s">
        <v>300</v>
      </c>
      <c r="BM1404" s="240" t="s">
        <v>1994</v>
      </c>
    </row>
    <row r="1405" s="2" customFormat="1">
      <c r="A1405" s="40"/>
      <c r="B1405" s="41"/>
      <c r="C1405" s="42"/>
      <c r="D1405" s="242" t="s">
        <v>237</v>
      </c>
      <c r="E1405" s="42"/>
      <c r="F1405" s="243" t="s">
        <v>1910</v>
      </c>
      <c r="G1405" s="42"/>
      <c r="H1405" s="42"/>
      <c r="I1405" s="244"/>
      <c r="J1405" s="42"/>
      <c r="K1405" s="42"/>
      <c r="L1405" s="46"/>
      <c r="M1405" s="245"/>
      <c r="N1405" s="246"/>
      <c r="O1405" s="93"/>
      <c r="P1405" s="93"/>
      <c r="Q1405" s="93"/>
      <c r="R1405" s="93"/>
      <c r="S1405" s="93"/>
      <c r="T1405" s="94"/>
      <c r="U1405" s="40"/>
      <c r="V1405" s="40"/>
      <c r="W1405" s="40"/>
      <c r="X1405" s="40"/>
      <c r="Y1405" s="40"/>
      <c r="Z1405" s="40"/>
      <c r="AA1405" s="40"/>
      <c r="AB1405" s="40"/>
      <c r="AC1405" s="40"/>
      <c r="AD1405" s="40"/>
      <c r="AE1405" s="40"/>
      <c r="AT1405" s="18" t="s">
        <v>237</v>
      </c>
      <c r="AU1405" s="18" t="s">
        <v>91</v>
      </c>
    </row>
    <row r="1406" s="2" customFormat="1">
      <c r="A1406" s="40"/>
      <c r="B1406" s="41"/>
      <c r="C1406" s="229" t="s">
        <v>1995</v>
      </c>
      <c r="D1406" s="229" t="s">
        <v>230</v>
      </c>
      <c r="E1406" s="230" t="s">
        <v>1996</v>
      </c>
      <c r="F1406" s="231" t="s">
        <v>1997</v>
      </c>
      <c r="G1406" s="232" t="s">
        <v>1861</v>
      </c>
      <c r="H1406" s="233">
        <v>1</v>
      </c>
      <c r="I1406" s="234"/>
      <c r="J1406" s="235">
        <f>ROUND(I1406*H1406,2)</f>
        <v>0</v>
      </c>
      <c r="K1406" s="231" t="s">
        <v>251</v>
      </c>
      <c r="L1406" s="46"/>
      <c r="M1406" s="236" t="s">
        <v>1</v>
      </c>
      <c r="N1406" s="237" t="s">
        <v>48</v>
      </c>
      <c r="O1406" s="93"/>
      <c r="P1406" s="238">
        <f>O1406*H1406</f>
        <v>0</v>
      </c>
      <c r="Q1406" s="238">
        <v>0</v>
      </c>
      <c r="R1406" s="238">
        <f>Q1406*H1406</f>
        <v>0</v>
      </c>
      <c r="S1406" s="238">
        <v>0</v>
      </c>
      <c r="T1406" s="239">
        <f>S1406*H1406</f>
        <v>0</v>
      </c>
      <c r="U1406" s="40"/>
      <c r="V1406" s="40"/>
      <c r="W1406" s="40"/>
      <c r="X1406" s="40"/>
      <c r="Y1406" s="40"/>
      <c r="Z1406" s="40"/>
      <c r="AA1406" s="40"/>
      <c r="AB1406" s="40"/>
      <c r="AC1406" s="40"/>
      <c r="AD1406" s="40"/>
      <c r="AE1406" s="40"/>
      <c r="AR1406" s="240" t="s">
        <v>300</v>
      </c>
      <c r="AT1406" s="240" t="s">
        <v>230</v>
      </c>
      <c r="AU1406" s="240" t="s">
        <v>91</v>
      </c>
      <c r="AY1406" s="18" t="s">
        <v>227</v>
      </c>
      <c r="BE1406" s="241">
        <f>IF(N1406="základní",J1406,0)</f>
        <v>0</v>
      </c>
      <c r="BF1406" s="241">
        <f>IF(N1406="snížená",J1406,0)</f>
        <v>0</v>
      </c>
      <c r="BG1406" s="241">
        <f>IF(N1406="zákl. přenesená",J1406,0)</f>
        <v>0</v>
      </c>
      <c r="BH1406" s="241">
        <f>IF(N1406="sníž. přenesená",J1406,0)</f>
        <v>0</v>
      </c>
      <c r="BI1406" s="241">
        <f>IF(N1406="nulová",J1406,0)</f>
        <v>0</v>
      </c>
      <c r="BJ1406" s="18" t="s">
        <v>87</v>
      </c>
      <c r="BK1406" s="241">
        <f>ROUND(I1406*H1406,2)</f>
        <v>0</v>
      </c>
      <c r="BL1406" s="18" t="s">
        <v>300</v>
      </c>
      <c r="BM1406" s="240" t="s">
        <v>1998</v>
      </c>
    </row>
    <row r="1407" s="2" customFormat="1">
      <c r="A1407" s="40"/>
      <c r="B1407" s="41"/>
      <c r="C1407" s="42"/>
      <c r="D1407" s="242" t="s">
        <v>237</v>
      </c>
      <c r="E1407" s="42"/>
      <c r="F1407" s="243" t="s">
        <v>1910</v>
      </c>
      <c r="G1407" s="42"/>
      <c r="H1407" s="42"/>
      <c r="I1407" s="244"/>
      <c r="J1407" s="42"/>
      <c r="K1407" s="42"/>
      <c r="L1407" s="46"/>
      <c r="M1407" s="245"/>
      <c r="N1407" s="246"/>
      <c r="O1407" s="93"/>
      <c r="P1407" s="93"/>
      <c r="Q1407" s="93"/>
      <c r="R1407" s="93"/>
      <c r="S1407" s="93"/>
      <c r="T1407" s="94"/>
      <c r="U1407" s="40"/>
      <c r="V1407" s="40"/>
      <c r="W1407" s="40"/>
      <c r="X1407" s="40"/>
      <c r="Y1407" s="40"/>
      <c r="Z1407" s="40"/>
      <c r="AA1407" s="40"/>
      <c r="AB1407" s="40"/>
      <c r="AC1407" s="40"/>
      <c r="AD1407" s="40"/>
      <c r="AE1407" s="40"/>
      <c r="AT1407" s="18" t="s">
        <v>237</v>
      </c>
      <c r="AU1407" s="18" t="s">
        <v>91</v>
      </c>
    </row>
    <row r="1408" s="2" customFormat="1">
      <c r="A1408" s="40"/>
      <c r="B1408" s="41"/>
      <c r="C1408" s="229" t="s">
        <v>1999</v>
      </c>
      <c r="D1408" s="229" t="s">
        <v>230</v>
      </c>
      <c r="E1408" s="230" t="s">
        <v>2000</v>
      </c>
      <c r="F1408" s="231" t="s">
        <v>2001</v>
      </c>
      <c r="G1408" s="232" t="s">
        <v>1861</v>
      </c>
      <c r="H1408" s="233">
        <v>1</v>
      </c>
      <c r="I1408" s="234"/>
      <c r="J1408" s="235">
        <f>ROUND(I1408*H1408,2)</f>
        <v>0</v>
      </c>
      <c r="K1408" s="231" t="s">
        <v>251</v>
      </c>
      <c r="L1408" s="46"/>
      <c r="M1408" s="236" t="s">
        <v>1</v>
      </c>
      <c r="N1408" s="237" t="s">
        <v>48</v>
      </c>
      <c r="O1408" s="93"/>
      <c r="P1408" s="238">
        <f>O1408*H1408</f>
        <v>0</v>
      </c>
      <c r="Q1408" s="238">
        <v>0</v>
      </c>
      <c r="R1408" s="238">
        <f>Q1408*H1408</f>
        <v>0</v>
      </c>
      <c r="S1408" s="238">
        <v>0</v>
      </c>
      <c r="T1408" s="239">
        <f>S1408*H1408</f>
        <v>0</v>
      </c>
      <c r="U1408" s="40"/>
      <c r="V1408" s="40"/>
      <c r="W1408" s="40"/>
      <c r="X1408" s="40"/>
      <c r="Y1408" s="40"/>
      <c r="Z1408" s="40"/>
      <c r="AA1408" s="40"/>
      <c r="AB1408" s="40"/>
      <c r="AC1408" s="40"/>
      <c r="AD1408" s="40"/>
      <c r="AE1408" s="40"/>
      <c r="AR1408" s="240" t="s">
        <v>300</v>
      </c>
      <c r="AT1408" s="240" t="s">
        <v>230</v>
      </c>
      <c r="AU1408" s="240" t="s">
        <v>91</v>
      </c>
      <c r="AY1408" s="18" t="s">
        <v>227</v>
      </c>
      <c r="BE1408" s="241">
        <f>IF(N1408="základní",J1408,0)</f>
        <v>0</v>
      </c>
      <c r="BF1408" s="241">
        <f>IF(N1408="snížená",J1408,0)</f>
        <v>0</v>
      </c>
      <c r="BG1408" s="241">
        <f>IF(N1408="zákl. přenesená",J1408,0)</f>
        <v>0</v>
      </c>
      <c r="BH1408" s="241">
        <f>IF(N1408="sníž. přenesená",J1408,0)</f>
        <v>0</v>
      </c>
      <c r="BI1408" s="241">
        <f>IF(N1408="nulová",J1408,0)</f>
        <v>0</v>
      </c>
      <c r="BJ1408" s="18" t="s">
        <v>87</v>
      </c>
      <c r="BK1408" s="241">
        <f>ROUND(I1408*H1408,2)</f>
        <v>0</v>
      </c>
      <c r="BL1408" s="18" t="s">
        <v>300</v>
      </c>
      <c r="BM1408" s="240" t="s">
        <v>2002</v>
      </c>
    </row>
    <row r="1409" s="2" customFormat="1">
      <c r="A1409" s="40"/>
      <c r="B1409" s="41"/>
      <c r="C1409" s="42"/>
      <c r="D1409" s="242" t="s">
        <v>237</v>
      </c>
      <c r="E1409" s="42"/>
      <c r="F1409" s="243" t="s">
        <v>1910</v>
      </c>
      <c r="G1409" s="42"/>
      <c r="H1409" s="42"/>
      <c r="I1409" s="244"/>
      <c r="J1409" s="42"/>
      <c r="K1409" s="42"/>
      <c r="L1409" s="46"/>
      <c r="M1409" s="245"/>
      <c r="N1409" s="246"/>
      <c r="O1409" s="93"/>
      <c r="P1409" s="93"/>
      <c r="Q1409" s="93"/>
      <c r="R1409" s="93"/>
      <c r="S1409" s="93"/>
      <c r="T1409" s="94"/>
      <c r="U1409" s="40"/>
      <c r="V1409" s="40"/>
      <c r="W1409" s="40"/>
      <c r="X1409" s="40"/>
      <c r="Y1409" s="40"/>
      <c r="Z1409" s="40"/>
      <c r="AA1409" s="40"/>
      <c r="AB1409" s="40"/>
      <c r="AC1409" s="40"/>
      <c r="AD1409" s="40"/>
      <c r="AE1409" s="40"/>
      <c r="AT1409" s="18" t="s">
        <v>237</v>
      </c>
      <c r="AU1409" s="18" t="s">
        <v>91</v>
      </c>
    </row>
    <row r="1410" s="2" customFormat="1">
      <c r="A1410" s="40"/>
      <c r="B1410" s="41"/>
      <c r="C1410" s="229" t="s">
        <v>2003</v>
      </c>
      <c r="D1410" s="229" t="s">
        <v>230</v>
      </c>
      <c r="E1410" s="230" t="s">
        <v>2004</v>
      </c>
      <c r="F1410" s="231" t="s">
        <v>2005</v>
      </c>
      <c r="G1410" s="232" t="s">
        <v>1861</v>
      </c>
      <c r="H1410" s="233">
        <v>1</v>
      </c>
      <c r="I1410" s="234"/>
      <c r="J1410" s="235">
        <f>ROUND(I1410*H1410,2)</f>
        <v>0</v>
      </c>
      <c r="K1410" s="231" t="s">
        <v>251</v>
      </c>
      <c r="L1410" s="46"/>
      <c r="M1410" s="236" t="s">
        <v>1</v>
      </c>
      <c r="N1410" s="237" t="s">
        <v>48</v>
      </c>
      <c r="O1410" s="93"/>
      <c r="P1410" s="238">
        <f>O1410*H1410</f>
        <v>0</v>
      </c>
      <c r="Q1410" s="238">
        <v>0</v>
      </c>
      <c r="R1410" s="238">
        <f>Q1410*H1410</f>
        <v>0</v>
      </c>
      <c r="S1410" s="238">
        <v>0</v>
      </c>
      <c r="T1410" s="239">
        <f>S1410*H1410</f>
        <v>0</v>
      </c>
      <c r="U1410" s="40"/>
      <c r="V1410" s="40"/>
      <c r="W1410" s="40"/>
      <c r="X1410" s="40"/>
      <c r="Y1410" s="40"/>
      <c r="Z1410" s="40"/>
      <c r="AA1410" s="40"/>
      <c r="AB1410" s="40"/>
      <c r="AC1410" s="40"/>
      <c r="AD1410" s="40"/>
      <c r="AE1410" s="40"/>
      <c r="AR1410" s="240" t="s">
        <v>300</v>
      </c>
      <c r="AT1410" s="240" t="s">
        <v>230</v>
      </c>
      <c r="AU1410" s="240" t="s">
        <v>91</v>
      </c>
      <c r="AY1410" s="18" t="s">
        <v>227</v>
      </c>
      <c r="BE1410" s="241">
        <f>IF(N1410="základní",J1410,0)</f>
        <v>0</v>
      </c>
      <c r="BF1410" s="241">
        <f>IF(N1410="snížená",J1410,0)</f>
        <v>0</v>
      </c>
      <c r="BG1410" s="241">
        <f>IF(N1410="zákl. přenesená",J1410,0)</f>
        <v>0</v>
      </c>
      <c r="BH1410" s="241">
        <f>IF(N1410="sníž. přenesená",J1410,0)</f>
        <v>0</v>
      </c>
      <c r="BI1410" s="241">
        <f>IF(N1410="nulová",J1410,0)</f>
        <v>0</v>
      </c>
      <c r="BJ1410" s="18" t="s">
        <v>87</v>
      </c>
      <c r="BK1410" s="241">
        <f>ROUND(I1410*H1410,2)</f>
        <v>0</v>
      </c>
      <c r="BL1410" s="18" t="s">
        <v>300</v>
      </c>
      <c r="BM1410" s="240" t="s">
        <v>2006</v>
      </c>
    </row>
    <row r="1411" s="2" customFormat="1">
      <c r="A1411" s="40"/>
      <c r="B1411" s="41"/>
      <c r="C1411" s="42"/>
      <c r="D1411" s="242" t="s">
        <v>237</v>
      </c>
      <c r="E1411" s="42"/>
      <c r="F1411" s="243" t="s">
        <v>1910</v>
      </c>
      <c r="G1411" s="42"/>
      <c r="H1411" s="42"/>
      <c r="I1411" s="244"/>
      <c r="J1411" s="42"/>
      <c r="K1411" s="42"/>
      <c r="L1411" s="46"/>
      <c r="M1411" s="245"/>
      <c r="N1411" s="246"/>
      <c r="O1411" s="93"/>
      <c r="P1411" s="93"/>
      <c r="Q1411" s="93"/>
      <c r="R1411" s="93"/>
      <c r="S1411" s="93"/>
      <c r="T1411" s="94"/>
      <c r="U1411" s="40"/>
      <c r="V1411" s="40"/>
      <c r="W1411" s="40"/>
      <c r="X1411" s="40"/>
      <c r="Y1411" s="40"/>
      <c r="Z1411" s="40"/>
      <c r="AA1411" s="40"/>
      <c r="AB1411" s="40"/>
      <c r="AC1411" s="40"/>
      <c r="AD1411" s="40"/>
      <c r="AE1411" s="40"/>
      <c r="AT1411" s="18" t="s">
        <v>237</v>
      </c>
      <c r="AU1411" s="18" t="s">
        <v>91</v>
      </c>
    </row>
    <row r="1412" s="2" customFormat="1">
      <c r="A1412" s="40"/>
      <c r="B1412" s="41"/>
      <c r="C1412" s="229" t="s">
        <v>2007</v>
      </c>
      <c r="D1412" s="229" t="s">
        <v>230</v>
      </c>
      <c r="E1412" s="230" t="s">
        <v>2008</v>
      </c>
      <c r="F1412" s="231" t="s">
        <v>2009</v>
      </c>
      <c r="G1412" s="232" t="s">
        <v>1861</v>
      </c>
      <c r="H1412" s="233">
        <v>1</v>
      </c>
      <c r="I1412" s="234"/>
      <c r="J1412" s="235">
        <f>ROUND(I1412*H1412,2)</f>
        <v>0</v>
      </c>
      <c r="K1412" s="231" t="s">
        <v>251</v>
      </c>
      <c r="L1412" s="46"/>
      <c r="M1412" s="236" t="s">
        <v>1</v>
      </c>
      <c r="N1412" s="237" t="s">
        <v>48</v>
      </c>
      <c r="O1412" s="93"/>
      <c r="P1412" s="238">
        <f>O1412*H1412</f>
        <v>0</v>
      </c>
      <c r="Q1412" s="238">
        <v>0</v>
      </c>
      <c r="R1412" s="238">
        <f>Q1412*H1412</f>
        <v>0</v>
      </c>
      <c r="S1412" s="238">
        <v>0</v>
      </c>
      <c r="T1412" s="239">
        <f>S1412*H1412</f>
        <v>0</v>
      </c>
      <c r="U1412" s="40"/>
      <c r="V1412" s="40"/>
      <c r="W1412" s="40"/>
      <c r="X1412" s="40"/>
      <c r="Y1412" s="40"/>
      <c r="Z1412" s="40"/>
      <c r="AA1412" s="40"/>
      <c r="AB1412" s="40"/>
      <c r="AC1412" s="40"/>
      <c r="AD1412" s="40"/>
      <c r="AE1412" s="40"/>
      <c r="AR1412" s="240" t="s">
        <v>300</v>
      </c>
      <c r="AT1412" s="240" t="s">
        <v>230</v>
      </c>
      <c r="AU1412" s="240" t="s">
        <v>91</v>
      </c>
      <c r="AY1412" s="18" t="s">
        <v>227</v>
      </c>
      <c r="BE1412" s="241">
        <f>IF(N1412="základní",J1412,0)</f>
        <v>0</v>
      </c>
      <c r="BF1412" s="241">
        <f>IF(N1412="snížená",J1412,0)</f>
        <v>0</v>
      </c>
      <c r="BG1412" s="241">
        <f>IF(N1412="zákl. přenesená",J1412,0)</f>
        <v>0</v>
      </c>
      <c r="BH1412" s="241">
        <f>IF(N1412="sníž. přenesená",J1412,0)</f>
        <v>0</v>
      </c>
      <c r="BI1412" s="241">
        <f>IF(N1412="nulová",J1412,0)</f>
        <v>0</v>
      </c>
      <c r="BJ1412" s="18" t="s">
        <v>87</v>
      </c>
      <c r="BK1412" s="241">
        <f>ROUND(I1412*H1412,2)</f>
        <v>0</v>
      </c>
      <c r="BL1412" s="18" t="s">
        <v>300</v>
      </c>
      <c r="BM1412" s="240" t="s">
        <v>2010</v>
      </c>
    </row>
    <row r="1413" s="2" customFormat="1">
      <c r="A1413" s="40"/>
      <c r="B1413" s="41"/>
      <c r="C1413" s="42"/>
      <c r="D1413" s="242" t="s">
        <v>237</v>
      </c>
      <c r="E1413" s="42"/>
      <c r="F1413" s="243" t="s">
        <v>1910</v>
      </c>
      <c r="G1413" s="42"/>
      <c r="H1413" s="42"/>
      <c r="I1413" s="244"/>
      <c r="J1413" s="42"/>
      <c r="K1413" s="42"/>
      <c r="L1413" s="46"/>
      <c r="M1413" s="245"/>
      <c r="N1413" s="246"/>
      <c r="O1413" s="93"/>
      <c r="P1413" s="93"/>
      <c r="Q1413" s="93"/>
      <c r="R1413" s="93"/>
      <c r="S1413" s="93"/>
      <c r="T1413" s="94"/>
      <c r="U1413" s="40"/>
      <c r="V1413" s="40"/>
      <c r="W1413" s="40"/>
      <c r="X1413" s="40"/>
      <c r="Y1413" s="40"/>
      <c r="Z1413" s="40"/>
      <c r="AA1413" s="40"/>
      <c r="AB1413" s="40"/>
      <c r="AC1413" s="40"/>
      <c r="AD1413" s="40"/>
      <c r="AE1413" s="40"/>
      <c r="AT1413" s="18" t="s">
        <v>237</v>
      </c>
      <c r="AU1413" s="18" t="s">
        <v>91</v>
      </c>
    </row>
    <row r="1414" s="2" customFormat="1">
      <c r="A1414" s="40"/>
      <c r="B1414" s="41"/>
      <c r="C1414" s="229" t="s">
        <v>2011</v>
      </c>
      <c r="D1414" s="229" t="s">
        <v>230</v>
      </c>
      <c r="E1414" s="230" t="s">
        <v>2012</v>
      </c>
      <c r="F1414" s="231" t="s">
        <v>2013</v>
      </c>
      <c r="G1414" s="232" t="s">
        <v>1861</v>
      </c>
      <c r="H1414" s="233">
        <v>1</v>
      </c>
      <c r="I1414" s="234"/>
      <c r="J1414" s="235">
        <f>ROUND(I1414*H1414,2)</f>
        <v>0</v>
      </c>
      <c r="K1414" s="231" t="s">
        <v>251</v>
      </c>
      <c r="L1414" s="46"/>
      <c r="M1414" s="236" t="s">
        <v>1</v>
      </c>
      <c r="N1414" s="237" t="s">
        <v>48</v>
      </c>
      <c r="O1414" s="93"/>
      <c r="P1414" s="238">
        <f>O1414*H1414</f>
        <v>0</v>
      </c>
      <c r="Q1414" s="238">
        <v>0</v>
      </c>
      <c r="R1414" s="238">
        <f>Q1414*H1414</f>
        <v>0</v>
      </c>
      <c r="S1414" s="238">
        <v>0</v>
      </c>
      <c r="T1414" s="239">
        <f>S1414*H1414</f>
        <v>0</v>
      </c>
      <c r="U1414" s="40"/>
      <c r="V1414" s="40"/>
      <c r="W1414" s="40"/>
      <c r="X1414" s="40"/>
      <c r="Y1414" s="40"/>
      <c r="Z1414" s="40"/>
      <c r="AA1414" s="40"/>
      <c r="AB1414" s="40"/>
      <c r="AC1414" s="40"/>
      <c r="AD1414" s="40"/>
      <c r="AE1414" s="40"/>
      <c r="AR1414" s="240" t="s">
        <v>300</v>
      </c>
      <c r="AT1414" s="240" t="s">
        <v>230</v>
      </c>
      <c r="AU1414" s="240" t="s">
        <v>91</v>
      </c>
      <c r="AY1414" s="18" t="s">
        <v>227</v>
      </c>
      <c r="BE1414" s="241">
        <f>IF(N1414="základní",J1414,0)</f>
        <v>0</v>
      </c>
      <c r="BF1414" s="241">
        <f>IF(N1414="snížená",J1414,0)</f>
        <v>0</v>
      </c>
      <c r="BG1414" s="241">
        <f>IF(N1414="zákl. přenesená",J1414,0)</f>
        <v>0</v>
      </c>
      <c r="BH1414" s="241">
        <f>IF(N1414="sníž. přenesená",J1414,0)</f>
        <v>0</v>
      </c>
      <c r="BI1414" s="241">
        <f>IF(N1414="nulová",J1414,0)</f>
        <v>0</v>
      </c>
      <c r="BJ1414" s="18" t="s">
        <v>87</v>
      </c>
      <c r="BK1414" s="241">
        <f>ROUND(I1414*H1414,2)</f>
        <v>0</v>
      </c>
      <c r="BL1414" s="18" t="s">
        <v>300</v>
      </c>
      <c r="BM1414" s="240" t="s">
        <v>2014</v>
      </c>
    </row>
    <row r="1415" s="2" customFormat="1">
      <c r="A1415" s="40"/>
      <c r="B1415" s="41"/>
      <c r="C1415" s="42"/>
      <c r="D1415" s="242" t="s">
        <v>237</v>
      </c>
      <c r="E1415" s="42"/>
      <c r="F1415" s="243" t="s">
        <v>1910</v>
      </c>
      <c r="G1415" s="42"/>
      <c r="H1415" s="42"/>
      <c r="I1415" s="244"/>
      <c r="J1415" s="42"/>
      <c r="K1415" s="42"/>
      <c r="L1415" s="46"/>
      <c r="M1415" s="245"/>
      <c r="N1415" s="246"/>
      <c r="O1415" s="93"/>
      <c r="P1415" s="93"/>
      <c r="Q1415" s="93"/>
      <c r="R1415" s="93"/>
      <c r="S1415" s="93"/>
      <c r="T1415" s="94"/>
      <c r="U1415" s="40"/>
      <c r="V1415" s="40"/>
      <c r="W1415" s="40"/>
      <c r="X1415" s="40"/>
      <c r="Y1415" s="40"/>
      <c r="Z1415" s="40"/>
      <c r="AA1415" s="40"/>
      <c r="AB1415" s="40"/>
      <c r="AC1415" s="40"/>
      <c r="AD1415" s="40"/>
      <c r="AE1415" s="40"/>
      <c r="AT1415" s="18" t="s">
        <v>237</v>
      </c>
      <c r="AU1415" s="18" t="s">
        <v>91</v>
      </c>
    </row>
    <row r="1416" s="2" customFormat="1">
      <c r="A1416" s="40"/>
      <c r="B1416" s="41"/>
      <c r="C1416" s="229" t="s">
        <v>2015</v>
      </c>
      <c r="D1416" s="229" t="s">
        <v>230</v>
      </c>
      <c r="E1416" s="230" t="s">
        <v>2016</v>
      </c>
      <c r="F1416" s="231" t="s">
        <v>2017</v>
      </c>
      <c r="G1416" s="232" t="s">
        <v>1861</v>
      </c>
      <c r="H1416" s="233">
        <v>1</v>
      </c>
      <c r="I1416" s="234"/>
      <c r="J1416" s="235">
        <f>ROUND(I1416*H1416,2)</f>
        <v>0</v>
      </c>
      <c r="K1416" s="231" t="s">
        <v>251</v>
      </c>
      <c r="L1416" s="46"/>
      <c r="M1416" s="236" t="s">
        <v>1</v>
      </c>
      <c r="N1416" s="237" t="s">
        <v>48</v>
      </c>
      <c r="O1416" s="93"/>
      <c r="P1416" s="238">
        <f>O1416*H1416</f>
        <v>0</v>
      </c>
      <c r="Q1416" s="238">
        <v>0</v>
      </c>
      <c r="R1416" s="238">
        <f>Q1416*H1416</f>
        <v>0</v>
      </c>
      <c r="S1416" s="238">
        <v>0</v>
      </c>
      <c r="T1416" s="239">
        <f>S1416*H1416</f>
        <v>0</v>
      </c>
      <c r="U1416" s="40"/>
      <c r="V1416" s="40"/>
      <c r="W1416" s="40"/>
      <c r="X1416" s="40"/>
      <c r="Y1416" s="40"/>
      <c r="Z1416" s="40"/>
      <c r="AA1416" s="40"/>
      <c r="AB1416" s="40"/>
      <c r="AC1416" s="40"/>
      <c r="AD1416" s="40"/>
      <c r="AE1416" s="40"/>
      <c r="AR1416" s="240" t="s">
        <v>300</v>
      </c>
      <c r="AT1416" s="240" t="s">
        <v>230</v>
      </c>
      <c r="AU1416" s="240" t="s">
        <v>91</v>
      </c>
      <c r="AY1416" s="18" t="s">
        <v>227</v>
      </c>
      <c r="BE1416" s="241">
        <f>IF(N1416="základní",J1416,0)</f>
        <v>0</v>
      </c>
      <c r="BF1416" s="241">
        <f>IF(N1416="snížená",J1416,0)</f>
        <v>0</v>
      </c>
      <c r="BG1416" s="241">
        <f>IF(N1416="zákl. přenesená",J1416,0)</f>
        <v>0</v>
      </c>
      <c r="BH1416" s="241">
        <f>IF(N1416="sníž. přenesená",J1416,0)</f>
        <v>0</v>
      </c>
      <c r="BI1416" s="241">
        <f>IF(N1416="nulová",J1416,0)</f>
        <v>0</v>
      </c>
      <c r="BJ1416" s="18" t="s">
        <v>87</v>
      </c>
      <c r="BK1416" s="241">
        <f>ROUND(I1416*H1416,2)</f>
        <v>0</v>
      </c>
      <c r="BL1416" s="18" t="s">
        <v>300</v>
      </c>
      <c r="BM1416" s="240" t="s">
        <v>2018</v>
      </c>
    </row>
    <row r="1417" s="2" customFormat="1">
      <c r="A1417" s="40"/>
      <c r="B1417" s="41"/>
      <c r="C1417" s="42"/>
      <c r="D1417" s="242" t="s">
        <v>237</v>
      </c>
      <c r="E1417" s="42"/>
      <c r="F1417" s="243" t="s">
        <v>1910</v>
      </c>
      <c r="G1417" s="42"/>
      <c r="H1417" s="42"/>
      <c r="I1417" s="244"/>
      <c r="J1417" s="42"/>
      <c r="K1417" s="42"/>
      <c r="L1417" s="46"/>
      <c r="M1417" s="245"/>
      <c r="N1417" s="246"/>
      <c r="O1417" s="93"/>
      <c r="P1417" s="93"/>
      <c r="Q1417" s="93"/>
      <c r="R1417" s="93"/>
      <c r="S1417" s="93"/>
      <c r="T1417" s="94"/>
      <c r="U1417" s="40"/>
      <c r="V1417" s="40"/>
      <c r="W1417" s="40"/>
      <c r="X1417" s="40"/>
      <c r="Y1417" s="40"/>
      <c r="Z1417" s="40"/>
      <c r="AA1417" s="40"/>
      <c r="AB1417" s="40"/>
      <c r="AC1417" s="40"/>
      <c r="AD1417" s="40"/>
      <c r="AE1417" s="40"/>
      <c r="AT1417" s="18" t="s">
        <v>237</v>
      </c>
      <c r="AU1417" s="18" t="s">
        <v>91</v>
      </c>
    </row>
    <row r="1418" s="2" customFormat="1">
      <c r="A1418" s="40"/>
      <c r="B1418" s="41"/>
      <c r="C1418" s="229" t="s">
        <v>2019</v>
      </c>
      <c r="D1418" s="229" t="s">
        <v>230</v>
      </c>
      <c r="E1418" s="230" t="s">
        <v>2020</v>
      </c>
      <c r="F1418" s="231" t="s">
        <v>2021</v>
      </c>
      <c r="G1418" s="232" t="s">
        <v>1861</v>
      </c>
      <c r="H1418" s="233">
        <v>1</v>
      </c>
      <c r="I1418" s="234"/>
      <c r="J1418" s="235">
        <f>ROUND(I1418*H1418,2)</f>
        <v>0</v>
      </c>
      <c r="K1418" s="231" t="s">
        <v>251</v>
      </c>
      <c r="L1418" s="46"/>
      <c r="M1418" s="236" t="s">
        <v>1</v>
      </c>
      <c r="N1418" s="237" t="s">
        <v>48</v>
      </c>
      <c r="O1418" s="93"/>
      <c r="P1418" s="238">
        <f>O1418*H1418</f>
        <v>0</v>
      </c>
      <c r="Q1418" s="238">
        <v>0</v>
      </c>
      <c r="R1418" s="238">
        <f>Q1418*H1418</f>
        <v>0</v>
      </c>
      <c r="S1418" s="238">
        <v>0</v>
      </c>
      <c r="T1418" s="239">
        <f>S1418*H1418</f>
        <v>0</v>
      </c>
      <c r="U1418" s="40"/>
      <c r="V1418" s="40"/>
      <c r="W1418" s="40"/>
      <c r="X1418" s="40"/>
      <c r="Y1418" s="40"/>
      <c r="Z1418" s="40"/>
      <c r="AA1418" s="40"/>
      <c r="AB1418" s="40"/>
      <c r="AC1418" s="40"/>
      <c r="AD1418" s="40"/>
      <c r="AE1418" s="40"/>
      <c r="AR1418" s="240" t="s">
        <v>300</v>
      </c>
      <c r="AT1418" s="240" t="s">
        <v>230</v>
      </c>
      <c r="AU1418" s="240" t="s">
        <v>91</v>
      </c>
      <c r="AY1418" s="18" t="s">
        <v>227</v>
      </c>
      <c r="BE1418" s="241">
        <f>IF(N1418="základní",J1418,0)</f>
        <v>0</v>
      </c>
      <c r="BF1418" s="241">
        <f>IF(N1418="snížená",J1418,0)</f>
        <v>0</v>
      </c>
      <c r="BG1418" s="241">
        <f>IF(N1418="zákl. přenesená",J1418,0)</f>
        <v>0</v>
      </c>
      <c r="BH1418" s="241">
        <f>IF(N1418="sníž. přenesená",J1418,0)</f>
        <v>0</v>
      </c>
      <c r="BI1418" s="241">
        <f>IF(N1418="nulová",J1418,0)</f>
        <v>0</v>
      </c>
      <c r="BJ1418" s="18" t="s">
        <v>87</v>
      </c>
      <c r="BK1418" s="241">
        <f>ROUND(I1418*H1418,2)</f>
        <v>0</v>
      </c>
      <c r="BL1418" s="18" t="s">
        <v>300</v>
      </c>
      <c r="BM1418" s="240" t="s">
        <v>2022</v>
      </c>
    </row>
    <row r="1419" s="2" customFormat="1">
      <c r="A1419" s="40"/>
      <c r="B1419" s="41"/>
      <c r="C1419" s="42"/>
      <c r="D1419" s="242" t="s">
        <v>237</v>
      </c>
      <c r="E1419" s="42"/>
      <c r="F1419" s="243" t="s">
        <v>1910</v>
      </c>
      <c r="G1419" s="42"/>
      <c r="H1419" s="42"/>
      <c r="I1419" s="244"/>
      <c r="J1419" s="42"/>
      <c r="K1419" s="42"/>
      <c r="L1419" s="46"/>
      <c r="M1419" s="245"/>
      <c r="N1419" s="246"/>
      <c r="O1419" s="93"/>
      <c r="P1419" s="93"/>
      <c r="Q1419" s="93"/>
      <c r="R1419" s="93"/>
      <c r="S1419" s="93"/>
      <c r="T1419" s="94"/>
      <c r="U1419" s="40"/>
      <c r="V1419" s="40"/>
      <c r="W1419" s="40"/>
      <c r="X1419" s="40"/>
      <c r="Y1419" s="40"/>
      <c r="Z1419" s="40"/>
      <c r="AA1419" s="40"/>
      <c r="AB1419" s="40"/>
      <c r="AC1419" s="40"/>
      <c r="AD1419" s="40"/>
      <c r="AE1419" s="40"/>
      <c r="AT1419" s="18" t="s">
        <v>237</v>
      </c>
      <c r="AU1419" s="18" t="s">
        <v>91</v>
      </c>
    </row>
    <row r="1420" s="2" customFormat="1">
      <c r="A1420" s="40"/>
      <c r="B1420" s="41"/>
      <c r="C1420" s="229" t="s">
        <v>2023</v>
      </c>
      <c r="D1420" s="229" t="s">
        <v>230</v>
      </c>
      <c r="E1420" s="230" t="s">
        <v>2024</v>
      </c>
      <c r="F1420" s="231" t="s">
        <v>2025</v>
      </c>
      <c r="G1420" s="232" t="s">
        <v>1861</v>
      </c>
      <c r="H1420" s="233">
        <v>1</v>
      </c>
      <c r="I1420" s="234"/>
      <c r="J1420" s="235">
        <f>ROUND(I1420*H1420,2)</f>
        <v>0</v>
      </c>
      <c r="K1420" s="231" t="s">
        <v>251</v>
      </c>
      <c r="L1420" s="46"/>
      <c r="M1420" s="236" t="s">
        <v>1</v>
      </c>
      <c r="N1420" s="237" t="s">
        <v>48</v>
      </c>
      <c r="O1420" s="93"/>
      <c r="P1420" s="238">
        <f>O1420*H1420</f>
        <v>0</v>
      </c>
      <c r="Q1420" s="238">
        <v>0</v>
      </c>
      <c r="R1420" s="238">
        <f>Q1420*H1420</f>
        <v>0</v>
      </c>
      <c r="S1420" s="238">
        <v>0</v>
      </c>
      <c r="T1420" s="239">
        <f>S1420*H1420</f>
        <v>0</v>
      </c>
      <c r="U1420" s="40"/>
      <c r="V1420" s="40"/>
      <c r="W1420" s="40"/>
      <c r="X1420" s="40"/>
      <c r="Y1420" s="40"/>
      <c r="Z1420" s="40"/>
      <c r="AA1420" s="40"/>
      <c r="AB1420" s="40"/>
      <c r="AC1420" s="40"/>
      <c r="AD1420" s="40"/>
      <c r="AE1420" s="40"/>
      <c r="AR1420" s="240" t="s">
        <v>300</v>
      </c>
      <c r="AT1420" s="240" t="s">
        <v>230</v>
      </c>
      <c r="AU1420" s="240" t="s">
        <v>91</v>
      </c>
      <c r="AY1420" s="18" t="s">
        <v>227</v>
      </c>
      <c r="BE1420" s="241">
        <f>IF(N1420="základní",J1420,0)</f>
        <v>0</v>
      </c>
      <c r="BF1420" s="241">
        <f>IF(N1420="snížená",J1420,0)</f>
        <v>0</v>
      </c>
      <c r="BG1420" s="241">
        <f>IF(N1420="zákl. přenesená",J1420,0)</f>
        <v>0</v>
      </c>
      <c r="BH1420" s="241">
        <f>IF(N1420="sníž. přenesená",J1420,0)</f>
        <v>0</v>
      </c>
      <c r="BI1420" s="241">
        <f>IF(N1420="nulová",J1420,0)</f>
        <v>0</v>
      </c>
      <c r="BJ1420" s="18" t="s">
        <v>87</v>
      </c>
      <c r="BK1420" s="241">
        <f>ROUND(I1420*H1420,2)</f>
        <v>0</v>
      </c>
      <c r="BL1420" s="18" t="s">
        <v>300</v>
      </c>
      <c r="BM1420" s="240" t="s">
        <v>2026</v>
      </c>
    </row>
    <row r="1421" s="2" customFormat="1">
      <c r="A1421" s="40"/>
      <c r="B1421" s="41"/>
      <c r="C1421" s="42"/>
      <c r="D1421" s="242" t="s">
        <v>237</v>
      </c>
      <c r="E1421" s="42"/>
      <c r="F1421" s="243" t="s">
        <v>1910</v>
      </c>
      <c r="G1421" s="42"/>
      <c r="H1421" s="42"/>
      <c r="I1421" s="244"/>
      <c r="J1421" s="42"/>
      <c r="K1421" s="42"/>
      <c r="L1421" s="46"/>
      <c r="M1421" s="245"/>
      <c r="N1421" s="246"/>
      <c r="O1421" s="93"/>
      <c r="P1421" s="93"/>
      <c r="Q1421" s="93"/>
      <c r="R1421" s="93"/>
      <c r="S1421" s="93"/>
      <c r="T1421" s="94"/>
      <c r="U1421" s="40"/>
      <c r="V1421" s="40"/>
      <c r="W1421" s="40"/>
      <c r="X1421" s="40"/>
      <c r="Y1421" s="40"/>
      <c r="Z1421" s="40"/>
      <c r="AA1421" s="40"/>
      <c r="AB1421" s="40"/>
      <c r="AC1421" s="40"/>
      <c r="AD1421" s="40"/>
      <c r="AE1421" s="40"/>
      <c r="AT1421" s="18" t="s">
        <v>237</v>
      </c>
      <c r="AU1421" s="18" t="s">
        <v>91</v>
      </c>
    </row>
    <row r="1422" s="2" customFormat="1">
      <c r="A1422" s="40"/>
      <c r="B1422" s="41"/>
      <c r="C1422" s="229" t="s">
        <v>2027</v>
      </c>
      <c r="D1422" s="229" t="s">
        <v>230</v>
      </c>
      <c r="E1422" s="230" t="s">
        <v>2028</v>
      </c>
      <c r="F1422" s="231" t="s">
        <v>2029</v>
      </c>
      <c r="G1422" s="232" t="s">
        <v>1861</v>
      </c>
      <c r="H1422" s="233">
        <v>1</v>
      </c>
      <c r="I1422" s="234"/>
      <c r="J1422" s="235">
        <f>ROUND(I1422*H1422,2)</f>
        <v>0</v>
      </c>
      <c r="K1422" s="231" t="s">
        <v>251</v>
      </c>
      <c r="L1422" s="46"/>
      <c r="M1422" s="236" t="s">
        <v>1</v>
      </c>
      <c r="N1422" s="237" t="s">
        <v>48</v>
      </c>
      <c r="O1422" s="93"/>
      <c r="P1422" s="238">
        <f>O1422*H1422</f>
        <v>0</v>
      </c>
      <c r="Q1422" s="238">
        <v>0</v>
      </c>
      <c r="R1422" s="238">
        <f>Q1422*H1422</f>
        <v>0</v>
      </c>
      <c r="S1422" s="238">
        <v>0</v>
      </c>
      <c r="T1422" s="239">
        <f>S1422*H1422</f>
        <v>0</v>
      </c>
      <c r="U1422" s="40"/>
      <c r="V1422" s="40"/>
      <c r="W1422" s="40"/>
      <c r="X1422" s="40"/>
      <c r="Y1422" s="40"/>
      <c r="Z1422" s="40"/>
      <c r="AA1422" s="40"/>
      <c r="AB1422" s="40"/>
      <c r="AC1422" s="40"/>
      <c r="AD1422" s="40"/>
      <c r="AE1422" s="40"/>
      <c r="AR1422" s="240" t="s">
        <v>300</v>
      </c>
      <c r="AT1422" s="240" t="s">
        <v>230</v>
      </c>
      <c r="AU1422" s="240" t="s">
        <v>91</v>
      </c>
      <c r="AY1422" s="18" t="s">
        <v>227</v>
      </c>
      <c r="BE1422" s="241">
        <f>IF(N1422="základní",J1422,0)</f>
        <v>0</v>
      </c>
      <c r="BF1422" s="241">
        <f>IF(N1422="snížená",J1422,0)</f>
        <v>0</v>
      </c>
      <c r="BG1422" s="241">
        <f>IF(N1422="zákl. přenesená",J1422,0)</f>
        <v>0</v>
      </c>
      <c r="BH1422" s="241">
        <f>IF(N1422="sníž. přenesená",J1422,0)</f>
        <v>0</v>
      </c>
      <c r="BI1422" s="241">
        <f>IF(N1422="nulová",J1422,0)</f>
        <v>0</v>
      </c>
      <c r="BJ1422" s="18" t="s">
        <v>87</v>
      </c>
      <c r="BK1422" s="241">
        <f>ROUND(I1422*H1422,2)</f>
        <v>0</v>
      </c>
      <c r="BL1422" s="18" t="s">
        <v>300</v>
      </c>
      <c r="BM1422" s="240" t="s">
        <v>2030</v>
      </c>
    </row>
    <row r="1423" s="2" customFormat="1">
      <c r="A1423" s="40"/>
      <c r="B1423" s="41"/>
      <c r="C1423" s="42"/>
      <c r="D1423" s="242" t="s">
        <v>237</v>
      </c>
      <c r="E1423" s="42"/>
      <c r="F1423" s="243" t="s">
        <v>1910</v>
      </c>
      <c r="G1423" s="42"/>
      <c r="H1423" s="42"/>
      <c r="I1423" s="244"/>
      <c r="J1423" s="42"/>
      <c r="K1423" s="42"/>
      <c r="L1423" s="46"/>
      <c r="M1423" s="245"/>
      <c r="N1423" s="246"/>
      <c r="O1423" s="93"/>
      <c r="P1423" s="93"/>
      <c r="Q1423" s="93"/>
      <c r="R1423" s="93"/>
      <c r="S1423" s="93"/>
      <c r="T1423" s="94"/>
      <c r="U1423" s="40"/>
      <c r="V1423" s="40"/>
      <c r="W1423" s="40"/>
      <c r="X1423" s="40"/>
      <c r="Y1423" s="40"/>
      <c r="Z1423" s="40"/>
      <c r="AA1423" s="40"/>
      <c r="AB1423" s="40"/>
      <c r="AC1423" s="40"/>
      <c r="AD1423" s="40"/>
      <c r="AE1423" s="40"/>
      <c r="AT1423" s="18" t="s">
        <v>237</v>
      </c>
      <c r="AU1423" s="18" t="s">
        <v>91</v>
      </c>
    </row>
    <row r="1424" s="2" customFormat="1" ht="16.5" customHeight="1">
      <c r="A1424" s="40"/>
      <c r="B1424" s="41"/>
      <c r="C1424" s="229" t="s">
        <v>2031</v>
      </c>
      <c r="D1424" s="229" t="s">
        <v>230</v>
      </c>
      <c r="E1424" s="230" t="s">
        <v>2032</v>
      </c>
      <c r="F1424" s="231" t="s">
        <v>2033</v>
      </c>
      <c r="G1424" s="232" t="s">
        <v>1861</v>
      </c>
      <c r="H1424" s="233">
        <v>4</v>
      </c>
      <c r="I1424" s="234"/>
      <c r="J1424" s="235">
        <f>ROUND(I1424*H1424,2)</f>
        <v>0</v>
      </c>
      <c r="K1424" s="231" t="s">
        <v>251</v>
      </c>
      <c r="L1424" s="46"/>
      <c r="M1424" s="236" t="s">
        <v>1</v>
      </c>
      <c r="N1424" s="237" t="s">
        <v>48</v>
      </c>
      <c r="O1424" s="93"/>
      <c r="P1424" s="238">
        <f>O1424*H1424</f>
        <v>0</v>
      </c>
      <c r="Q1424" s="238">
        <v>0</v>
      </c>
      <c r="R1424" s="238">
        <f>Q1424*H1424</f>
        <v>0</v>
      </c>
      <c r="S1424" s="238">
        <v>0</v>
      </c>
      <c r="T1424" s="239">
        <f>S1424*H1424</f>
        <v>0</v>
      </c>
      <c r="U1424" s="40"/>
      <c r="V1424" s="40"/>
      <c r="W1424" s="40"/>
      <c r="X1424" s="40"/>
      <c r="Y1424" s="40"/>
      <c r="Z1424" s="40"/>
      <c r="AA1424" s="40"/>
      <c r="AB1424" s="40"/>
      <c r="AC1424" s="40"/>
      <c r="AD1424" s="40"/>
      <c r="AE1424" s="40"/>
      <c r="AR1424" s="240" t="s">
        <v>300</v>
      </c>
      <c r="AT1424" s="240" t="s">
        <v>230</v>
      </c>
      <c r="AU1424" s="240" t="s">
        <v>91</v>
      </c>
      <c r="AY1424" s="18" t="s">
        <v>227</v>
      </c>
      <c r="BE1424" s="241">
        <f>IF(N1424="základní",J1424,0)</f>
        <v>0</v>
      </c>
      <c r="BF1424" s="241">
        <f>IF(N1424="snížená",J1424,0)</f>
        <v>0</v>
      </c>
      <c r="BG1424" s="241">
        <f>IF(N1424="zákl. přenesená",J1424,0)</f>
        <v>0</v>
      </c>
      <c r="BH1424" s="241">
        <f>IF(N1424="sníž. přenesená",J1424,0)</f>
        <v>0</v>
      </c>
      <c r="BI1424" s="241">
        <f>IF(N1424="nulová",J1424,0)</f>
        <v>0</v>
      </c>
      <c r="BJ1424" s="18" t="s">
        <v>87</v>
      </c>
      <c r="BK1424" s="241">
        <f>ROUND(I1424*H1424,2)</f>
        <v>0</v>
      </c>
      <c r="BL1424" s="18" t="s">
        <v>300</v>
      </c>
      <c r="BM1424" s="240" t="s">
        <v>2034</v>
      </c>
    </row>
    <row r="1425" s="2" customFormat="1">
      <c r="A1425" s="40"/>
      <c r="B1425" s="41"/>
      <c r="C1425" s="42"/>
      <c r="D1425" s="242" t="s">
        <v>237</v>
      </c>
      <c r="E1425" s="42"/>
      <c r="F1425" s="243" t="s">
        <v>2035</v>
      </c>
      <c r="G1425" s="42"/>
      <c r="H1425" s="42"/>
      <c r="I1425" s="244"/>
      <c r="J1425" s="42"/>
      <c r="K1425" s="42"/>
      <c r="L1425" s="46"/>
      <c r="M1425" s="245"/>
      <c r="N1425" s="246"/>
      <c r="O1425" s="93"/>
      <c r="P1425" s="93"/>
      <c r="Q1425" s="93"/>
      <c r="R1425" s="93"/>
      <c r="S1425" s="93"/>
      <c r="T1425" s="94"/>
      <c r="U1425" s="40"/>
      <c r="V1425" s="40"/>
      <c r="W1425" s="40"/>
      <c r="X1425" s="40"/>
      <c r="Y1425" s="40"/>
      <c r="Z1425" s="40"/>
      <c r="AA1425" s="40"/>
      <c r="AB1425" s="40"/>
      <c r="AC1425" s="40"/>
      <c r="AD1425" s="40"/>
      <c r="AE1425" s="40"/>
      <c r="AT1425" s="18" t="s">
        <v>237</v>
      </c>
      <c r="AU1425" s="18" t="s">
        <v>91</v>
      </c>
    </row>
    <row r="1426" s="2" customFormat="1" ht="16.5" customHeight="1">
      <c r="A1426" s="40"/>
      <c r="B1426" s="41"/>
      <c r="C1426" s="229" t="s">
        <v>2036</v>
      </c>
      <c r="D1426" s="229" t="s">
        <v>230</v>
      </c>
      <c r="E1426" s="230" t="s">
        <v>2037</v>
      </c>
      <c r="F1426" s="231" t="s">
        <v>2038</v>
      </c>
      <c r="G1426" s="232" t="s">
        <v>1861</v>
      </c>
      <c r="H1426" s="233">
        <v>1</v>
      </c>
      <c r="I1426" s="234"/>
      <c r="J1426" s="235">
        <f>ROUND(I1426*H1426,2)</f>
        <v>0</v>
      </c>
      <c r="K1426" s="231" t="s">
        <v>251</v>
      </c>
      <c r="L1426" s="46"/>
      <c r="M1426" s="236" t="s">
        <v>1</v>
      </c>
      <c r="N1426" s="237" t="s">
        <v>48</v>
      </c>
      <c r="O1426" s="93"/>
      <c r="P1426" s="238">
        <f>O1426*H1426</f>
        <v>0</v>
      </c>
      <c r="Q1426" s="238">
        <v>0</v>
      </c>
      <c r="R1426" s="238">
        <f>Q1426*H1426</f>
        <v>0</v>
      </c>
      <c r="S1426" s="238">
        <v>0</v>
      </c>
      <c r="T1426" s="239">
        <f>S1426*H1426</f>
        <v>0</v>
      </c>
      <c r="U1426" s="40"/>
      <c r="V1426" s="40"/>
      <c r="W1426" s="40"/>
      <c r="X1426" s="40"/>
      <c r="Y1426" s="40"/>
      <c r="Z1426" s="40"/>
      <c r="AA1426" s="40"/>
      <c r="AB1426" s="40"/>
      <c r="AC1426" s="40"/>
      <c r="AD1426" s="40"/>
      <c r="AE1426" s="40"/>
      <c r="AR1426" s="240" t="s">
        <v>300</v>
      </c>
      <c r="AT1426" s="240" t="s">
        <v>230</v>
      </c>
      <c r="AU1426" s="240" t="s">
        <v>91</v>
      </c>
      <c r="AY1426" s="18" t="s">
        <v>227</v>
      </c>
      <c r="BE1426" s="241">
        <f>IF(N1426="základní",J1426,0)</f>
        <v>0</v>
      </c>
      <c r="BF1426" s="241">
        <f>IF(N1426="snížená",J1426,0)</f>
        <v>0</v>
      </c>
      <c r="BG1426" s="241">
        <f>IF(N1426="zákl. přenesená",J1426,0)</f>
        <v>0</v>
      </c>
      <c r="BH1426" s="241">
        <f>IF(N1426="sníž. přenesená",J1426,0)</f>
        <v>0</v>
      </c>
      <c r="BI1426" s="241">
        <f>IF(N1426="nulová",J1426,0)</f>
        <v>0</v>
      </c>
      <c r="BJ1426" s="18" t="s">
        <v>87</v>
      </c>
      <c r="BK1426" s="241">
        <f>ROUND(I1426*H1426,2)</f>
        <v>0</v>
      </c>
      <c r="BL1426" s="18" t="s">
        <v>300</v>
      </c>
      <c r="BM1426" s="240" t="s">
        <v>2039</v>
      </c>
    </row>
    <row r="1427" s="2" customFormat="1">
      <c r="A1427" s="40"/>
      <c r="B1427" s="41"/>
      <c r="C1427" s="42"/>
      <c r="D1427" s="242" t="s">
        <v>237</v>
      </c>
      <c r="E1427" s="42"/>
      <c r="F1427" s="243" t="s">
        <v>2035</v>
      </c>
      <c r="G1427" s="42"/>
      <c r="H1427" s="42"/>
      <c r="I1427" s="244"/>
      <c r="J1427" s="42"/>
      <c r="K1427" s="42"/>
      <c r="L1427" s="46"/>
      <c r="M1427" s="245"/>
      <c r="N1427" s="246"/>
      <c r="O1427" s="93"/>
      <c r="P1427" s="93"/>
      <c r="Q1427" s="93"/>
      <c r="R1427" s="93"/>
      <c r="S1427" s="93"/>
      <c r="T1427" s="94"/>
      <c r="U1427" s="40"/>
      <c r="V1427" s="40"/>
      <c r="W1427" s="40"/>
      <c r="X1427" s="40"/>
      <c r="Y1427" s="40"/>
      <c r="Z1427" s="40"/>
      <c r="AA1427" s="40"/>
      <c r="AB1427" s="40"/>
      <c r="AC1427" s="40"/>
      <c r="AD1427" s="40"/>
      <c r="AE1427" s="40"/>
      <c r="AT1427" s="18" t="s">
        <v>237</v>
      </c>
      <c r="AU1427" s="18" t="s">
        <v>91</v>
      </c>
    </row>
    <row r="1428" s="2" customFormat="1" ht="16.5" customHeight="1">
      <c r="A1428" s="40"/>
      <c r="B1428" s="41"/>
      <c r="C1428" s="229" t="s">
        <v>2040</v>
      </c>
      <c r="D1428" s="229" t="s">
        <v>230</v>
      </c>
      <c r="E1428" s="230" t="s">
        <v>2041</v>
      </c>
      <c r="F1428" s="231" t="s">
        <v>2042</v>
      </c>
      <c r="G1428" s="232" t="s">
        <v>1861</v>
      </c>
      <c r="H1428" s="233">
        <v>1</v>
      </c>
      <c r="I1428" s="234"/>
      <c r="J1428" s="235">
        <f>ROUND(I1428*H1428,2)</f>
        <v>0</v>
      </c>
      <c r="K1428" s="231" t="s">
        <v>251</v>
      </c>
      <c r="L1428" s="46"/>
      <c r="M1428" s="236" t="s">
        <v>1</v>
      </c>
      <c r="N1428" s="237" t="s">
        <v>48</v>
      </c>
      <c r="O1428" s="93"/>
      <c r="P1428" s="238">
        <f>O1428*H1428</f>
        <v>0</v>
      </c>
      <c r="Q1428" s="238">
        <v>0</v>
      </c>
      <c r="R1428" s="238">
        <f>Q1428*H1428</f>
        <v>0</v>
      </c>
      <c r="S1428" s="238">
        <v>0</v>
      </c>
      <c r="T1428" s="239">
        <f>S1428*H1428</f>
        <v>0</v>
      </c>
      <c r="U1428" s="40"/>
      <c r="V1428" s="40"/>
      <c r="W1428" s="40"/>
      <c r="X1428" s="40"/>
      <c r="Y1428" s="40"/>
      <c r="Z1428" s="40"/>
      <c r="AA1428" s="40"/>
      <c r="AB1428" s="40"/>
      <c r="AC1428" s="40"/>
      <c r="AD1428" s="40"/>
      <c r="AE1428" s="40"/>
      <c r="AR1428" s="240" t="s">
        <v>300</v>
      </c>
      <c r="AT1428" s="240" t="s">
        <v>230</v>
      </c>
      <c r="AU1428" s="240" t="s">
        <v>91</v>
      </c>
      <c r="AY1428" s="18" t="s">
        <v>227</v>
      </c>
      <c r="BE1428" s="241">
        <f>IF(N1428="základní",J1428,0)</f>
        <v>0</v>
      </c>
      <c r="BF1428" s="241">
        <f>IF(N1428="snížená",J1428,0)</f>
        <v>0</v>
      </c>
      <c r="BG1428" s="241">
        <f>IF(N1428="zákl. přenesená",J1428,0)</f>
        <v>0</v>
      </c>
      <c r="BH1428" s="241">
        <f>IF(N1428="sníž. přenesená",J1428,0)</f>
        <v>0</v>
      </c>
      <c r="BI1428" s="241">
        <f>IF(N1428="nulová",J1428,0)</f>
        <v>0</v>
      </c>
      <c r="BJ1428" s="18" t="s">
        <v>87</v>
      </c>
      <c r="BK1428" s="241">
        <f>ROUND(I1428*H1428,2)</f>
        <v>0</v>
      </c>
      <c r="BL1428" s="18" t="s">
        <v>300</v>
      </c>
      <c r="BM1428" s="240" t="s">
        <v>2043</v>
      </c>
    </row>
    <row r="1429" s="2" customFormat="1">
      <c r="A1429" s="40"/>
      <c r="B1429" s="41"/>
      <c r="C1429" s="42"/>
      <c r="D1429" s="242" t="s">
        <v>237</v>
      </c>
      <c r="E1429" s="42"/>
      <c r="F1429" s="243" t="s">
        <v>2035</v>
      </c>
      <c r="G1429" s="42"/>
      <c r="H1429" s="42"/>
      <c r="I1429" s="244"/>
      <c r="J1429" s="42"/>
      <c r="K1429" s="42"/>
      <c r="L1429" s="46"/>
      <c r="M1429" s="245"/>
      <c r="N1429" s="246"/>
      <c r="O1429" s="93"/>
      <c r="P1429" s="93"/>
      <c r="Q1429" s="93"/>
      <c r="R1429" s="93"/>
      <c r="S1429" s="93"/>
      <c r="T1429" s="94"/>
      <c r="U1429" s="40"/>
      <c r="V1429" s="40"/>
      <c r="W1429" s="40"/>
      <c r="X1429" s="40"/>
      <c r="Y1429" s="40"/>
      <c r="Z1429" s="40"/>
      <c r="AA1429" s="40"/>
      <c r="AB1429" s="40"/>
      <c r="AC1429" s="40"/>
      <c r="AD1429" s="40"/>
      <c r="AE1429" s="40"/>
      <c r="AT1429" s="18" t="s">
        <v>237</v>
      </c>
      <c r="AU1429" s="18" t="s">
        <v>91</v>
      </c>
    </row>
    <row r="1430" s="2" customFormat="1" ht="16.5" customHeight="1">
      <c r="A1430" s="40"/>
      <c r="B1430" s="41"/>
      <c r="C1430" s="229" t="s">
        <v>2044</v>
      </c>
      <c r="D1430" s="229" t="s">
        <v>230</v>
      </c>
      <c r="E1430" s="230" t="s">
        <v>2045</v>
      </c>
      <c r="F1430" s="231" t="s">
        <v>2046</v>
      </c>
      <c r="G1430" s="232" t="s">
        <v>1861</v>
      </c>
      <c r="H1430" s="233">
        <v>3</v>
      </c>
      <c r="I1430" s="234"/>
      <c r="J1430" s="235">
        <f>ROUND(I1430*H1430,2)</f>
        <v>0</v>
      </c>
      <c r="K1430" s="231" t="s">
        <v>251</v>
      </c>
      <c r="L1430" s="46"/>
      <c r="M1430" s="236" t="s">
        <v>1</v>
      </c>
      <c r="N1430" s="237" t="s">
        <v>48</v>
      </c>
      <c r="O1430" s="93"/>
      <c r="P1430" s="238">
        <f>O1430*H1430</f>
        <v>0</v>
      </c>
      <c r="Q1430" s="238">
        <v>0</v>
      </c>
      <c r="R1430" s="238">
        <f>Q1430*H1430</f>
        <v>0</v>
      </c>
      <c r="S1430" s="238">
        <v>0</v>
      </c>
      <c r="T1430" s="239">
        <f>S1430*H1430</f>
        <v>0</v>
      </c>
      <c r="U1430" s="40"/>
      <c r="V1430" s="40"/>
      <c r="W1430" s="40"/>
      <c r="X1430" s="40"/>
      <c r="Y1430" s="40"/>
      <c r="Z1430" s="40"/>
      <c r="AA1430" s="40"/>
      <c r="AB1430" s="40"/>
      <c r="AC1430" s="40"/>
      <c r="AD1430" s="40"/>
      <c r="AE1430" s="40"/>
      <c r="AR1430" s="240" t="s">
        <v>300</v>
      </c>
      <c r="AT1430" s="240" t="s">
        <v>230</v>
      </c>
      <c r="AU1430" s="240" t="s">
        <v>91</v>
      </c>
      <c r="AY1430" s="18" t="s">
        <v>227</v>
      </c>
      <c r="BE1430" s="241">
        <f>IF(N1430="základní",J1430,0)</f>
        <v>0</v>
      </c>
      <c r="BF1430" s="241">
        <f>IF(N1430="snížená",J1430,0)</f>
        <v>0</v>
      </c>
      <c r="BG1430" s="241">
        <f>IF(N1430="zákl. přenesená",J1430,0)</f>
        <v>0</v>
      </c>
      <c r="BH1430" s="241">
        <f>IF(N1430="sníž. přenesená",J1430,0)</f>
        <v>0</v>
      </c>
      <c r="BI1430" s="241">
        <f>IF(N1430="nulová",J1430,0)</f>
        <v>0</v>
      </c>
      <c r="BJ1430" s="18" t="s">
        <v>87</v>
      </c>
      <c r="BK1430" s="241">
        <f>ROUND(I1430*H1430,2)</f>
        <v>0</v>
      </c>
      <c r="BL1430" s="18" t="s">
        <v>300</v>
      </c>
      <c r="BM1430" s="240" t="s">
        <v>2047</v>
      </c>
    </row>
    <row r="1431" s="2" customFormat="1">
      <c r="A1431" s="40"/>
      <c r="B1431" s="41"/>
      <c r="C1431" s="42"/>
      <c r="D1431" s="242" t="s">
        <v>237</v>
      </c>
      <c r="E1431" s="42"/>
      <c r="F1431" s="243" t="s">
        <v>2035</v>
      </c>
      <c r="G1431" s="42"/>
      <c r="H1431" s="42"/>
      <c r="I1431" s="244"/>
      <c r="J1431" s="42"/>
      <c r="K1431" s="42"/>
      <c r="L1431" s="46"/>
      <c r="M1431" s="245"/>
      <c r="N1431" s="246"/>
      <c r="O1431" s="93"/>
      <c r="P1431" s="93"/>
      <c r="Q1431" s="93"/>
      <c r="R1431" s="93"/>
      <c r="S1431" s="93"/>
      <c r="T1431" s="94"/>
      <c r="U1431" s="40"/>
      <c r="V1431" s="40"/>
      <c r="W1431" s="40"/>
      <c r="X1431" s="40"/>
      <c r="Y1431" s="40"/>
      <c r="Z1431" s="40"/>
      <c r="AA1431" s="40"/>
      <c r="AB1431" s="40"/>
      <c r="AC1431" s="40"/>
      <c r="AD1431" s="40"/>
      <c r="AE1431" s="40"/>
      <c r="AT1431" s="18" t="s">
        <v>237</v>
      </c>
      <c r="AU1431" s="18" t="s">
        <v>91</v>
      </c>
    </row>
    <row r="1432" s="2" customFormat="1" ht="16.5" customHeight="1">
      <c r="A1432" s="40"/>
      <c r="B1432" s="41"/>
      <c r="C1432" s="229" t="s">
        <v>2048</v>
      </c>
      <c r="D1432" s="229" t="s">
        <v>230</v>
      </c>
      <c r="E1432" s="230" t="s">
        <v>2049</v>
      </c>
      <c r="F1432" s="231" t="s">
        <v>2050</v>
      </c>
      <c r="G1432" s="232" t="s">
        <v>1861</v>
      </c>
      <c r="H1432" s="233">
        <v>2</v>
      </c>
      <c r="I1432" s="234"/>
      <c r="J1432" s="235">
        <f>ROUND(I1432*H1432,2)</f>
        <v>0</v>
      </c>
      <c r="K1432" s="231" t="s">
        <v>251</v>
      </c>
      <c r="L1432" s="46"/>
      <c r="M1432" s="236" t="s">
        <v>1</v>
      </c>
      <c r="N1432" s="237" t="s">
        <v>48</v>
      </c>
      <c r="O1432" s="93"/>
      <c r="P1432" s="238">
        <f>O1432*H1432</f>
        <v>0</v>
      </c>
      <c r="Q1432" s="238">
        <v>0</v>
      </c>
      <c r="R1432" s="238">
        <f>Q1432*H1432</f>
        <v>0</v>
      </c>
      <c r="S1432" s="238">
        <v>0</v>
      </c>
      <c r="T1432" s="239">
        <f>S1432*H1432</f>
        <v>0</v>
      </c>
      <c r="U1432" s="40"/>
      <c r="V1432" s="40"/>
      <c r="W1432" s="40"/>
      <c r="X1432" s="40"/>
      <c r="Y1432" s="40"/>
      <c r="Z1432" s="40"/>
      <c r="AA1432" s="40"/>
      <c r="AB1432" s="40"/>
      <c r="AC1432" s="40"/>
      <c r="AD1432" s="40"/>
      <c r="AE1432" s="40"/>
      <c r="AR1432" s="240" t="s">
        <v>300</v>
      </c>
      <c r="AT1432" s="240" t="s">
        <v>230</v>
      </c>
      <c r="AU1432" s="240" t="s">
        <v>91</v>
      </c>
      <c r="AY1432" s="18" t="s">
        <v>227</v>
      </c>
      <c r="BE1432" s="241">
        <f>IF(N1432="základní",J1432,0)</f>
        <v>0</v>
      </c>
      <c r="BF1432" s="241">
        <f>IF(N1432="snížená",J1432,0)</f>
        <v>0</v>
      </c>
      <c r="BG1432" s="241">
        <f>IF(N1432="zákl. přenesená",J1432,0)</f>
        <v>0</v>
      </c>
      <c r="BH1432" s="241">
        <f>IF(N1432="sníž. přenesená",J1432,0)</f>
        <v>0</v>
      </c>
      <c r="BI1432" s="241">
        <f>IF(N1432="nulová",J1432,0)</f>
        <v>0</v>
      </c>
      <c r="BJ1432" s="18" t="s">
        <v>87</v>
      </c>
      <c r="BK1432" s="241">
        <f>ROUND(I1432*H1432,2)</f>
        <v>0</v>
      </c>
      <c r="BL1432" s="18" t="s">
        <v>300</v>
      </c>
      <c r="BM1432" s="240" t="s">
        <v>2051</v>
      </c>
    </row>
    <row r="1433" s="2" customFormat="1">
      <c r="A1433" s="40"/>
      <c r="B1433" s="41"/>
      <c r="C1433" s="42"/>
      <c r="D1433" s="242" t="s">
        <v>237</v>
      </c>
      <c r="E1433" s="42"/>
      <c r="F1433" s="243" t="s">
        <v>2035</v>
      </c>
      <c r="G1433" s="42"/>
      <c r="H1433" s="42"/>
      <c r="I1433" s="244"/>
      <c r="J1433" s="42"/>
      <c r="K1433" s="42"/>
      <c r="L1433" s="46"/>
      <c r="M1433" s="245"/>
      <c r="N1433" s="246"/>
      <c r="O1433" s="93"/>
      <c r="P1433" s="93"/>
      <c r="Q1433" s="93"/>
      <c r="R1433" s="93"/>
      <c r="S1433" s="93"/>
      <c r="T1433" s="94"/>
      <c r="U1433" s="40"/>
      <c r="V1433" s="40"/>
      <c r="W1433" s="40"/>
      <c r="X1433" s="40"/>
      <c r="Y1433" s="40"/>
      <c r="Z1433" s="40"/>
      <c r="AA1433" s="40"/>
      <c r="AB1433" s="40"/>
      <c r="AC1433" s="40"/>
      <c r="AD1433" s="40"/>
      <c r="AE1433" s="40"/>
      <c r="AT1433" s="18" t="s">
        <v>237</v>
      </c>
      <c r="AU1433" s="18" t="s">
        <v>91</v>
      </c>
    </row>
    <row r="1434" s="2" customFormat="1" ht="16.5" customHeight="1">
      <c r="A1434" s="40"/>
      <c r="B1434" s="41"/>
      <c r="C1434" s="229" t="s">
        <v>2052</v>
      </c>
      <c r="D1434" s="229" t="s">
        <v>230</v>
      </c>
      <c r="E1434" s="230" t="s">
        <v>2053</v>
      </c>
      <c r="F1434" s="231" t="s">
        <v>2054</v>
      </c>
      <c r="G1434" s="232" t="s">
        <v>1861</v>
      </c>
      <c r="H1434" s="233">
        <v>1</v>
      </c>
      <c r="I1434" s="234"/>
      <c r="J1434" s="235">
        <f>ROUND(I1434*H1434,2)</f>
        <v>0</v>
      </c>
      <c r="K1434" s="231" t="s">
        <v>251</v>
      </c>
      <c r="L1434" s="46"/>
      <c r="M1434" s="236" t="s">
        <v>1</v>
      </c>
      <c r="N1434" s="237" t="s">
        <v>48</v>
      </c>
      <c r="O1434" s="93"/>
      <c r="P1434" s="238">
        <f>O1434*H1434</f>
        <v>0</v>
      </c>
      <c r="Q1434" s="238">
        <v>0</v>
      </c>
      <c r="R1434" s="238">
        <f>Q1434*H1434</f>
        <v>0</v>
      </c>
      <c r="S1434" s="238">
        <v>0</v>
      </c>
      <c r="T1434" s="239">
        <f>S1434*H1434</f>
        <v>0</v>
      </c>
      <c r="U1434" s="40"/>
      <c r="V1434" s="40"/>
      <c r="W1434" s="40"/>
      <c r="X1434" s="40"/>
      <c r="Y1434" s="40"/>
      <c r="Z1434" s="40"/>
      <c r="AA1434" s="40"/>
      <c r="AB1434" s="40"/>
      <c r="AC1434" s="40"/>
      <c r="AD1434" s="40"/>
      <c r="AE1434" s="40"/>
      <c r="AR1434" s="240" t="s">
        <v>300</v>
      </c>
      <c r="AT1434" s="240" t="s">
        <v>230</v>
      </c>
      <c r="AU1434" s="240" t="s">
        <v>91</v>
      </c>
      <c r="AY1434" s="18" t="s">
        <v>227</v>
      </c>
      <c r="BE1434" s="241">
        <f>IF(N1434="základní",J1434,0)</f>
        <v>0</v>
      </c>
      <c r="BF1434" s="241">
        <f>IF(N1434="snížená",J1434,0)</f>
        <v>0</v>
      </c>
      <c r="BG1434" s="241">
        <f>IF(N1434="zákl. přenesená",J1434,0)</f>
        <v>0</v>
      </c>
      <c r="BH1434" s="241">
        <f>IF(N1434="sníž. přenesená",J1434,0)</f>
        <v>0</v>
      </c>
      <c r="BI1434" s="241">
        <f>IF(N1434="nulová",J1434,0)</f>
        <v>0</v>
      </c>
      <c r="BJ1434" s="18" t="s">
        <v>87</v>
      </c>
      <c r="BK1434" s="241">
        <f>ROUND(I1434*H1434,2)</f>
        <v>0</v>
      </c>
      <c r="BL1434" s="18" t="s">
        <v>300</v>
      </c>
      <c r="BM1434" s="240" t="s">
        <v>2055</v>
      </c>
    </row>
    <row r="1435" s="2" customFormat="1">
      <c r="A1435" s="40"/>
      <c r="B1435" s="41"/>
      <c r="C1435" s="42"/>
      <c r="D1435" s="242" t="s">
        <v>237</v>
      </c>
      <c r="E1435" s="42"/>
      <c r="F1435" s="243" t="s">
        <v>2035</v>
      </c>
      <c r="G1435" s="42"/>
      <c r="H1435" s="42"/>
      <c r="I1435" s="244"/>
      <c r="J1435" s="42"/>
      <c r="K1435" s="42"/>
      <c r="L1435" s="46"/>
      <c r="M1435" s="245"/>
      <c r="N1435" s="246"/>
      <c r="O1435" s="93"/>
      <c r="P1435" s="93"/>
      <c r="Q1435" s="93"/>
      <c r="R1435" s="93"/>
      <c r="S1435" s="93"/>
      <c r="T1435" s="94"/>
      <c r="U1435" s="40"/>
      <c r="V1435" s="40"/>
      <c r="W1435" s="40"/>
      <c r="X1435" s="40"/>
      <c r="Y1435" s="40"/>
      <c r="Z1435" s="40"/>
      <c r="AA1435" s="40"/>
      <c r="AB1435" s="40"/>
      <c r="AC1435" s="40"/>
      <c r="AD1435" s="40"/>
      <c r="AE1435" s="40"/>
      <c r="AT1435" s="18" t="s">
        <v>237</v>
      </c>
      <c r="AU1435" s="18" t="s">
        <v>91</v>
      </c>
    </row>
    <row r="1436" s="2" customFormat="1" ht="16.5" customHeight="1">
      <c r="A1436" s="40"/>
      <c r="B1436" s="41"/>
      <c r="C1436" s="229" t="s">
        <v>2056</v>
      </c>
      <c r="D1436" s="229" t="s">
        <v>230</v>
      </c>
      <c r="E1436" s="230" t="s">
        <v>2057</v>
      </c>
      <c r="F1436" s="231" t="s">
        <v>2058</v>
      </c>
      <c r="G1436" s="232" t="s">
        <v>1861</v>
      </c>
      <c r="H1436" s="233">
        <v>1</v>
      </c>
      <c r="I1436" s="234"/>
      <c r="J1436" s="235">
        <f>ROUND(I1436*H1436,2)</f>
        <v>0</v>
      </c>
      <c r="K1436" s="231" t="s">
        <v>251</v>
      </c>
      <c r="L1436" s="46"/>
      <c r="M1436" s="236" t="s">
        <v>1</v>
      </c>
      <c r="N1436" s="237" t="s">
        <v>48</v>
      </c>
      <c r="O1436" s="93"/>
      <c r="P1436" s="238">
        <f>O1436*H1436</f>
        <v>0</v>
      </c>
      <c r="Q1436" s="238">
        <v>0</v>
      </c>
      <c r="R1436" s="238">
        <f>Q1436*H1436</f>
        <v>0</v>
      </c>
      <c r="S1436" s="238">
        <v>0</v>
      </c>
      <c r="T1436" s="239">
        <f>S1436*H1436</f>
        <v>0</v>
      </c>
      <c r="U1436" s="40"/>
      <c r="V1436" s="40"/>
      <c r="W1436" s="40"/>
      <c r="X1436" s="40"/>
      <c r="Y1436" s="40"/>
      <c r="Z1436" s="40"/>
      <c r="AA1436" s="40"/>
      <c r="AB1436" s="40"/>
      <c r="AC1436" s="40"/>
      <c r="AD1436" s="40"/>
      <c r="AE1436" s="40"/>
      <c r="AR1436" s="240" t="s">
        <v>300</v>
      </c>
      <c r="AT1436" s="240" t="s">
        <v>230</v>
      </c>
      <c r="AU1436" s="240" t="s">
        <v>91</v>
      </c>
      <c r="AY1436" s="18" t="s">
        <v>227</v>
      </c>
      <c r="BE1436" s="241">
        <f>IF(N1436="základní",J1436,0)</f>
        <v>0</v>
      </c>
      <c r="BF1436" s="241">
        <f>IF(N1436="snížená",J1436,0)</f>
        <v>0</v>
      </c>
      <c r="BG1436" s="241">
        <f>IF(N1436="zákl. přenesená",J1436,0)</f>
        <v>0</v>
      </c>
      <c r="BH1436" s="241">
        <f>IF(N1436="sníž. přenesená",J1436,0)</f>
        <v>0</v>
      </c>
      <c r="BI1436" s="241">
        <f>IF(N1436="nulová",J1436,0)</f>
        <v>0</v>
      </c>
      <c r="BJ1436" s="18" t="s">
        <v>87</v>
      </c>
      <c r="BK1436" s="241">
        <f>ROUND(I1436*H1436,2)</f>
        <v>0</v>
      </c>
      <c r="BL1436" s="18" t="s">
        <v>300</v>
      </c>
      <c r="BM1436" s="240" t="s">
        <v>2059</v>
      </c>
    </row>
    <row r="1437" s="2" customFormat="1">
      <c r="A1437" s="40"/>
      <c r="B1437" s="41"/>
      <c r="C1437" s="42"/>
      <c r="D1437" s="242" t="s">
        <v>237</v>
      </c>
      <c r="E1437" s="42"/>
      <c r="F1437" s="243" t="s">
        <v>2035</v>
      </c>
      <c r="G1437" s="42"/>
      <c r="H1437" s="42"/>
      <c r="I1437" s="244"/>
      <c r="J1437" s="42"/>
      <c r="K1437" s="42"/>
      <c r="L1437" s="46"/>
      <c r="M1437" s="245"/>
      <c r="N1437" s="246"/>
      <c r="O1437" s="93"/>
      <c r="P1437" s="93"/>
      <c r="Q1437" s="93"/>
      <c r="R1437" s="93"/>
      <c r="S1437" s="93"/>
      <c r="T1437" s="94"/>
      <c r="U1437" s="40"/>
      <c r="V1437" s="40"/>
      <c r="W1437" s="40"/>
      <c r="X1437" s="40"/>
      <c r="Y1437" s="40"/>
      <c r="Z1437" s="40"/>
      <c r="AA1437" s="40"/>
      <c r="AB1437" s="40"/>
      <c r="AC1437" s="40"/>
      <c r="AD1437" s="40"/>
      <c r="AE1437" s="40"/>
      <c r="AT1437" s="18" t="s">
        <v>237</v>
      </c>
      <c r="AU1437" s="18" t="s">
        <v>91</v>
      </c>
    </row>
    <row r="1438" s="2" customFormat="1" ht="16.5" customHeight="1">
      <c r="A1438" s="40"/>
      <c r="B1438" s="41"/>
      <c r="C1438" s="229" t="s">
        <v>2060</v>
      </c>
      <c r="D1438" s="229" t="s">
        <v>230</v>
      </c>
      <c r="E1438" s="230" t="s">
        <v>2061</v>
      </c>
      <c r="F1438" s="231" t="s">
        <v>2062</v>
      </c>
      <c r="G1438" s="232" t="s">
        <v>1861</v>
      </c>
      <c r="H1438" s="233">
        <v>1</v>
      </c>
      <c r="I1438" s="234"/>
      <c r="J1438" s="235">
        <f>ROUND(I1438*H1438,2)</f>
        <v>0</v>
      </c>
      <c r="K1438" s="231" t="s">
        <v>251</v>
      </c>
      <c r="L1438" s="46"/>
      <c r="M1438" s="236" t="s">
        <v>1</v>
      </c>
      <c r="N1438" s="237" t="s">
        <v>48</v>
      </c>
      <c r="O1438" s="93"/>
      <c r="P1438" s="238">
        <f>O1438*H1438</f>
        <v>0</v>
      </c>
      <c r="Q1438" s="238">
        <v>0</v>
      </c>
      <c r="R1438" s="238">
        <f>Q1438*H1438</f>
        <v>0</v>
      </c>
      <c r="S1438" s="238">
        <v>0</v>
      </c>
      <c r="T1438" s="239">
        <f>S1438*H1438</f>
        <v>0</v>
      </c>
      <c r="U1438" s="40"/>
      <c r="V1438" s="40"/>
      <c r="W1438" s="40"/>
      <c r="X1438" s="40"/>
      <c r="Y1438" s="40"/>
      <c r="Z1438" s="40"/>
      <c r="AA1438" s="40"/>
      <c r="AB1438" s="40"/>
      <c r="AC1438" s="40"/>
      <c r="AD1438" s="40"/>
      <c r="AE1438" s="40"/>
      <c r="AR1438" s="240" t="s">
        <v>300</v>
      </c>
      <c r="AT1438" s="240" t="s">
        <v>230</v>
      </c>
      <c r="AU1438" s="240" t="s">
        <v>91</v>
      </c>
      <c r="AY1438" s="18" t="s">
        <v>227</v>
      </c>
      <c r="BE1438" s="241">
        <f>IF(N1438="základní",J1438,0)</f>
        <v>0</v>
      </c>
      <c r="BF1438" s="241">
        <f>IF(N1438="snížená",J1438,0)</f>
        <v>0</v>
      </c>
      <c r="BG1438" s="241">
        <f>IF(N1438="zákl. přenesená",J1438,0)</f>
        <v>0</v>
      </c>
      <c r="BH1438" s="241">
        <f>IF(N1438="sníž. přenesená",J1438,0)</f>
        <v>0</v>
      </c>
      <c r="BI1438" s="241">
        <f>IF(N1438="nulová",J1438,0)</f>
        <v>0</v>
      </c>
      <c r="BJ1438" s="18" t="s">
        <v>87</v>
      </c>
      <c r="BK1438" s="241">
        <f>ROUND(I1438*H1438,2)</f>
        <v>0</v>
      </c>
      <c r="BL1438" s="18" t="s">
        <v>300</v>
      </c>
      <c r="BM1438" s="240" t="s">
        <v>2063</v>
      </c>
    </row>
    <row r="1439" s="2" customFormat="1">
      <c r="A1439" s="40"/>
      <c r="B1439" s="41"/>
      <c r="C1439" s="42"/>
      <c r="D1439" s="242" t="s">
        <v>237</v>
      </c>
      <c r="E1439" s="42"/>
      <c r="F1439" s="243" t="s">
        <v>2035</v>
      </c>
      <c r="G1439" s="42"/>
      <c r="H1439" s="42"/>
      <c r="I1439" s="244"/>
      <c r="J1439" s="42"/>
      <c r="K1439" s="42"/>
      <c r="L1439" s="46"/>
      <c r="M1439" s="245"/>
      <c r="N1439" s="246"/>
      <c r="O1439" s="93"/>
      <c r="P1439" s="93"/>
      <c r="Q1439" s="93"/>
      <c r="R1439" s="93"/>
      <c r="S1439" s="93"/>
      <c r="T1439" s="94"/>
      <c r="U1439" s="40"/>
      <c r="V1439" s="40"/>
      <c r="W1439" s="40"/>
      <c r="X1439" s="40"/>
      <c r="Y1439" s="40"/>
      <c r="Z1439" s="40"/>
      <c r="AA1439" s="40"/>
      <c r="AB1439" s="40"/>
      <c r="AC1439" s="40"/>
      <c r="AD1439" s="40"/>
      <c r="AE1439" s="40"/>
      <c r="AT1439" s="18" t="s">
        <v>237</v>
      </c>
      <c r="AU1439" s="18" t="s">
        <v>91</v>
      </c>
    </row>
    <row r="1440" s="2" customFormat="1" ht="16.5" customHeight="1">
      <c r="A1440" s="40"/>
      <c r="B1440" s="41"/>
      <c r="C1440" s="229" t="s">
        <v>2064</v>
      </c>
      <c r="D1440" s="229" t="s">
        <v>230</v>
      </c>
      <c r="E1440" s="230" t="s">
        <v>2065</v>
      </c>
      <c r="F1440" s="231" t="s">
        <v>2066</v>
      </c>
      <c r="G1440" s="232" t="s">
        <v>1861</v>
      </c>
      <c r="H1440" s="233">
        <v>3</v>
      </c>
      <c r="I1440" s="234"/>
      <c r="J1440" s="235">
        <f>ROUND(I1440*H1440,2)</f>
        <v>0</v>
      </c>
      <c r="K1440" s="231" t="s">
        <v>251</v>
      </c>
      <c r="L1440" s="46"/>
      <c r="M1440" s="236" t="s">
        <v>1</v>
      </c>
      <c r="N1440" s="237" t="s">
        <v>48</v>
      </c>
      <c r="O1440" s="93"/>
      <c r="P1440" s="238">
        <f>O1440*H1440</f>
        <v>0</v>
      </c>
      <c r="Q1440" s="238">
        <v>0</v>
      </c>
      <c r="R1440" s="238">
        <f>Q1440*H1440</f>
        <v>0</v>
      </c>
      <c r="S1440" s="238">
        <v>0</v>
      </c>
      <c r="T1440" s="239">
        <f>S1440*H1440</f>
        <v>0</v>
      </c>
      <c r="U1440" s="40"/>
      <c r="V1440" s="40"/>
      <c r="W1440" s="40"/>
      <c r="X1440" s="40"/>
      <c r="Y1440" s="40"/>
      <c r="Z1440" s="40"/>
      <c r="AA1440" s="40"/>
      <c r="AB1440" s="40"/>
      <c r="AC1440" s="40"/>
      <c r="AD1440" s="40"/>
      <c r="AE1440" s="40"/>
      <c r="AR1440" s="240" t="s">
        <v>300</v>
      </c>
      <c r="AT1440" s="240" t="s">
        <v>230</v>
      </c>
      <c r="AU1440" s="240" t="s">
        <v>91</v>
      </c>
      <c r="AY1440" s="18" t="s">
        <v>227</v>
      </c>
      <c r="BE1440" s="241">
        <f>IF(N1440="základní",J1440,0)</f>
        <v>0</v>
      </c>
      <c r="BF1440" s="241">
        <f>IF(N1440="snížená",J1440,0)</f>
        <v>0</v>
      </c>
      <c r="BG1440" s="241">
        <f>IF(N1440="zákl. přenesená",J1440,0)</f>
        <v>0</v>
      </c>
      <c r="BH1440" s="241">
        <f>IF(N1440="sníž. přenesená",J1440,0)</f>
        <v>0</v>
      </c>
      <c r="BI1440" s="241">
        <f>IF(N1440="nulová",J1440,0)</f>
        <v>0</v>
      </c>
      <c r="BJ1440" s="18" t="s">
        <v>87</v>
      </c>
      <c r="BK1440" s="241">
        <f>ROUND(I1440*H1440,2)</f>
        <v>0</v>
      </c>
      <c r="BL1440" s="18" t="s">
        <v>300</v>
      </c>
      <c r="BM1440" s="240" t="s">
        <v>2067</v>
      </c>
    </row>
    <row r="1441" s="2" customFormat="1">
      <c r="A1441" s="40"/>
      <c r="B1441" s="41"/>
      <c r="C1441" s="42"/>
      <c r="D1441" s="242" t="s">
        <v>237</v>
      </c>
      <c r="E1441" s="42"/>
      <c r="F1441" s="243" t="s">
        <v>2035</v>
      </c>
      <c r="G1441" s="42"/>
      <c r="H1441" s="42"/>
      <c r="I1441" s="244"/>
      <c r="J1441" s="42"/>
      <c r="K1441" s="42"/>
      <c r="L1441" s="46"/>
      <c r="M1441" s="245"/>
      <c r="N1441" s="246"/>
      <c r="O1441" s="93"/>
      <c r="P1441" s="93"/>
      <c r="Q1441" s="93"/>
      <c r="R1441" s="93"/>
      <c r="S1441" s="93"/>
      <c r="T1441" s="94"/>
      <c r="U1441" s="40"/>
      <c r="V1441" s="40"/>
      <c r="W1441" s="40"/>
      <c r="X1441" s="40"/>
      <c r="Y1441" s="40"/>
      <c r="Z1441" s="40"/>
      <c r="AA1441" s="40"/>
      <c r="AB1441" s="40"/>
      <c r="AC1441" s="40"/>
      <c r="AD1441" s="40"/>
      <c r="AE1441" s="40"/>
      <c r="AT1441" s="18" t="s">
        <v>237</v>
      </c>
      <c r="AU1441" s="18" t="s">
        <v>91</v>
      </c>
    </row>
    <row r="1442" s="2" customFormat="1" ht="16.5" customHeight="1">
      <c r="A1442" s="40"/>
      <c r="B1442" s="41"/>
      <c r="C1442" s="229" t="s">
        <v>2068</v>
      </c>
      <c r="D1442" s="229" t="s">
        <v>230</v>
      </c>
      <c r="E1442" s="230" t="s">
        <v>2069</v>
      </c>
      <c r="F1442" s="231" t="s">
        <v>2070</v>
      </c>
      <c r="G1442" s="232" t="s">
        <v>1861</v>
      </c>
      <c r="H1442" s="233">
        <v>1</v>
      </c>
      <c r="I1442" s="234"/>
      <c r="J1442" s="235">
        <f>ROUND(I1442*H1442,2)</f>
        <v>0</v>
      </c>
      <c r="K1442" s="231" t="s">
        <v>251</v>
      </c>
      <c r="L1442" s="46"/>
      <c r="M1442" s="236" t="s">
        <v>1</v>
      </c>
      <c r="N1442" s="237" t="s">
        <v>48</v>
      </c>
      <c r="O1442" s="93"/>
      <c r="P1442" s="238">
        <f>O1442*H1442</f>
        <v>0</v>
      </c>
      <c r="Q1442" s="238">
        <v>0</v>
      </c>
      <c r="R1442" s="238">
        <f>Q1442*H1442</f>
        <v>0</v>
      </c>
      <c r="S1442" s="238">
        <v>0</v>
      </c>
      <c r="T1442" s="239">
        <f>S1442*H1442</f>
        <v>0</v>
      </c>
      <c r="U1442" s="40"/>
      <c r="V1442" s="40"/>
      <c r="W1442" s="40"/>
      <c r="X1442" s="40"/>
      <c r="Y1442" s="40"/>
      <c r="Z1442" s="40"/>
      <c r="AA1442" s="40"/>
      <c r="AB1442" s="40"/>
      <c r="AC1442" s="40"/>
      <c r="AD1442" s="40"/>
      <c r="AE1442" s="40"/>
      <c r="AR1442" s="240" t="s">
        <v>300</v>
      </c>
      <c r="AT1442" s="240" t="s">
        <v>230</v>
      </c>
      <c r="AU1442" s="240" t="s">
        <v>91</v>
      </c>
      <c r="AY1442" s="18" t="s">
        <v>227</v>
      </c>
      <c r="BE1442" s="241">
        <f>IF(N1442="základní",J1442,0)</f>
        <v>0</v>
      </c>
      <c r="BF1442" s="241">
        <f>IF(N1442="snížená",J1442,0)</f>
        <v>0</v>
      </c>
      <c r="BG1442" s="241">
        <f>IF(N1442="zákl. přenesená",J1442,0)</f>
        <v>0</v>
      </c>
      <c r="BH1442" s="241">
        <f>IF(N1442="sníž. přenesená",J1442,0)</f>
        <v>0</v>
      </c>
      <c r="BI1442" s="241">
        <f>IF(N1442="nulová",J1442,0)</f>
        <v>0</v>
      </c>
      <c r="BJ1442" s="18" t="s">
        <v>87</v>
      </c>
      <c r="BK1442" s="241">
        <f>ROUND(I1442*H1442,2)</f>
        <v>0</v>
      </c>
      <c r="BL1442" s="18" t="s">
        <v>300</v>
      </c>
      <c r="BM1442" s="240" t="s">
        <v>2071</v>
      </c>
    </row>
    <row r="1443" s="2" customFormat="1">
      <c r="A1443" s="40"/>
      <c r="B1443" s="41"/>
      <c r="C1443" s="42"/>
      <c r="D1443" s="242" t="s">
        <v>237</v>
      </c>
      <c r="E1443" s="42"/>
      <c r="F1443" s="243" t="s">
        <v>2035</v>
      </c>
      <c r="G1443" s="42"/>
      <c r="H1443" s="42"/>
      <c r="I1443" s="244"/>
      <c r="J1443" s="42"/>
      <c r="K1443" s="42"/>
      <c r="L1443" s="46"/>
      <c r="M1443" s="245"/>
      <c r="N1443" s="246"/>
      <c r="O1443" s="93"/>
      <c r="P1443" s="93"/>
      <c r="Q1443" s="93"/>
      <c r="R1443" s="93"/>
      <c r="S1443" s="93"/>
      <c r="T1443" s="94"/>
      <c r="U1443" s="40"/>
      <c r="V1443" s="40"/>
      <c r="W1443" s="40"/>
      <c r="X1443" s="40"/>
      <c r="Y1443" s="40"/>
      <c r="Z1443" s="40"/>
      <c r="AA1443" s="40"/>
      <c r="AB1443" s="40"/>
      <c r="AC1443" s="40"/>
      <c r="AD1443" s="40"/>
      <c r="AE1443" s="40"/>
      <c r="AT1443" s="18" t="s">
        <v>237</v>
      </c>
      <c r="AU1443" s="18" t="s">
        <v>91</v>
      </c>
    </row>
    <row r="1444" s="2" customFormat="1" ht="16.5" customHeight="1">
      <c r="A1444" s="40"/>
      <c r="B1444" s="41"/>
      <c r="C1444" s="229" t="s">
        <v>2072</v>
      </c>
      <c r="D1444" s="229" t="s">
        <v>230</v>
      </c>
      <c r="E1444" s="230" t="s">
        <v>2073</v>
      </c>
      <c r="F1444" s="231" t="s">
        <v>2074</v>
      </c>
      <c r="G1444" s="232" t="s">
        <v>1861</v>
      </c>
      <c r="H1444" s="233">
        <v>1</v>
      </c>
      <c r="I1444" s="234"/>
      <c r="J1444" s="235">
        <f>ROUND(I1444*H1444,2)</f>
        <v>0</v>
      </c>
      <c r="K1444" s="231" t="s">
        <v>251</v>
      </c>
      <c r="L1444" s="46"/>
      <c r="M1444" s="236" t="s">
        <v>1</v>
      </c>
      <c r="N1444" s="237" t="s">
        <v>48</v>
      </c>
      <c r="O1444" s="93"/>
      <c r="P1444" s="238">
        <f>O1444*H1444</f>
        <v>0</v>
      </c>
      <c r="Q1444" s="238">
        <v>0</v>
      </c>
      <c r="R1444" s="238">
        <f>Q1444*H1444</f>
        <v>0</v>
      </c>
      <c r="S1444" s="238">
        <v>0</v>
      </c>
      <c r="T1444" s="239">
        <f>S1444*H1444</f>
        <v>0</v>
      </c>
      <c r="U1444" s="40"/>
      <c r="V1444" s="40"/>
      <c r="W1444" s="40"/>
      <c r="X1444" s="40"/>
      <c r="Y1444" s="40"/>
      <c r="Z1444" s="40"/>
      <c r="AA1444" s="40"/>
      <c r="AB1444" s="40"/>
      <c r="AC1444" s="40"/>
      <c r="AD1444" s="40"/>
      <c r="AE1444" s="40"/>
      <c r="AR1444" s="240" t="s">
        <v>300</v>
      </c>
      <c r="AT1444" s="240" t="s">
        <v>230</v>
      </c>
      <c r="AU1444" s="240" t="s">
        <v>91</v>
      </c>
      <c r="AY1444" s="18" t="s">
        <v>227</v>
      </c>
      <c r="BE1444" s="241">
        <f>IF(N1444="základní",J1444,0)</f>
        <v>0</v>
      </c>
      <c r="BF1444" s="241">
        <f>IF(N1444="snížená",J1444,0)</f>
        <v>0</v>
      </c>
      <c r="BG1444" s="241">
        <f>IF(N1444="zákl. přenesená",J1444,0)</f>
        <v>0</v>
      </c>
      <c r="BH1444" s="241">
        <f>IF(N1444="sníž. přenesená",J1444,0)</f>
        <v>0</v>
      </c>
      <c r="BI1444" s="241">
        <f>IF(N1444="nulová",J1444,0)</f>
        <v>0</v>
      </c>
      <c r="BJ1444" s="18" t="s">
        <v>87</v>
      </c>
      <c r="BK1444" s="241">
        <f>ROUND(I1444*H1444,2)</f>
        <v>0</v>
      </c>
      <c r="BL1444" s="18" t="s">
        <v>300</v>
      </c>
      <c r="BM1444" s="240" t="s">
        <v>2075</v>
      </c>
    </row>
    <row r="1445" s="2" customFormat="1">
      <c r="A1445" s="40"/>
      <c r="B1445" s="41"/>
      <c r="C1445" s="42"/>
      <c r="D1445" s="242" t="s">
        <v>237</v>
      </c>
      <c r="E1445" s="42"/>
      <c r="F1445" s="243" t="s">
        <v>2035</v>
      </c>
      <c r="G1445" s="42"/>
      <c r="H1445" s="42"/>
      <c r="I1445" s="244"/>
      <c r="J1445" s="42"/>
      <c r="K1445" s="42"/>
      <c r="L1445" s="46"/>
      <c r="M1445" s="245"/>
      <c r="N1445" s="246"/>
      <c r="O1445" s="93"/>
      <c r="P1445" s="93"/>
      <c r="Q1445" s="93"/>
      <c r="R1445" s="93"/>
      <c r="S1445" s="93"/>
      <c r="T1445" s="94"/>
      <c r="U1445" s="40"/>
      <c r="V1445" s="40"/>
      <c r="W1445" s="40"/>
      <c r="X1445" s="40"/>
      <c r="Y1445" s="40"/>
      <c r="Z1445" s="40"/>
      <c r="AA1445" s="40"/>
      <c r="AB1445" s="40"/>
      <c r="AC1445" s="40"/>
      <c r="AD1445" s="40"/>
      <c r="AE1445" s="40"/>
      <c r="AT1445" s="18" t="s">
        <v>237</v>
      </c>
      <c r="AU1445" s="18" t="s">
        <v>91</v>
      </c>
    </row>
    <row r="1446" s="2" customFormat="1">
      <c r="A1446" s="40"/>
      <c r="B1446" s="41"/>
      <c r="C1446" s="229" t="s">
        <v>2076</v>
      </c>
      <c r="D1446" s="229" t="s">
        <v>230</v>
      </c>
      <c r="E1446" s="230" t="s">
        <v>2077</v>
      </c>
      <c r="F1446" s="231" t="s">
        <v>2078</v>
      </c>
      <c r="G1446" s="232" t="s">
        <v>1861</v>
      </c>
      <c r="H1446" s="233">
        <v>1</v>
      </c>
      <c r="I1446" s="234"/>
      <c r="J1446" s="235">
        <f>ROUND(I1446*H1446,2)</f>
        <v>0</v>
      </c>
      <c r="K1446" s="231" t="s">
        <v>251</v>
      </c>
      <c r="L1446" s="46"/>
      <c r="M1446" s="236" t="s">
        <v>1</v>
      </c>
      <c r="N1446" s="237" t="s">
        <v>48</v>
      </c>
      <c r="O1446" s="93"/>
      <c r="P1446" s="238">
        <f>O1446*H1446</f>
        <v>0</v>
      </c>
      <c r="Q1446" s="238">
        <v>0</v>
      </c>
      <c r="R1446" s="238">
        <f>Q1446*H1446</f>
        <v>0</v>
      </c>
      <c r="S1446" s="238">
        <v>0</v>
      </c>
      <c r="T1446" s="239">
        <f>S1446*H1446</f>
        <v>0</v>
      </c>
      <c r="U1446" s="40"/>
      <c r="V1446" s="40"/>
      <c r="W1446" s="40"/>
      <c r="X1446" s="40"/>
      <c r="Y1446" s="40"/>
      <c r="Z1446" s="40"/>
      <c r="AA1446" s="40"/>
      <c r="AB1446" s="40"/>
      <c r="AC1446" s="40"/>
      <c r="AD1446" s="40"/>
      <c r="AE1446" s="40"/>
      <c r="AR1446" s="240" t="s">
        <v>300</v>
      </c>
      <c r="AT1446" s="240" t="s">
        <v>230</v>
      </c>
      <c r="AU1446" s="240" t="s">
        <v>91</v>
      </c>
      <c r="AY1446" s="18" t="s">
        <v>227</v>
      </c>
      <c r="BE1446" s="241">
        <f>IF(N1446="základní",J1446,0)</f>
        <v>0</v>
      </c>
      <c r="BF1446" s="241">
        <f>IF(N1446="snížená",J1446,0)</f>
        <v>0</v>
      </c>
      <c r="BG1446" s="241">
        <f>IF(N1446="zákl. přenesená",J1446,0)</f>
        <v>0</v>
      </c>
      <c r="BH1446" s="241">
        <f>IF(N1446="sníž. přenesená",J1446,0)</f>
        <v>0</v>
      </c>
      <c r="BI1446" s="241">
        <f>IF(N1446="nulová",J1446,0)</f>
        <v>0</v>
      </c>
      <c r="BJ1446" s="18" t="s">
        <v>87</v>
      </c>
      <c r="BK1446" s="241">
        <f>ROUND(I1446*H1446,2)</f>
        <v>0</v>
      </c>
      <c r="BL1446" s="18" t="s">
        <v>300</v>
      </c>
      <c r="BM1446" s="240" t="s">
        <v>2079</v>
      </c>
    </row>
    <row r="1447" s="2" customFormat="1">
      <c r="A1447" s="40"/>
      <c r="B1447" s="41"/>
      <c r="C1447" s="42"/>
      <c r="D1447" s="242" t="s">
        <v>237</v>
      </c>
      <c r="E1447" s="42"/>
      <c r="F1447" s="243" t="s">
        <v>2035</v>
      </c>
      <c r="G1447" s="42"/>
      <c r="H1447" s="42"/>
      <c r="I1447" s="244"/>
      <c r="J1447" s="42"/>
      <c r="K1447" s="42"/>
      <c r="L1447" s="46"/>
      <c r="M1447" s="245"/>
      <c r="N1447" s="246"/>
      <c r="O1447" s="93"/>
      <c r="P1447" s="93"/>
      <c r="Q1447" s="93"/>
      <c r="R1447" s="93"/>
      <c r="S1447" s="93"/>
      <c r="T1447" s="94"/>
      <c r="U1447" s="40"/>
      <c r="V1447" s="40"/>
      <c r="W1447" s="40"/>
      <c r="X1447" s="40"/>
      <c r="Y1447" s="40"/>
      <c r="Z1447" s="40"/>
      <c r="AA1447" s="40"/>
      <c r="AB1447" s="40"/>
      <c r="AC1447" s="40"/>
      <c r="AD1447" s="40"/>
      <c r="AE1447" s="40"/>
      <c r="AT1447" s="18" t="s">
        <v>237</v>
      </c>
      <c r="AU1447" s="18" t="s">
        <v>91</v>
      </c>
    </row>
    <row r="1448" s="2" customFormat="1">
      <c r="A1448" s="40"/>
      <c r="B1448" s="41"/>
      <c r="C1448" s="229" t="s">
        <v>2080</v>
      </c>
      <c r="D1448" s="229" t="s">
        <v>230</v>
      </c>
      <c r="E1448" s="230" t="s">
        <v>2081</v>
      </c>
      <c r="F1448" s="231" t="s">
        <v>2082</v>
      </c>
      <c r="G1448" s="232" t="s">
        <v>1861</v>
      </c>
      <c r="H1448" s="233">
        <v>1</v>
      </c>
      <c r="I1448" s="234"/>
      <c r="J1448" s="235">
        <f>ROUND(I1448*H1448,2)</f>
        <v>0</v>
      </c>
      <c r="K1448" s="231" t="s">
        <v>251</v>
      </c>
      <c r="L1448" s="46"/>
      <c r="M1448" s="236" t="s">
        <v>1</v>
      </c>
      <c r="N1448" s="237" t="s">
        <v>48</v>
      </c>
      <c r="O1448" s="93"/>
      <c r="P1448" s="238">
        <f>O1448*H1448</f>
        <v>0</v>
      </c>
      <c r="Q1448" s="238">
        <v>0</v>
      </c>
      <c r="R1448" s="238">
        <f>Q1448*H1448</f>
        <v>0</v>
      </c>
      <c r="S1448" s="238">
        <v>0</v>
      </c>
      <c r="T1448" s="239">
        <f>S1448*H1448</f>
        <v>0</v>
      </c>
      <c r="U1448" s="40"/>
      <c r="V1448" s="40"/>
      <c r="W1448" s="40"/>
      <c r="X1448" s="40"/>
      <c r="Y1448" s="40"/>
      <c r="Z1448" s="40"/>
      <c r="AA1448" s="40"/>
      <c r="AB1448" s="40"/>
      <c r="AC1448" s="40"/>
      <c r="AD1448" s="40"/>
      <c r="AE1448" s="40"/>
      <c r="AR1448" s="240" t="s">
        <v>300</v>
      </c>
      <c r="AT1448" s="240" t="s">
        <v>230</v>
      </c>
      <c r="AU1448" s="240" t="s">
        <v>91</v>
      </c>
      <c r="AY1448" s="18" t="s">
        <v>227</v>
      </c>
      <c r="BE1448" s="241">
        <f>IF(N1448="základní",J1448,0)</f>
        <v>0</v>
      </c>
      <c r="BF1448" s="241">
        <f>IF(N1448="snížená",J1448,0)</f>
        <v>0</v>
      </c>
      <c r="BG1448" s="241">
        <f>IF(N1448="zákl. přenesená",J1448,0)</f>
        <v>0</v>
      </c>
      <c r="BH1448" s="241">
        <f>IF(N1448="sníž. přenesená",J1448,0)</f>
        <v>0</v>
      </c>
      <c r="BI1448" s="241">
        <f>IF(N1448="nulová",J1448,0)</f>
        <v>0</v>
      </c>
      <c r="BJ1448" s="18" t="s">
        <v>87</v>
      </c>
      <c r="BK1448" s="241">
        <f>ROUND(I1448*H1448,2)</f>
        <v>0</v>
      </c>
      <c r="BL1448" s="18" t="s">
        <v>300</v>
      </c>
      <c r="BM1448" s="240" t="s">
        <v>2083</v>
      </c>
    </row>
    <row r="1449" s="2" customFormat="1">
      <c r="A1449" s="40"/>
      <c r="B1449" s="41"/>
      <c r="C1449" s="42"/>
      <c r="D1449" s="242" t="s">
        <v>237</v>
      </c>
      <c r="E1449" s="42"/>
      <c r="F1449" s="243" t="s">
        <v>2035</v>
      </c>
      <c r="G1449" s="42"/>
      <c r="H1449" s="42"/>
      <c r="I1449" s="244"/>
      <c r="J1449" s="42"/>
      <c r="K1449" s="42"/>
      <c r="L1449" s="46"/>
      <c r="M1449" s="245"/>
      <c r="N1449" s="246"/>
      <c r="O1449" s="93"/>
      <c r="P1449" s="93"/>
      <c r="Q1449" s="93"/>
      <c r="R1449" s="93"/>
      <c r="S1449" s="93"/>
      <c r="T1449" s="94"/>
      <c r="U1449" s="40"/>
      <c r="V1449" s="40"/>
      <c r="W1449" s="40"/>
      <c r="X1449" s="40"/>
      <c r="Y1449" s="40"/>
      <c r="Z1449" s="40"/>
      <c r="AA1449" s="40"/>
      <c r="AB1449" s="40"/>
      <c r="AC1449" s="40"/>
      <c r="AD1449" s="40"/>
      <c r="AE1449" s="40"/>
      <c r="AT1449" s="18" t="s">
        <v>237</v>
      </c>
      <c r="AU1449" s="18" t="s">
        <v>91</v>
      </c>
    </row>
    <row r="1450" s="2" customFormat="1">
      <c r="A1450" s="40"/>
      <c r="B1450" s="41"/>
      <c r="C1450" s="229" t="s">
        <v>2084</v>
      </c>
      <c r="D1450" s="229" t="s">
        <v>230</v>
      </c>
      <c r="E1450" s="230" t="s">
        <v>2085</v>
      </c>
      <c r="F1450" s="231" t="s">
        <v>2086</v>
      </c>
      <c r="G1450" s="232" t="s">
        <v>1861</v>
      </c>
      <c r="H1450" s="233">
        <v>1</v>
      </c>
      <c r="I1450" s="234"/>
      <c r="J1450" s="235">
        <f>ROUND(I1450*H1450,2)</f>
        <v>0</v>
      </c>
      <c r="K1450" s="231" t="s">
        <v>251</v>
      </c>
      <c r="L1450" s="46"/>
      <c r="M1450" s="236" t="s">
        <v>1</v>
      </c>
      <c r="N1450" s="237" t="s">
        <v>48</v>
      </c>
      <c r="O1450" s="93"/>
      <c r="P1450" s="238">
        <f>O1450*H1450</f>
        <v>0</v>
      </c>
      <c r="Q1450" s="238">
        <v>0</v>
      </c>
      <c r="R1450" s="238">
        <f>Q1450*H1450</f>
        <v>0</v>
      </c>
      <c r="S1450" s="238">
        <v>0</v>
      </c>
      <c r="T1450" s="239">
        <f>S1450*H1450</f>
        <v>0</v>
      </c>
      <c r="U1450" s="40"/>
      <c r="V1450" s="40"/>
      <c r="W1450" s="40"/>
      <c r="X1450" s="40"/>
      <c r="Y1450" s="40"/>
      <c r="Z1450" s="40"/>
      <c r="AA1450" s="40"/>
      <c r="AB1450" s="40"/>
      <c r="AC1450" s="40"/>
      <c r="AD1450" s="40"/>
      <c r="AE1450" s="40"/>
      <c r="AR1450" s="240" t="s">
        <v>300</v>
      </c>
      <c r="AT1450" s="240" t="s">
        <v>230</v>
      </c>
      <c r="AU1450" s="240" t="s">
        <v>91</v>
      </c>
      <c r="AY1450" s="18" t="s">
        <v>227</v>
      </c>
      <c r="BE1450" s="241">
        <f>IF(N1450="základní",J1450,0)</f>
        <v>0</v>
      </c>
      <c r="BF1450" s="241">
        <f>IF(N1450="snížená",J1450,0)</f>
        <v>0</v>
      </c>
      <c r="BG1450" s="241">
        <f>IF(N1450="zákl. přenesená",J1450,0)</f>
        <v>0</v>
      </c>
      <c r="BH1450" s="241">
        <f>IF(N1450="sníž. přenesená",J1450,0)</f>
        <v>0</v>
      </c>
      <c r="BI1450" s="241">
        <f>IF(N1450="nulová",J1450,0)</f>
        <v>0</v>
      </c>
      <c r="BJ1450" s="18" t="s">
        <v>87</v>
      </c>
      <c r="BK1450" s="241">
        <f>ROUND(I1450*H1450,2)</f>
        <v>0</v>
      </c>
      <c r="BL1450" s="18" t="s">
        <v>300</v>
      </c>
      <c r="BM1450" s="240" t="s">
        <v>2087</v>
      </c>
    </row>
    <row r="1451" s="2" customFormat="1">
      <c r="A1451" s="40"/>
      <c r="B1451" s="41"/>
      <c r="C1451" s="42"/>
      <c r="D1451" s="242" t="s">
        <v>237</v>
      </c>
      <c r="E1451" s="42"/>
      <c r="F1451" s="243" t="s">
        <v>2035</v>
      </c>
      <c r="G1451" s="42"/>
      <c r="H1451" s="42"/>
      <c r="I1451" s="244"/>
      <c r="J1451" s="42"/>
      <c r="K1451" s="42"/>
      <c r="L1451" s="46"/>
      <c r="M1451" s="245"/>
      <c r="N1451" s="246"/>
      <c r="O1451" s="93"/>
      <c r="P1451" s="93"/>
      <c r="Q1451" s="93"/>
      <c r="R1451" s="93"/>
      <c r="S1451" s="93"/>
      <c r="T1451" s="94"/>
      <c r="U1451" s="40"/>
      <c r="V1451" s="40"/>
      <c r="W1451" s="40"/>
      <c r="X1451" s="40"/>
      <c r="Y1451" s="40"/>
      <c r="Z1451" s="40"/>
      <c r="AA1451" s="40"/>
      <c r="AB1451" s="40"/>
      <c r="AC1451" s="40"/>
      <c r="AD1451" s="40"/>
      <c r="AE1451" s="40"/>
      <c r="AT1451" s="18" t="s">
        <v>237</v>
      </c>
      <c r="AU1451" s="18" t="s">
        <v>91</v>
      </c>
    </row>
    <row r="1452" s="2" customFormat="1">
      <c r="A1452" s="40"/>
      <c r="B1452" s="41"/>
      <c r="C1452" s="229" t="s">
        <v>2088</v>
      </c>
      <c r="D1452" s="229" t="s">
        <v>230</v>
      </c>
      <c r="E1452" s="230" t="s">
        <v>2089</v>
      </c>
      <c r="F1452" s="231" t="s">
        <v>2090</v>
      </c>
      <c r="G1452" s="232" t="s">
        <v>1861</v>
      </c>
      <c r="H1452" s="233">
        <v>1</v>
      </c>
      <c r="I1452" s="234"/>
      <c r="J1452" s="235">
        <f>ROUND(I1452*H1452,2)</f>
        <v>0</v>
      </c>
      <c r="K1452" s="231" t="s">
        <v>251</v>
      </c>
      <c r="L1452" s="46"/>
      <c r="M1452" s="236" t="s">
        <v>1</v>
      </c>
      <c r="N1452" s="237" t="s">
        <v>48</v>
      </c>
      <c r="O1452" s="93"/>
      <c r="P1452" s="238">
        <f>O1452*H1452</f>
        <v>0</v>
      </c>
      <c r="Q1452" s="238">
        <v>0</v>
      </c>
      <c r="R1452" s="238">
        <f>Q1452*H1452</f>
        <v>0</v>
      </c>
      <c r="S1452" s="238">
        <v>0</v>
      </c>
      <c r="T1452" s="239">
        <f>S1452*H1452</f>
        <v>0</v>
      </c>
      <c r="U1452" s="40"/>
      <c r="V1452" s="40"/>
      <c r="W1452" s="40"/>
      <c r="X1452" s="40"/>
      <c r="Y1452" s="40"/>
      <c r="Z1452" s="40"/>
      <c r="AA1452" s="40"/>
      <c r="AB1452" s="40"/>
      <c r="AC1452" s="40"/>
      <c r="AD1452" s="40"/>
      <c r="AE1452" s="40"/>
      <c r="AR1452" s="240" t="s">
        <v>300</v>
      </c>
      <c r="AT1452" s="240" t="s">
        <v>230</v>
      </c>
      <c r="AU1452" s="240" t="s">
        <v>91</v>
      </c>
      <c r="AY1452" s="18" t="s">
        <v>227</v>
      </c>
      <c r="BE1452" s="241">
        <f>IF(N1452="základní",J1452,0)</f>
        <v>0</v>
      </c>
      <c r="BF1452" s="241">
        <f>IF(N1452="snížená",J1452,0)</f>
        <v>0</v>
      </c>
      <c r="BG1452" s="241">
        <f>IF(N1452="zákl. přenesená",J1452,0)</f>
        <v>0</v>
      </c>
      <c r="BH1452" s="241">
        <f>IF(N1452="sníž. přenesená",J1452,0)</f>
        <v>0</v>
      </c>
      <c r="BI1452" s="241">
        <f>IF(N1452="nulová",J1452,0)</f>
        <v>0</v>
      </c>
      <c r="BJ1452" s="18" t="s">
        <v>87</v>
      </c>
      <c r="BK1452" s="241">
        <f>ROUND(I1452*H1452,2)</f>
        <v>0</v>
      </c>
      <c r="BL1452" s="18" t="s">
        <v>300</v>
      </c>
      <c r="BM1452" s="240" t="s">
        <v>2091</v>
      </c>
    </row>
    <row r="1453" s="2" customFormat="1">
      <c r="A1453" s="40"/>
      <c r="B1453" s="41"/>
      <c r="C1453" s="42"/>
      <c r="D1453" s="242" t="s">
        <v>237</v>
      </c>
      <c r="E1453" s="42"/>
      <c r="F1453" s="243" t="s">
        <v>2035</v>
      </c>
      <c r="G1453" s="42"/>
      <c r="H1453" s="42"/>
      <c r="I1453" s="244"/>
      <c r="J1453" s="42"/>
      <c r="K1453" s="42"/>
      <c r="L1453" s="46"/>
      <c r="M1453" s="245"/>
      <c r="N1453" s="246"/>
      <c r="O1453" s="93"/>
      <c r="P1453" s="93"/>
      <c r="Q1453" s="93"/>
      <c r="R1453" s="93"/>
      <c r="S1453" s="93"/>
      <c r="T1453" s="94"/>
      <c r="U1453" s="40"/>
      <c r="V1453" s="40"/>
      <c r="W1453" s="40"/>
      <c r="X1453" s="40"/>
      <c r="Y1453" s="40"/>
      <c r="Z1453" s="40"/>
      <c r="AA1453" s="40"/>
      <c r="AB1453" s="40"/>
      <c r="AC1453" s="40"/>
      <c r="AD1453" s="40"/>
      <c r="AE1453" s="40"/>
      <c r="AT1453" s="18" t="s">
        <v>237</v>
      </c>
      <c r="AU1453" s="18" t="s">
        <v>91</v>
      </c>
    </row>
    <row r="1454" s="2" customFormat="1">
      <c r="A1454" s="40"/>
      <c r="B1454" s="41"/>
      <c r="C1454" s="229" t="s">
        <v>2092</v>
      </c>
      <c r="D1454" s="229" t="s">
        <v>230</v>
      </c>
      <c r="E1454" s="230" t="s">
        <v>2093</v>
      </c>
      <c r="F1454" s="231" t="s">
        <v>2094</v>
      </c>
      <c r="G1454" s="232" t="s">
        <v>1861</v>
      </c>
      <c r="H1454" s="233">
        <v>1</v>
      </c>
      <c r="I1454" s="234"/>
      <c r="J1454" s="235">
        <f>ROUND(I1454*H1454,2)</f>
        <v>0</v>
      </c>
      <c r="K1454" s="231" t="s">
        <v>251</v>
      </c>
      <c r="L1454" s="46"/>
      <c r="M1454" s="236" t="s">
        <v>1</v>
      </c>
      <c r="N1454" s="237" t="s">
        <v>48</v>
      </c>
      <c r="O1454" s="93"/>
      <c r="P1454" s="238">
        <f>O1454*H1454</f>
        <v>0</v>
      </c>
      <c r="Q1454" s="238">
        <v>0</v>
      </c>
      <c r="R1454" s="238">
        <f>Q1454*H1454</f>
        <v>0</v>
      </c>
      <c r="S1454" s="238">
        <v>0</v>
      </c>
      <c r="T1454" s="239">
        <f>S1454*H1454</f>
        <v>0</v>
      </c>
      <c r="U1454" s="40"/>
      <c r="V1454" s="40"/>
      <c r="W1454" s="40"/>
      <c r="X1454" s="40"/>
      <c r="Y1454" s="40"/>
      <c r="Z1454" s="40"/>
      <c r="AA1454" s="40"/>
      <c r="AB1454" s="40"/>
      <c r="AC1454" s="40"/>
      <c r="AD1454" s="40"/>
      <c r="AE1454" s="40"/>
      <c r="AR1454" s="240" t="s">
        <v>300</v>
      </c>
      <c r="AT1454" s="240" t="s">
        <v>230</v>
      </c>
      <c r="AU1454" s="240" t="s">
        <v>91</v>
      </c>
      <c r="AY1454" s="18" t="s">
        <v>227</v>
      </c>
      <c r="BE1454" s="241">
        <f>IF(N1454="základní",J1454,0)</f>
        <v>0</v>
      </c>
      <c r="BF1454" s="241">
        <f>IF(N1454="snížená",J1454,0)</f>
        <v>0</v>
      </c>
      <c r="BG1454" s="241">
        <f>IF(N1454="zákl. přenesená",J1454,0)</f>
        <v>0</v>
      </c>
      <c r="BH1454" s="241">
        <f>IF(N1454="sníž. přenesená",J1454,0)</f>
        <v>0</v>
      </c>
      <c r="BI1454" s="241">
        <f>IF(N1454="nulová",J1454,0)</f>
        <v>0</v>
      </c>
      <c r="BJ1454" s="18" t="s">
        <v>87</v>
      </c>
      <c r="BK1454" s="241">
        <f>ROUND(I1454*H1454,2)</f>
        <v>0</v>
      </c>
      <c r="BL1454" s="18" t="s">
        <v>300</v>
      </c>
      <c r="BM1454" s="240" t="s">
        <v>2095</v>
      </c>
    </row>
    <row r="1455" s="2" customFormat="1">
      <c r="A1455" s="40"/>
      <c r="B1455" s="41"/>
      <c r="C1455" s="42"/>
      <c r="D1455" s="242" t="s">
        <v>237</v>
      </c>
      <c r="E1455" s="42"/>
      <c r="F1455" s="243" t="s">
        <v>2035</v>
      </c>
      <c r="G1455" s="42"/>
      <c r="H1455" s="42"/>
      <c r="I1455" s="244"/>
      <c r="J1455" s="42"/>
      <c r="K1455" s="42"/>
      <c r="L1455" s="46"/>
      <c r="M1455" s="245"/>
      <c r="N1455" s="246"/>
      <c r="O1455" s="93"/>
      <c r="P1455" s="93"/>
      <c r="Q1455" s="93"/>
      <c r="R1455" s="93"/>
      <c r="S1455" s="93"/>
      <c r="T1455" s="94"/>
      <c r="U1455" s="40"/>
      <c r="V1455" s="40"/>
      <c r="W1455" s="40"/>
      <c r="X1455" s="40"/>
      <c r="Y1455" s="40"/>
      <c r="Z1455" s="40"/>
      <c r="AA1455" s="40"/>
      <c r="AB1455" s="40"/>
      <c r="AC1455" s="40"/>
      <c r="AD1455" s="40"/>
      <c r="AE1455" s="40"/>
      <c r="AT1455" s="18" t="s">
        <v>237</v>
      </c>
      <c r="AU1455" s="18" t="s">
        <v>91</v>
      </c>
    </row>
    <row r="1456" s="2" customFormat="1" ht="16.5" customHeight="1">
      <c r="A1456" s="40"/>
      <c r="B1456" s="41"/>
      <c r="C1456" s="229" t="s">
        <v>2096</v>
      </c>
      <c r="D1456" s="229" t="s">
        <v>230</v>
      </c>
      <c r="E1456" s="230" t="s">
        <v>2097</v>
      </c>
      <c r="F1456" s="231" t="s">
        <v>2098</v>
      </c>
      <c r="G1456" s="232" t="s">
        <v>1861</v>
      </c>
      <c r="H1456" s="233">
        <v>1</v>
      </c>
      <c r="I1456" s="234"/>
      <c r="J1456" s="235">
        <f>ROUND(I1456*H1456,2)</f>
        <v>0</v>
      </c>
      <c r="K1456" s="231" t="s">
        <v>251</v>
      </c>
      <c r="L1456" s="46"/>
      <c r="M1456" s="236" t="s">
        <v>1</v>
      </c>
      <c r="N1456" s="237" t="s">
        <v>48</v>
      </c>
      <c r="O1456" s="93"/>
      <c r="P1456" s="238">
        <f>O1456*H1456</f>
        <v>0</v>
      </c>
      <c r="Q1456" s="238">
        <v>0</v>
      </c>
      <c r="R1456" s="238">
        <f>Q1456*H1456</f>
        <v>0</v>
      </c>
      <c r="S1456" s="238">
        <v>0</v>
      </c>
      <c r="T1456" s="239">
        <f>S1456*H1456</f>
        <v>0</v>
      </c>
      <c r="U1456" s="40"/>
      <c r="V1456" s="40"/>
      <c r="W1456" s="40"/>
      <c r="X1456" s="40"/>
      <c r="Y1456" s="40"/>
      <c r="Z1456" s="40"/>
      <c r="AA1456" s="40"/>
      <c r="AB1456" s="40"/>
      <c r="AC1456" s="40"/>
      <c r="AD1456" s="40"/>
      <c r="AE1456" s="40"/>
      <c r="AR1456" s="240" t="s">
        <v>300</v>
      </c>
      <c r="AT1456" s="240" t="s">
        <v>230</v>
      </c>
      <c r="AU1456" s="240" t="s">
        <v>91</v>
      </c>
      <c r="AY1456" s="18" t="s">
        <v>227</v>
      </c>
      <c r="BE1456" s="241">
        <f>IF(N1456="základní",J1456,0)</f>
        <v>0</v>
      </c>
      <c r="BF1456" s="241">
        <f>IF(N1456="snížená",J1456,0)</f>
        <v>0</v>
      </c>
      <c r="BG1456" s="241">
        <f>IF(N1456="zákl. přenesená",J1456,0)</f>
        <v>0</v>
      </c>
      <c r="BH1456" s="241">
        <f>IF(N1456="sníž. přenesená",J1456,0)</f>
        <v>0</v>
      </c>
      <c r="BI1456" s="241">
        <f>IF(N1456="nulová",J1456,0)</f>
        <v>0</v>
      </c>
      <c r="BJ1456" s="18" t="s">
        <v>87</v>
      </c>
      <c r="BK1456" s="241">
        <f>ROUND(I1456*H1456,2)</f>
        <v>0</v>
      </c>
      <c r="BL1456" s="18" t="s">
        <v>300</v>
      </c>
      <c r="BM1456" s="240" t="s">
        <v>2099</v>
      </c>
    </row>
    <row r="1457" s="2" customFormat="1">
      <c r="A1457" s="40"/>
      <c r="B1457" s="41"/>
      <c r="C1457" s="42"/>
      <c r="D1457" s="242" t="s">
        <v>237</v>
      </c>
      <c r="E1457" s="42"/>
      <c r="F1457" s="243" t="s">
        <v>2035</v>
      </c>
      <c r="G1457" s="42"/>
      <c r="H1457" s="42"/>
      <c r="I1457" s="244"/>
      <c r="J1457" s="42"/>
      <c r="K1457" s="42"/>
      <c r="L1457" s="46"/>
      <c r="M1457" s="245"/>
      <c r="N1457" s="246"/>
      <c r="O1457" s="93"/>
      <c r="P1457" s="93"/>
      <c r="Q1457" s="93"/>
      <c r="R1457" s="93"/>
      <c r="S1457" s="93"/>
      <c r="T1457" s="94"/>
      <c r="U1457" s="40"/>
      <c r="V1457" s="40"/>
      <c r="W1457" s="40"/>
      <c r="X1457" s="40"/>
      <c r="Y1457" s="40"/>
      <c r="Z1457" s="40"/>
      <c r="AA1457" s="40"/>
      <c r="AB1457" s="40"/>
      <c r="AC1457" s="40"/>
      <c r="AD1457" s="40"/>
      <c r="AE1457" s="40"/>
      <c r="AT1457" s="18" t="s">
        <v>237</v>
      </c>
      <c r="AU1457" s="18" t="s">
        <v>91</v>
      </c>
    </row>
    <row r="1458" s="2" customFormat="1">
      <c r="A1458" s="40"/>
      <c r="B1458" s="41"/>
      <c r="C1458" s="229" t="s">
        <v>2100</v>
      </c>
      <c r="D1458" s="229" t="s">
        <v>230</v>
      </c>
      <c r="E1458" s="230" t="s">
        <v>2101</v>
      </c>
      <c r="F1458" s="231" t="s">
        <v>2102</v>
      </c>
      <c r="G1458" s="232" t="s">
        <v>1819</v>
      </c>
      <c r="H1458" s="233">
        <v>26.300000000000001</v>
      </c>
      <c r="I1458" s="234"/>
      <c r="J1458" s="235">
        <f>ROUND(I1458*H1458,2)</f>
        <v>0</v>
      </c>
      <c r="K1458" s="231" t="s">
        <v>251</v>
      </c>
      <c r="L1458" s="46"/>
      <c r="M1458" s="236" t="s">
        <v>1</v>
      </c>
      <c r="N1458" s="237" t="s">
        <v>48</v>
      </c>
      <c r="O1458" s="93"/>
      <c r="P1458" s="238">
        <f>O1458*H1458</f>
        <v>0</v>
      </c>
      <c r="Q1458" s="238">
        <v>0</v>
      </c>
      <c r="R1458" s="238">
        <f>Q1458*H1458</f>
        <v>0</v>
      </c>
      <c r="S1458" s="238">
        <v>0</v>
      </c>
      <c r="T1458" s="239">
        <f>S1458*H1458</f>
        <v>0</v>
      </c>
      <c r="U1458" s="40"/>
      <c r="V1458" s="40"/>
      <c r="W1458" s="40"/>
      <c r="X1458" s="40"/>
      <c r="Y1458" s="40"/>
      <c r="Z1458" s="40"/>
      <c r="AA1458" s="40"/>
      <c r="AB1458" s="40"/>
      <c r="AC1458" s="40"/>
      <c r="AD1458" s="40"/>
      <c r="AE1458" s="40"/>
      <c r="AR1458" s="240" t="s">
        <v>300</v>
      </c>
      <c r="AT1458" s="240" t="s">
        <v>230</v>
      </c>
      <c r="AU1458" s="240" t="s">
        <v>91</v>
      </c>
      <c r="AY1458" s="18" t="s">
        <v>227</v>
      </c>
      <c r="BE1458" s="241">
        <f>IF(N1458="základní",J1458,0)</f>
        <v>0</v>
      </c>
      <c r="BF1458" s="241">
        <f>IF(N1458="snížená",J1458,0)</f>
        <v>0</v>
      </c>
      <c r="BG1458" s="241">
        <f>IF(N1458="zákl. přenesená",J1458,0)</f>
        <v>0</v>
      </c>
      <c r="BH1458" s="241">
        <f>IF(N1458="sníž. přenesená",J1458,0)</f>
        <v>0</v>
      </c>
      <c r="BI1458" s="241">
        <f>IF(N1458="nulová",J1458,0)</f>
        <v>0</v>
      </c>
      <c r="BJ1458" s="18" t="s">
        <v>87</v>
      </c>
      <c r="BK1458" s="241">
        <f>ROUND(I1458*H1458,2)</f>
        <v>0</v>
      </c>
      <c r="BL1458" s="18" t="s">
        <v>300</v>
      </c>
      <c r="BM1458" s="240" t="s">
        <v>2103</v>
      </c>
    </row>
    <row r="1459" s="2" customFormat="1">
      <c r="A1459" s="40"/>
      <c r="B1459" s="41"/>
      <c r="C1459" s="42"/>
      <c r="D1459" s="242" t="s">
        <v>237</v>
      </c>
      <c r="E1459" s="42"/>
      <c r="F1459" s="243" t="s">
        <v>2104</v>
      </c>
      <c r="G1459" s="42"/>
      <c r="H1459" s="42"/>
      <c r="I1459" s="244"/>
      <c r="J1459" s="42"/>
      <c r="K1459" s="42"/>
      <c r="L1459" s="46"/>
      <c r="M1459" s="245"/>
      <c r="N1459" s="246"/>
      <c r="O1459" s="93"/>
      <c r="P1459" s="93"/>
      <c r="Q1459" s="93"/>
      <c r="R1459" s="93"/>
      <c r="S1459" s="93"/>
      <c r="T1459" s="94"/>
      <c r="U1459" s="40"/>
      <c r="V1459" s="40"/>
      <c r="W1459" s="40"/>
      <c r="X1459" s="40"/>
      <c r="Y1459" s="40"/>
      <c r="Z1459" s="40"/>
      <c r="AA1459" s="40"/>
      <c r="AB1459" s="40"/>
      <c r="AC1459" s="40"/>
      <c r="AD1459" s="40"/>
      <c r="AE1459" s="40"/>
      <c r="AT1459" s="18" t="s">
        <v>237</v>
      </c>
      <c r="AU1459" s="18" t="s">
        <v>91</v>
      </c>
    </row>
    <row r="1460" s="2" customFormat="1">
      <c r="A1460" s="40"/>
      <c r="B1460" s="41"/>
      <c r="C1460" s="229" t="s">
        <v>2105</v>
      </c>
      <c r="D1460" s="229" t="s">
        <v>230</v>
      </c>
      <c r="E1460" s="230" t="s">
        <v>2106</v>
      </c>
      <c r="F1460" s="231" t="s">
        <v>2107</v>
      </c>
      <c r="G1460" s="232" t="s">
        <v>1819</v>
      </c>
      <c r="H1460" s="233">
        <v>11.300000000000001</v>
      </c>
      <c r="I1460" s="234"/>
      <c r="J1460" s="235">
        <f>ROUND(I1460*H1460,2)</f>
        <v>0</v>
      </c>
      <c r="K1460" s="231" t="s">
        <v>251</v>
      </c>
      <c r="L1460" s="46"/>
      <c r="M1460" s="236" t="s">
        <v>1</v>
      </c>
      <c r="N1460" s="237" t="s">
        <v>48</v>
      </c>
      <c r="O1460" s="93"/>
      <c r="P1460" s="238">
        <f>O1460*H1460</f>
        <v>0</v>
      </c>
      <c r="Q1460" s="238">
        <v>0</v>
      </c>
      <c r="R1460" s="238">
        <f>Q1460*H1460</f>
        <v>0</v>
      </c>
      <c r="S1460" s="238">
        <v>0</v>
      </c>
      <c r="T1460" s="239">
        <f>S1460*H1460</f>
        <v>0</v>
      </c>
      <c r="U1460" s="40"/>
      <c r="V1460" s="40"/>
      <c r="W1460" s="40"/>
      <c r="X1460" s="40"/>
      <c r="Y1460" s="40"/>
      <c r="Z1460" s="40"/>
      <c r="AA1460" s="40"/>
      <c r="AB1460" s="40"/>
      <c r="AC1460" s="40"/>
      <c r="AD1460" s="40"/>
      <c r="AE1460" s="40"/>
      <c r="AR1460" s="240" t="s">
        <v>300</v>
      </c>
      <c r="AT1460" s="240" t="s">
        <v>230</v>
      </c>
      <c r="AU1460" s="240" t="s">
        <v>91</v>
      </c>
      <c r="AY1460" s="18" t="s">
        <v>227</v>
      </c>
      <c r="BE1460" s="241">
        <f>IF(N1460="základní",J1460,0)</f>
        <v>0</v>
      </c>
      <c r="BF1460" s="241">
        <f>IF(N1460="snížená",J1460,0)</f>
        <v>0</v>
      </c>
      <c r="BG1460" s="241">
        <f>IF(N1460="zákl. přenesená",J1460,0)</f>
        <v>0</v>
      </c>
      <c r="BH1460" s="241">
        <f>IF(N1460="sníž. přenesená",J1460,0)</f>
        <v>0</v>
      </c>
      <c r="BI1460" s="241">
        <f>IF(N1460="nulová",J1460,0)</f>
        <v>0</v>
      </c>
      <c r="BJ1460" s="18" t="s">
        <v>87</v>
      </c>
      <c r="BK1460" s="241">
        <f>ROUND(I1460*H1460,2)</f>
        <v>0</v>
      </c>
      <c r="BL1460" s="18" t="s">
        <v>300</v>
      </c>
      <c r="BM1460" s="240" t="s">
        <v>2108</v>
      </c>
    </row>
    <row r="1461" s="2" customFormat="1">
      <c r="A1461" s="40"/>
      <c r="B1461" s="41"/>
      <c r="C1461" s="42"/>
      <c r="D1461" s="242" t="s">
        <v>237</v>
      </c>
      <c r="E1461" s="42"/>
      <c r="F1461" s="243" t="s">
        <v>2104</v>
      </c>
      <c r="G1461" s="42"/>
      <c r="H1461" s="42"/>
      <c r="I1461" s="244"/>
      <c r="J1461" s="42"/>
      <c r="K1461" s="42"/>
      <c r="L1461" s="46"/>
      <c r="M1461" s="245"/>
      <c r="N1461" s="246"/>
      <c r="O1461" s="93"/>
      <c r="P1461" s="93"/>
      <c r="Q1461" s="93"/>
      <c r="R1461" s="93"/>
      <c r="S1461" s="93"/>
      <c r="T1461" s="94"/>
      <c r="U1461" s="40"/>
      <c r="V1461" s="40"/>
      <c r="W1461" s="40"/>
      <c r="X1461" s="40"/>
      <c r="Y1461" s="40"/>
      <c r="Z1461" s="40"/>
      <c r="AA1461" s="40"/>
      <c r="AB1461" s="40"/>
      <c r="AC1461" s="40"/>
      <c r="AD1461" s="40"/>
      <c r="AE1461" s="40"/>
      <c r="AT1461" s="18" t="s">
        <v>237</v>
      </c>
      <c r="AU1461" s="18" t="s">
        <v>91</v>
      </c>
    </row>
    <row r="1462" s="2" customFormat="1">
      <c r="A1462" s="40"/>
      <c r="B1462" s="41"/>
      <c r="C1462" s="229" t="s">
        <v>2109</v>
      </c>
      <c r="D1462" s="229" t="s">
        <v>230</v>
      </c>
      <c r="E1462" s="230" t="s">
        <v>2110</v>
      </c>
      <c r="F1462" s="231" t="s">
        <v>2111</v>
      </c>
      <c r="G1462" s="232" t="s">
        <v>1819</v>
      </c>
      <c r="H1462" s="233">
        <v>5.9500000000000002</v>
      </c>
      <c r="I1462" s="234"/>
      <c r="J1462" s="235">
        <f>ROUND(I1462*H1462,2)</f>
        <v>0</v>
      </c>
      <c r="K1462" s="231" t="s">
        <v>251</v>
      </c>
      <c r="L1462" s="46"/>
      <c r="M1462" s="236" t="s">
        <v>1</v>
      </c>
      <c r="N1462" s="237" t="s">
        <v>48</v>
      </c>
      <c r="O1462" s="93"/>
      <c r="P1462" s="238">
        <f>O1462*H1462</f>
        <v>0</v>
      </c>
      <c r="Q1462" s="238">
        <v>0</v>
      </c>
      <c r="R1462" s="238">
        <f>Q1462*H1462</f>
        <v>0</v>
      </c>
      <c r="S1462" s="238">
        <v>0</v>
      </c>
      <c r="T1462" s="239">
        <f>S1462*H1462</f>
        <v>0</v>
      </c>
      <c r="U1462" s="40"/>
      <c r="V1462" s="40"/>
      <c r="W1462" s="40"/>
      <c r="X1462" s="40"/>
      <c r="Y1462" s="40"/>
      <c r="Z1462" s="40"/>
      <c r="AA1462" s="40"/>
      <c r="AB1462" s="40"/>
      <c r="AC1462" s="40"/>
      <c r="AD1462" s="40"/>
      <c r="AE1462" s="40"/>
      <c r="AR1462" s="240" t="s">
        <v>300</v>
      </c>
      <c r="AT1462" s="240" t="s">
        <v>230</v>
      </c>
      <c r="AU1462" s="240" t="s">
        <v>91</v>
      </c>
      <c r="AY1462" s="18" t="s">
        <v>227</v>
      </c>
      <c r="BE1462" s="241">
        <f>IF(N1462="základní",J1462,0)</f>
        <v>0</v>
      </c>
      <c r="BF1462" s="241">
        <f>IF(N1462="snížená",J1462,0)</f>
        <v>0</v>
      </c>
      <c r="BG1462" s="241">
        <f>IF(N1462="zákl. přenesená",J1462,0)</f>
        <v>0</v>
      </c>
      <c r="BH1462" s="241">
        <f>IF(N1462="sníž. přenesená",J1462,0)</f>
        <v>0</v>
      </c>
      <c r="BI1462" s="241">
        <f>IF(N1462="nulová",J1462,0)</f>
        <v>0</v>
      </c>
      <c r="BJ1462" s="18" t="s">
        <v>87</v>
      </c>
      <c r="BK1462" s="241">
        <f>ROUND(I1462*H1462,2)</f>
        <v>0</v>
      </c>
      <c r="BL1462" s="18" t="s">
        <v>300</v>
      </c>
      <c r="BM1462" s="240" t="s">
        <v>2112</v>
      </c>
    </row>
    <row r="1463" s="2" customFormat="1">
      <c r="A1463" s="40"/>
      <c r="B1463" s="41"/>
      <c r="C1463" s="42"/>
      <c r="D1463" s="242" t="s">
        <v>237</v>
      </c>
      <c r="E1463" s="42"/>
      <c r="F1463" s="243" t="s">
        <v>2104</v>
      </c>
      <c r="G1463" s="42"/>
      <c r="H1463" s="42"/>
      <c r="I1463" s="244"/>
      <c r="J1463" s="42"/>
      <c r="K1463" s="42"/>
      <c r="L1463" s="46"/>
      <c r="M1463" s="245"/>
      <c r="N1463" s="246"/>
      <c r="O1463" s="93"/>
      <c r="P1463" s="93"/>
      <c r="Q1463" s="93"/>
      <c r="R1463" s="93"/>
      <c r="S1463" s="93"/>
      <c r="T1463" s="94"/>
      <c r="U1463" s="40"/>
      <c r="V1463" s="40"/>
      <c r="W1463" s="40"/>
      <c r="X1463" s="40"/>
      <c r="Y1463" s="40"/>
      <c r="Z1463" s="40"/>
      <c r="AA1463" s="40"/>
      <c r="AB1463" s="40"/>
      <c r="AC1463" s="40"/>
      <c r="AD1463" s="40"/>
      <c r="AE1463" s="40"/>
      <c r="AT1463" s="18" t="s">
        <v>237</v>
      </c>
      <c r="AU1463" s="18" t="s">
        <v>91</v>
      </c>
    </row>
    <row r="1464" s="2" customFormat="1">
      <c r="A1464" s="40"/>
      <c r="B1464" s="41"/>
      <c r="C1464" s="229" t="s">
        <v>2113</v>
      </c>
      <c r="D1464" s="229" t="s">
        <v>230</v>
      </c>
      <c r="E1464" s="230" t="s">
        <v>2114</v>
      </c>
      <c r="F1464" s="231" t="s">
        <v>2115</v>
      </c>
      <c r="G1464" s="232" t="s">
        <v>1819</v>
      </c>
      <c r="H1464" s="233">
        <v>8.9000000000000004</v>
      </c>
      <c r="I1464" s="234"/>
      <c r="J1464" s="235">
        <f>ROUND(I1464*H1464,2)</f>
        <v>0</v>
      </c>
      <c r="K1464" s="231" t="s">
        <v>251</v>
      </c>
      <c r="L1464" s="46"/>
      <c r="M1464" s="236" t="s">
        <v>1</v>
      </c>
      <c r="N1464" s="237" t="s">
        <v>48</v>
      </c>
      <c r="O1464" s="93"/>
      <c r="P1464" s="238">
        <f>O1464*H1464</f>
        <v>0</v>
      </c>
      <c r="Q1464" s="238">
        <v>0</v>
      </c>
      <c r="R1464" s="238">
        <f>Q1464*H1464</f>
        <v>0</v>
      </c>
      <c r="S1464" s="238">
        <v>0</v>
      </c>
      <c r="T1464" s="239">
        <f>S1464*H1464</f>
        <v>0</v>
      </c>
      <c r="U1464" s="40"/>
      <c r="V1464" s="40"/>
      <c r="W1464" s="40"/>
      <c r="X1464" s="40"/>
      <c r="Y1464" s="40"/>
      <c r="Z1464" s="40"/>
      <c r="AA1464" s="40"/>
      <c r="AB1464" s="40"/>
      <c r="AC1464" s="40"/>
      <c r="AD1464" s="40"/>
      <c r="AE1464" s="40"/>
      <c r="AR1464" s="240" t="s">
        <v>300</v>
      </c>
      <c r="AT1464" s="240" t="s">
        <v>230</v>
      </c>
      <c r="AU1464" s="240" t="s">
        <v>91</v>
      </c>
      <c r="AY1464" s="18" t="s">
        <v>227</v>
      </c>
      <c r="BE1464" s="241">
        <f>IF(N1464="základní",J1464,0)</f>
        <v>0</v>
      </c>
      <c r="BF1464" s="241">
        <f>IF(N1464="snížená",J1464,0)</f>
        <v>0</v>
      </c>
      <c r="BG1464" s="241">
        <f>IF(N1464="zákl. přenesená",J1464,0)</f>
        <v>0</v>
      </c>
      <c r="BH1464" s="241">
        <f>IF(N1464="sníž. přenesená",J1464,0)</f>
        <v>0</v>
      </c>
      <c r="BI1464" s="241">
        <f>IF(N1464="nulová",J1464,0)</f>
        <v>0</v>
      </c>
      <c r="BJ1464" s="18" t="s">
        <v>87</v>
      </c>
      <c r="BK1464" s="241">
        <f>ROUND(I1464*H1464,2)</f>
        <v>0</v>
      </c>
      <c r="BL1464" s="18" t="s">
        <v>300</v>
      </c>
      <c r="BM1464" s="240" t="s">
        <v>2116</v>
      </c>
    </row>
    <row r="1465" s="2" customFormat="1">
      <c r="A1465" s="40"/>
      <c r="B1465" s="41"/>
      <c r="C1465" s="42"/>
      <c r="D1465" s="242" t="s">
        <v>237</v>
      </c>
      <c r="E1465" s="42"/>
      <c r="F1465" s="243" t="s">
        <v>2104</v>
      </c>
      <c r="G1465" s="42"/>
      <c r="H1465" s="42"/>
      <c r="I1465" s="244"/>
      <c r="J1465" s="42"/>
      <c r="K1465" s="42"/>
      <c r="L1465" s="46"/>
      <c r="M1465" s="245"/>
      <c r="N1465" s="246"/>
      <c r="O1465" s="93"/>
      <c r="P1465" s="93"/>
      <c r="Q1465" s="93"/>
      <c r="R1465" s="93"/>
      <c r="S1465" s="93"/>
      <c r="T1465" s="94"/>
      <c r="U1465" s="40"/>
      <c r="V1465" s="40"/>
      <c r="W1465" s="40"/>
      <c r="X1465" s="40"/>
      <c r="Y1465" s="40"/>
      <c r="Z1465" s="40"/>
      <c r="AA1465" s="40"/>
      <c r="AB1465" s="40"/>
      <c r="AC1465" s="40"/>
      <c r="AD1465" s="40"/>
      <c r="AE1465" s="40"/>
      <c r="AT1465" s="18" t="s">
        <v>237</v>
      </c>
      <c r="AU1465" s="18" t="s">
        <v>91</v>
      </c>
    </row>
    <row r="1466" s="2" customFormat="1">
      <c r="A1466" s="40"/>
      <c r="B1466" s="41"/>
      <c r="C1466" s="229" t="s">
        <v>2117</v>
      </c>
      <c r="D1466" s="229" t="s">
        <v>230</v>
      </c>
      <c r="E1466" s="230" t="s">
        <v>2118</v>
      </c>
      <c r="F1466" s="231" t="s">
        <v>2119</v>
      </c>
      <c r="G1466" s="232" t="s">
        <v>1819</v>
      </c>
      <c r="H1466" s="233">
        <v>26.399999999999999</v>
      </c>
      <c r="I1466" s="234"/>
      <c r="J1466" s="235">
        <f>ROUND(I1466*H1466,2)</f>
        <v>0</v>
      </c>
      <c r="K1466" s="231" t="s">
        <v>251</v>
      </c>
      <c r="L1466" s="46"/>
      <c r="M1466" s="236" t="s">
        <v>1</v>
      </c>
      <c r="N1466" s="237" t="s">
        <v>48</v>
      </c>
      <c r="O1466" s="93"/>
      <c r="P1466" s="238">
        <f>O1466*H1466</f>
        <v>0</v>
      </c>
      <c r="Q1466" s="238">
        <v>0</v>
      </c>
      <c r="R1466" s="238">
        <f>Q1466*H1466</f>
        <v>0</v>
      </c>
      <c r="S1466" s="238">
        <v>0</v>
      </c>
      <c r="T1466" s="239">
        <f>S1466*H1466</f>
        <v>0</v>
      </c>
      <c r="U1466" s="40"/>
      <c r="V1466" s="40"/>
      <c r="W1466" s="40"/>
      <c r="X1466" s="40"/>
      <c r="Y1466" s="40"/>
      <c r="Z1466" s="40"/>
      <c r="AA1466" s="40"/>
      <c r="AB1466" s="40"/>
      <c r="AC1466" s="40"/>
      <c r="AD1466" s="40"/>
      <c r="AE1466" s="40"/>
      <c r="AR1466" s="240" t="s">
        <v>300</v>
      </c>
      <c r="AT1466" s="240" t="s">
        <v>230</v>
      </c>
      <c r="AU1466" s="240" t="s">
        <v>91</v>
      </c>
      <c r="AY1466" s="18" t="s">
        <v>227</v>
      </c>
      <c r="BE1466" s="241">
        <f>IF(N1466="základní",J1466,0)</f>
        <v>0</v>
      </c>
      <c r="BF1466" s="241">
        <f>IF(N1466="snížená",J1466,0)</f>
        <v>0</v>
      </c>
      <c r="BG1466" s="241">
        <f>IF(N1466="zákl. přenesená",J1466,0)</f>
        <v>0</v>
      </c>
      <c r="BH1466" s="241">
        <f>IF(N1466="sníž. přenesená",J1466,0)</f>
        <v>0</v>
      </c>
      <c r="BI1466" s="241">
        <f>IF(N1466="nulová",J1466,0)</f>
        <v>0</v>
      </c>
      <c r="BJ1466" s="18" t="s">
        <v>87</v>
      </c>
      <c r="BK1466" s="241">
        <f>ROUND(I1466*H1466,2)</f>
        <v>0</v>
      </c>
      <c r="BL1466" s="18" t="s">
        <v>300</v>
      </c>
      <c r="BM1466" s="240" t="s">
        <v>2120</v>
      </c>
    </row>
    <row r="1467" s="2" customFormat="1">
      <c r="A1467" s="40"/>
      <c r="B1467" s="41"/>
      <c r="C1467" s="42"/>
      <c r="D1467" s="242" t="s">
        <v>237</v>
      </c>
      <c r="E1467" s="42"/>
      <c r="F1467" s="243" t="s">
        <v>2104</v>
      </c>
      <c r="G1467" s="42"/>
      <c r="H1467" s="42"/>
      <c r="I1467" s="244"/>
      <c r="J1467" s="42"/>
      <c r="K1467" s="42"/>
      <c r="L1467" s="46"/>
      <c r="M1467" s="245"/>
      <c r="N1467" s="246"/>
      <c r="O1467" s="93"/>
      <c r="P1467" s="93"/>
      <c r="Q1467" s="93"/>
      <c r="R1467" s="93"/>
      <c r="S1467" s="93"/>
      <c r="T1467" s="94"/>
      <c r="U1467" s="40"/>
      <c r="V1467" s="40"/>
      <c r="W1467" s="40"/>
      <c r="X1467" s="40"/>
      <c r="Y1467" s="40"/>
      <c r="Z1467" s="40"/>
      <c r="AA1467" s="40"/>
      <c r="AB1467" s="40"/>
      <c r="AC1467" s="40"/>
      <c r="AD1467" s="40"/>
      <c r="AE1467" s="40"/>
      <c r="AT1467" s="18" t="s">
        <v>237</v>
      </c>
      <c r="AU1467" s="18" t="s">
        <v>91</v>
      </c>
    </row>
    <row r="1468" s="2" customFormat="1">
      <c r="A1468" s="40"/>
      <c r="B1468" s="41"/>
      <c r="C1468" s="229" t="s">
        <v>2121</v>
      </c>
      <c r="D1468" s="229" t="s">
        <v>230</v>
      </c>
      <c r="E1468" s="230" t="s">
        <v>2122</v>
      </c>
      <c r="F1468" s="231" t="s">
        <v>2123</v>
      </c>
      <c r="G1468" s="232" t="s">
        <v>1861</v>
      </c>
      <c r="H1468" s="233">
        <v>2</v>
      </c>
      <c r="I1468" s="234"/>
      <c r="J1468" s="235">
        <f>ROUND(I1468*H1468,2)</f>
        <v>0</v>
      </c>
      <c r="K1468" s="231" t="s">
        <v>251</v>
      </c>
      <c r="L1468" s="46"/>
      <c r="M1468" s="236" t="s">
        <v>1</v>
      </c>
      <c r="N1468" s="237" t="s">
        <v>48</v>
      </c>
      <c r="O1468" s="93"/>
      <c r="P1468" s="238">
        <f>O1468*H1468</f>
        <v>0</v>
      </c>
      <c r="Q1468" s="238">
        <v>0</v>
      </c>
      <c r="R1468" s="238">
        <f>Q1468*H1468</f>
        <v>0</v>
      </c>
      <c r="S1468" s="238">
        <v>0</v>
      </c>
      <c r="T1468" s="239">
        <f>S1468*H1468</f>
        <v>0</v>
      </c>
      <c r="U1468" s="40"/>
      <c r="V1468" s="40"/>
      <c r="W1468" s="40"/>
      <c r="X1468" s="40"/>
      <c r="Y1468" s="40"/>
      <c r="Z1468" s="40"/>
      <c r="AA1468" s="40"/>
      <c r="AB1468" s="40"/>
      <c r="AC1468" s="40"/>
      <c r="AD1468" s="40"/>
      <c r="AE1468" s="40"/>
      <c r="AR1468" s="240" t="s">
        <v>300</v>
      </c>
      <c r="AT1468" s="240" t="s">
        <v>230</v>
      </c>
      <c r="AU1468" s="240" t="s">
        <v>91</v>
      </c>
      <c r="AY1468" s="18" t="s">
        <v>227</v>
      </c>
      <c r="BE1468" s="241">
        <f>IF(N1468="základní",J1468,0)</f>
        <v>0</v>
      </c>
      <c r="BF1468" s="241">
        <f>IF(N1468="snížená",J1468,0)</f>
        <v>0</v>
      </c>
      <c r="BG1468" s="241">
        <f>IF(N1468="zákl. přenesená",J1468,0)</f>
        <v>0</v>
      </c>
      <c r="BH1468" s="241">
        <f>IF(N1468="sníž. přenesená",J1468,0)</f>
        <v>0</v>
      </c>
      <c r="BI1468" s="241">
        <f>IF(N1468="nulová",J1468,0)</f>
        <v>0</v>
      </c>
      <c r="BJ1468" s="18" t="s">
        <v>87</v>
      </c>
      <c r="BK1468" s="241">
        <f>ROUND(I1468*H1468,2)</f>
        <v>0</v>
      </c>
      <c r="BL1468" s="18" t="s">
        <v>300</v>
      </c>
      <c r="BM1468" s="240" t="s">
        <v>2124</v>
      </c>
    </row>
    <row r="1469" s="2" customFormat="1">
      <c r="A1469" s="40"/>
      <c r="B1469" s="41"/>
      <c r="C1469" s="42"/>
      <c r="D1469" s="242" t="s">
        <v>237</v>
      </c>
      <c r="E1469" s="42"/>
      <c r="F1469" s="243" t="s">
        <v>2104</v>
      </c>
      <c r="G1469" s="42"/>
      <c r="H1469" s="42"/>
      <c r="I1469" s="244"/>
      <c r="J1469" s="42"/>
      <c r="K1469" s="42"/>
      <c r="L1469" s="46"/>
      <c r="M1469" s="245"/>
      <c r="N1469" s="246"/>
      <c r="O1469" s="93"/>
      <c r="P1469" s="93"/>
      <c r="Q1469" s="93"/>
      <c r="R1469" s="93"/>
      <c r="S1469" s="93"/>
      <c r="T1469" s="94"/>
      <c r="U1469" s="40"/>
      <c r="V1469" s="40"/>
      <c r="W1469" s="40"/>
      <c r="X1469" s="40"/>
      <c r="Y1469" s="40"/>
      <c r="Z1469" s="40"/>
      <c r="AA1469" s="40"/>
      <c r="AB1469" s="40"/>
      <c r="AC1469" s="40"/>
      <c r="AD1469" s="40"/>
      <c r="AE1469" s="40"/>
      <c r="AT1469" s="18" t="s">
        <v>237</v>
      </c>
      <c r="AU1469" s="18" t="s">
        <v>91</v>
      </c>
    </row>
    <row r="1470" s="2" customFormat="1" ht="16.5" customHeight="1">
      <c r="A1470" s="40"/>
      <c r="B1470" s="41"/>
      <c r="C1470" s="229" t="s">
        <v>2125</v>
      </c>
      <c r="D1470" s="229" t="s">
        <v>230</v>
      </c>
      <c r="E1470" s="230" t="s">
        <v>2126</v>
      </c>
      <c r="F1470" s="231" t="s">
        <v>2127</v>
      </c>
      <c r="G1470" s="232" t="s">
        <v>544</v>
      </c>
      <c r="H1470" s="233">
        <v>460.10000000000002</v>
      </c>
      <c r="I1470" s="234"/>
      <c r="J1470" s="235">
        <f>ROUND(I1470*H1470,2)</f>
        <v>0</v>
      </c>
      <c r="K1470" s="231" t="s">
        <v>234</v>
      </c>
      <c r="L1470" s="46"/>
      <c r="M1470" s="236" t="s">
        <v>1</v>
      </c>
      <c r="N1470" s="237" t="s">
        <v>48</v>
      </c>
      <c r="O1470" s="93"/>
      <c r="P1470" s="238">
        <f>O1470*H1470</f>
        <v>0</v>
      </c>
      <c r="Q1470" s="238">
        <v>0.00027999999999999998</v>
      </c>
      <c r="R1470" s="238">
        <f>Q1470*H1470</f>
        <v>0.128828</v>
      </c>
      <c r="S1470" s="238">
        <v>0</v>
      </c>
      <c r="T1470" s="239">
        <f>S1470*H1470</f>
        <v>0</v>
      </c>
      <c r="U1470" s="40"/>
      <c r="V1470" s="40"/>
      <c r="W1470" s="40"/>
      <c r="X1470" s="40"/>
      <c r="Y1470" s="40"/>
      <c r="Z1470" s="40"/>
      <c r="AA1470" s="40"/>
      <c r="AB1470" s="40"/>
      <c r="AC1470" s="40"/>
      <c r="AD1470" s="40"/>
      <c r="AE1470" s="40"/>
      <c r="AR1470" s="240" t="s">
        <v>300</v>
      </c>
      <c r="AT1470" s="240" t="s">
        <v>230</v>
      </c>
      <c r="AU1470" s="240" t="s">
        <v>91</v>
      </c>
      <c r="AY1470" s="18" t="s">
        <v>227</v>
      </c>
      <c r="BE1470" s="241">
        <f>IF(N1470="základní",J1470,0)</f>
        <v>0</v>
      </c>
      <c r="BF1470" s="241">
        <f>IF(N1470="snížená",J1470,0)</f>
        <v>0</v>
      </c>
      <c r="BG1470" s="241">
        <f>IF(N1470="zákl. přenesená",J1470,0)</f>
        <v>0</v>
      </c>
      <c r="BH1470" s="241">
        <f>IF(N1470="sníž. přenesená",J1470,0)</f>
        <v>0</v>
      </c>
      <c r="BI1470" s="241">
        <f>IF(N1470="nulová",J1470,0)</f>
        <v>0</v>
      </c>
      <c r="BJ1470" s="18" t="s">
        <v>87</v>
      </c>
      <c r="BK1470" s="241">
        <f>ROUND(I1470*H1470,2)</f>
        <v>0</v>
      </c>
      <c r="BL1470" s="18" t="s">
        <v>300</v>
      </c>
      <c r="BM1470" s="240" t="s">
        <v>2128</v>
      </c>
    </row>
    <row r="1471" s="2" customFormat="1">
      <c r="A1471" s="40"/>
      <c r="B1471" s="41"/>
      <c r="C1471" s="42"/>
      <c r="D1471" s="242" t="s">
        <v>237</v>
      </c>
      <c r="E1471" s="42"/>
      <c r="F1471" s="243" t="s">
        <v>2129</v>
      </c>
      <c r="G1471" s="42"/>
      <c r="H1471" s="42"/>
      <c r="I1471" s="244"/>
      <c r="J1471" s="42"/>
      <c r="K1471" s="42"/>
      <c r="L1471" s="46"/>
      <c r="M1471" s="245"/>
      <c r="N1471" s="246"/>
      <c r="O1471" s="93"/>
      <c r="P1471" s="93"/>
      <c r="Q1471" s="93"/>
      <c r="R1471" s="93"/>
      <c r="S1471" s="93"/>
      <c r="T1471" s="94"/>
      <c r="U1471" s="40"/>
      <c r="V1471" s="40"/>
      <c r="W1471" s="40"/>
      <c r="X1471" s="40"/>
      <c r="Y1471" s="40"/>
      <c r="Z1471" s="40"/>
      <c r="AA1471" s="40"/>
      <c r="AB1471" s="40"/>
      <c r="AC1471" s="40"/>
      <c r="AD1471" s="40"/>
      <c r="AE1471" s="40"/>
      <c r="AT1471" s="18" t="s">
        <v>237</v>
      </c>
      <c r="AU1471" s="18" t="s">
        <v>91</v>
      </c>
    </row>
    <row r="1472" s="2" customFormat="1" ht="16.5" customHeight="1">
      <c r="A1472" s="40"/>
      <c r="B1472" s="41"/>
      <c r="C1472" s="229" t="s">
        <v>2130</v>
      </c>
      <c r="D1472" s="229" t="s">
        <v>230</v>
      </c>
      <c r="E1472" s="230" t="s">
        <v>2131</v>
      </c>
      <c r="F1472" s="231" t="s">
        <v>2132</v>
      </c>
      <c r="G1472" s="232" t="s">
        <v>1381</v>
      </c>
      <c r="H1472" s="305"/>
      <c r="I1472" s="234"/>
      <c r="J1472" s="235">
        <f>ROUND(I1472*H1472,2)</f>
        <v>0</v>
      </c>
      <c r="K1472" s="231" t="s">
        <v>234</v>
      </c>
      <c r="L1472" s="46"/>
      <c r="M1472" s="236" t="s">
        <v>1</v>
      </c>
      <c r="N1472" s="237" t="s">
        <v>48</v>
      </c>
      <c r="O1472" s="93"/>
      <c r="P1472" s="238">
        <f>O1472*H1472</f>
        <v>0</v>
      </c>
      <c r="Q1472" s="238">
        <v>0</v>
      </c>
      <c r="R1472" s="238">
        <f>Q1472*H1472</f>
        <v>0</v>
      </c>
      <c r="S1472" s="238">
        <v>0</v>
      </c>
      <c r="T1472" s="239">
        <f>S1472*H1472</f>
        <v>0</v>
      </c>
      <c r="U1472" s="40"/>
      <c r="V1472" s="40"/>
      <c r="W1472" s="40"/>
      <c r="X1472" s="40"/>
      <c r="Y1472" s="40"/>
      <c r="Z1472" s="40"/>
      <c r="AA1472" s="40"/>
      <c r="AB1472" s="40"/>
      <c r="AC1472" s="40"/>
      <c r="AD1472" s="40"/>
      <c r="AE1472" s="40"/>
      <c r="AR1472" s="240" t="s">
        <v>300</v>
      </c>
      <c r="AT1472" s="240" t="s">
        <v>230</v>
      </c>
      <c r="AU1472" s="240" t="s">
        <v>91</v>
      </c>
      <c r="AY1472" s="18" t="s">
        <v>227</v>
      </c>
      <c r="BE1472" s="241">
        <f>IF(N1472="základní",J1472,0)</f>
        <v>0</v>
      </c>
      <c r="BF1472" s="241">
        <f>IF(N1472="snížená",J1472,0)</f>
        <v>0</v>
      </c>
      <c r="BG1472" s="241">
        <f>IF(N1472="zákl. přenesená",J1472,0)</f>
        <v>0</v>
      </c>
      <c r="BH1472" s="241">
        <f>IF(N1472="sníž. přenesená",J1472,0)</f>
        <v>0</v>
      </c>
      <c r="BI1472" s="241">
        <f>IF(N1472="nulová",J1472,0)</f>
        <v>0</v>
      </c>
      <c r="BJ1472" s="18" t="s">
        <v>87</v>
      </c>
      <c r="BK1472" s="241">
        <f>ROUND(I1472*H1472,2)</f>
        <v>0</v>
      </c>
      <c r="BL1472" s="18" t="s">
        <v>300</v>
      </c>
      <c r="BM1472" s="240" t="s">
        <v>2133</v>
      </c>
    </row>
    <row r="1473" s="12" customFormat="1" ht="22.8" customHeight="1">
      <c r="A1473" s="12"/>
      <c r="B1473" s="213"/>
      <c r="C1473" s="214"/>
      <c r="D1473" s="215" t="s">
        <v>82</v>
      </c>
      <c r="E1473" s="227" t="s">
        <v>2134</v>
      </c>
      <c r="F1473" s="227" t="s">
        <v>2135</v>
      </c>
      <c r="G1473" s="214"/>
      <c r="H1473" s="214"/>
      <c r="I1473" s="217"/>
      <c r="J1473" s="228">
        <f>BK1473</f>
        <v>0</v>
      </c>
      <c r="K1473" s="214"/>
      <c r="L1473" s="219"/>
      <c r="M1473" s="220"/>
      <c r="N1473" s="221"/>
      <c r="O1473" s="221"/>
      <c r="P1473" s="222">
        <f>SUM(P1474:P1687)</f>
        <v>0</v>
      </c>
      <c r="Q1473" s="221"/>
      <c r="R1473" s="222">
        <f>SUM(R1474:R1687)</f>
        <v>5.5084999999999997</v>
      </c>
      <c r="S1473" s="221"/>
      <c r="T1473" s="223">
        <f>SUM(T1474:T1687)</f>
        <v>2.3388420000000001</v>
      </c>
      <c r="U1473" s="12"/>
      <c r="V1473" s="12"/>
      <c r="W1473" s="12"/>
      <c r="X1473" s="12"/>
      <c r="Y1473" s="12"/>
      <c r="Z1473" s="12"/>
      <c r="AA1473" s="12"/>
      <c r="AB1473" s="12"/>
      <c r="AC1473" s="12"/>
      <c r="AD1473" s="12"/>
      <c r="AE1473" s="12"/>
      <c r="AR1473" s="224" t="s">
        <v>91</v>
      </c>
      <c r="AT1473" s="225" t="s">
        <v>82</v>
      </c>
      <c r="AU1473" s="225" t="s">
        <v>87</v>
      </c>
      <c r="AY1473" s="224" t="s">
        <v>227</v>
      </c>
      <c r="BK1473" s="226">
        <f>SUM(BK1474:BK1687)</f>
        <v>0</v>
      </c>
    </row>
    <row r="1474" s="2" customFormat="1" ht="16.5" customHeight="1">
      <c r="A1474" s="40"/>
      <c r="B1474" s="41"/>
      <c r="C1474" s="229" t="s">
        <v>2136</v>
      </c>
      <c r="D1474" s="229" t="s">
        <v>230</v>
      </c>
      <c r="E1474" s="230" t="s">
        <v>2137</v>
      </c>
      <c r="F1474" s="231" t="s">
        <v>2138</v>
      </c>
      <c r="G1474" s="232" t="s">
        <v>2139</v>
      </c>
      <c r="H1474" s="233">
        <v>2668</v>
      </c>
      <c r="I1474" s="234"/>
      <c r="J1474" s="235">
        <f>ROUND(I1474*H1474,2)</f>
        <v>0</v>
      </c>
      <c r="K1474" s="231" t="s">
        <v>251</v>
      </c>
      <c r="L1474" s="46"/>
      <c r="M1474" s="236" t="s">
        <v>1</v>
      </c>
      <c r="N1474" s="237" t="s">
        <v>48</v>
      </c>
      <c r="O1474" s="93"/>
      <c r="P1474" s="238">
        <f>O1474*H1474</f>
        <v>0</v>
      </c>
      <c r="Q1474" s="238">
        <v>0.001</v>
      </c>
      <c r="R1474" s="238">
        <f>Q1474*H1474</f>
        <v>2.6680000000000001</v>
      </c>
      <c r="S1474" s="238">
        <v>0</v>
      </c>
      <c r="T1474" s="239">
        <f>S1474*H1474</f>
        <v>0</v>
      </c>
      <c r="U1474" s="40"/>
      <c r="V1474" s="40"/>
      <c r="W1474" s="40"/>
      <c r="X1474" s="40"/>
      <c r="Y1474" s="40"/>
      <c r="Z1474" s="40"/>
      <c r="AA1474" s="40"/>
      <c r="AB1474" s="40"/>
      <c r="AC1474" s="40"/>
      <c r="AD1474" s="40"/>
      <c r="AE1474" s="40"/>
      <c r="AR1474" s="240" t="s">
        <v>300</v>
      </c>
      <c r="AT1474" s="240" t="s">
        <v>230</v>
      </c>
      <c r="AU1474" s="240" t="s">
        <v>91</v>
      </c>
      <c r="AY1474" s="18" t="s">
        <v>227</v>
      </c>
      <c r="BE1474" s="241">
        <f>IF(N1474="základní",J1474,0)</f>
        <v>0</v>
      </c>
      <c r="BF1474" s="241">
        <f>IF(N1474="snížená",J1474,0)</f>
        <v>0</v>
      </c>
      <c r="BG1474" s="241">
        <f>IF(N1474="zákl. přenesená",J1474,0)</f>
        <v>0</v>
      </c>
      <c r="BH1474" s="241">
        <f>IF(N1474="sníž. přenesená",J1474,0)</f>
        <v>0</v>
      </c>
      <c r="BI1474" s="241">
        <f>IF(N1474="nulová",J1474,0)</f>
        <v>0</v>
      </c>
      <c r="BJ1474" s="18" t="s">
        <v>87</v>
      </c>
      <c r="BK1474" s="241">
        <f>ROUND(I1474*H1474,2)</f>
        <v>0</v>
      </c>
      <c r="BL1474" s="18" t="s">
        <v>300</v>
      </c>
      <c r="BM1474" s="240" t="s">
        <v>2140</v>
      </c>
    </row>
    <row r="1475" s="2" customFormat="1">
      <c r="A1475" s="40"/>
      <c r="B1475" s="41"/>
      <c r="C1475" s="42"/>
      <c r="D1475" s="242" t="s">
        <v>237</v>
      </c>
      <c r="E1475" s="42"/>
      <c r="F1475" s="243" t="s">
        <v>2141</v>
      </c>
      <c r="G1475" s="42"/>
      <c r="H1475" s="42"/>
      <c r="I1475" s="244"/>
      <c r="J1475" s="42"/>
      <c r="K1475" s="42"/>
      <c r="L1475" s="46"/>
      <c r="M1475" s="245"/>
      <c r="N1475" s="246"/>
      <c r="O1475" s="93"/>
      <c r="P1475" s="93"/>
      <c r="Q1475" s="93"/>
      <c r="R1475" s="93"/>
      <c r="S1475" s="93"/>
      <c r="T1475" s="94"/>
      <c r="U1475" s="40"/>
      <c r="V1475" s="40"/>
      <c r="W1475" s="40"/>
      <c r="X1475" s="40"/>
      <c r="Y1475" s="40"/>
      <c r="Z1475" s="40"/>
      <c r="AA1475" s="40"/>
      <c r="AB1475" s="40"/>
      <c r="AC1475" s="40"/>
      <c r="AD1475" s="40"/>
      <c r="AE1475" s="40"/>
      <c r="AT1475" s="18" t="s">
        <v>237</v>
      </c>
      <c r="AU1475" s="18" t="s">
        <v>91</v>
      </c>
    </row>
    <row r="1476" s="15" customFormat="1">
      <c r="A1476" s="15"/>
      <c r="B1476" s="274"/>
      <c r="C1476" s="275"/>
      <c r="D1476" s="242" t="s">
        <v>369</v>
      </c>
      <c r="E1476" s="276" t="s">
        <v>1</v>
      </c>
      <c r="F1476" s="277" t="s">
        <v>864</v>
      </c>
      <c r="G1476" s="275"/>
      <c r="H1476" s="276" t="s">
        <v>1</v>
      </c>
      <c r="I1476" s="278"/>
      <c r="J1476" s="275"/>
      <c r="K1476" s="275"/>
      <c r="L1476" s="279"/>
      <c r="M1476" s="280"/>
      <c r="N1476" s="281"/>
      <c r="O1476" s="281"/>
      <c r="P1476" s="281"/>
      <c r="Q1476" s="281"/>
      <c r="R1476" s="281"/>
      <c r="S1476" s="281"/>
      <c r="T1476" s="282"/>
      <c r="U1476" s="15"/>
      <c r="V1476" s="15"/>
      <c r="W1476" s="15"/>
      <c r="X1476" s="15"/>
      <c r="Y1476" s="15"/>
      <c r="Z1476" s="15"/>
      <c r="AA1476" s="15"/>
      <c r="AB1476" s="15"/>
      <c r="AC1476" s="15"/>
      <c r="AD1476" s="15"/>
      <c r="AE1476" s="15"/>
      <c r="AT1476" s="283" t="s">
        <v>369</v>
      </c>
      <c r="AU1476" s="283" t="s">
        <v>91</v>
      </c>
      <c r="AV1476" s="15" t="s">
        <v>87</v>
      </c>
      <c r="AW1476" s="15" t="s">
        <v>38</v>
      </c>
      <c r="AX1476" s="15" t="s">
        <v>83</v>
      </c>
      <c r="AY1476" s="283" t="s">
        <v>227</v>
      </c>
    </row>
    <row r="1477" s="13" customFormat="1">
      <c r="A1477" s="13"/>
      <c r="B1477" s="252"/>
      <c r="C1477" s="253"/>
      <c r="D1477" s="242" t="s">
        <v>369</v>
      </c>
      <c r="E1477" s="254" t="s">
        <v>1</v>
      </c>
      <c r="F1477" s="255" t="s">
        <v>2142</v>
      </c>
      <c r="G1477" s="253"/>
      <c r="H1477" s="256">
        <v>1060</v>
      </c>
      <c r="I1477" s="257"/>
      <c r="J1477" s="253"/>
      <c r="K1477" s="253"/>
      <c r="L1477" s="258"/>
      <c r="M1477" s="259"/>
      <c r="N1477" s="260"/>
      <c r="O1477" s="260"/>
      <c r="P1477" s="260"/>
      <c r="Q1477" s="260"/>
      <c r="R1477" s="260"/>
      <c r="S1477" s="260"/>
      <c r="T1477" s="261"/>
      <c r="U1477" s="13"/>
      <c r="V1477" s="13"/>
      <c r="W1477" s="13"/>
      <c r="X1477" s="13"/>
      <c r="Y1477" s="13"/>
      <c r="Z1477" s="13"/>
      <c r="AA1477" s="13"/>
      <c r="AB1477" s="13"/>
      <c r="AC1477" s="13"/>
      <c r="AD1477" s="13"/>
      <c r="AE1477" s="13"/>
      <c r="AT1477" s="262" t="s">
        <v>369</v>
      </c>
      <c r="AU1477" s="262" t="s">
        <v>91</v>
      </c>
      <c r="AV1477" s="13" t="s">
        <v>91</v>
      </c>
      <c r="AW1477" s="13" t="s">
        <v>38</v>
      </c>
      <c r="AX1477" s="13" t="s">
        <v>83</v>
      </c>
      <c r="AY1477" s="262" t="s">
        <v>227</v>
      </c>
    </row>
    <row r="1478" s="15" customFormat="1">
      <c r="A1478" s="15"/>
      <c r="B1478" s="274"/>
      <c r="C1478" s="275"/>
      <c r="D1478" s="242" t="s">
        <v>369</v>
      </c>
      <c r="E1478" s="276" t="s">
        <v>1</v>
      </c>
      <c r="F1478" s="277" t="s">
        <v>1043</v>
      </c>
      <c r="G1478" s="275"/>
      <c r="H1478" s="276" t="s">
        <v>1</v>
      </c>
      <c r="I1478" s="278"/>
      <c r="J1478" s="275"/>
      <c r="K1478" s="275"/>
      <c r="L1478" s="279"/>
      <c r="M1478" s="280"/>
      <c r="N1478" s="281"/>
      <c r="O1478" s="281"/>
      <c r="P1478" s="281"/>
      <c r="Q1478" s="281"/>
      <c r="R1478" s="281"/>
      <c r="S1478" s="281"/>
      <c r="T1478" s="282"/>
      <c r="U1478" s="15"/>
      <c r="V1478" s="15"/>
      <c r="W1478" s="15"/>
      <c r="X1478" s="15"/>
      <c r="Y1478" s="15"/>
      <c r="Z1478" s="15"/>
      <c r="AA1478" s="15"/>
      <c r="AB1478" s="15"/>
      <c r="AC1478" s="15"/>
      <c r="AD1478" s="15"/>
      <c r="AE1478" s="15"/>
      <c r="AT1478" s="283" t="s">
        <v>369</v>
      </c>
      <c r="AU1478" s="283" t="s">
        <v>91</v>
      </c>
      <c r="AV1478" s="15" t="s">
        <v>87</v>
      </c>
      <c r="AW1478" s="15" t="s">
        <v>38</v>
      </c>
      <c r="AX1478" s="15" t="s">
        <v>83</v>
      </c>
      <c r="AY1478" s="283" t="s">
        <v>227</v>
      </c>
    </row>
    <row r="1479" s="13" customFormat="1">
      <c r="A1479" s="13"/>
      <c r="B1479" s="252"/>
      <c r="C1479" s="253"/>
      <c r="D1479" s="242" t="s">
        <v>369</v>
      </c>
      <c r="E1479" s="254" t="s">
        <v>1</v>
      </c>
      <c r="F1479" s="255" t="s">
        <v>2143</v>
      </c>
      <c r="G1479" s="253"/>
      <c r="H1479" s="256">
        <v>640</v>
      </c>
      <c r="I1479" s="257"/>
      <c r="J1479" s="253"/>
      <c r="K1479" s="253"/>
      <c r="L1479" s="258"/>
      <c r="M1479" s="259"/>
      <c r="N1479" s="260"/>
      <c r="O1479" s="260"/>
      <c r="P1479" s="260"/>
      <c r="Q1479" s="260"/>
      <c r="R1479" s="260"/>
      <c r="S1479" s="260"/>
      <c r="T1479" s="261"/>
      <c r="U1479" s="13"/>
      <c r="V1479" s="13"/>
      <c r="W1479" s="13"/>
      <c r="X1479" s="13"/>
      <c r="Y1479" s="13"/>
      <c r="Z1479" s="13"/>
      <c r="AA1479" s="13"/>
      <c r="AB1479" s="13"/>
      <c r="AC1479" s="13"/>
      <c r="AD1479" s="13"/>
      <c r="AE1479" s="13"/>
      <c r="AT1479" s="262" t="s">
        <v>369</v>
      </c>
      <c r="AU1479" s="262" t="s">
        <v>91</v>
      </c>
      <c r="AV1479" s="13" t="s">
        <v>91</v>
      </c>
      <c r="AW1479" s="13" t="s">
        <v>38</v>
      </c>
      <c r="AX1479" s="13" t="s">
        <v>83</v>
      </c>
      <c r="AY1479" s="262" t="s">
        <v>227</v>
      </c>
    </row>
    <row r="1480" s="13" customFormat="1">
      <c r="A1480" s="13"/>
      <c r="B1480" s="252"/>
      <c r="C1480" s="253"/>
      <c r="D1480" s="242" t="s">
        <v>369</v>
      </c>
      <c r="E1480" s="254" t="s">
        <v>1</v>
      </c>
      <c r="F1480" s="255" t="s">
        <v>2144</v>
      </c>
      <c r="G1480" s="253"/>
      <c r="H1480" s="256">
        <v>430</v>
      </c>
      <c r="I1480" s="257"/>
      <c r="J1480" s="253"/>
      <c r="K1480" s="253"/>
      <c r="L1480" s="258"/>
      <c r="M1480" s="259"/>
      <c r="N1480" s="260"/>
      <c r="O1480" s="260"/>
      <c r="P1480" s="260"/>
      <c r="Q1480" s="260"/>
      <c r="R1480" s="260"/>
      <c r="S1480" s="260"/>
      <c r="T1480" s="261"/>
      <c r="U1480" s="13"/>
      <c r="V1480" s="13"/>
      <c r="W1480" s="13"/>
      <c r="X1480" s="13"/>
      <c r="Y1480" s="13"/>
      <c r="Z1480" s="13"/>
      <c r="AA1480" s="13"/>
      <c r="AB1480" s="13"/>
      <c r="AC1480" s="13"/>
      <c r="AD1480" s="13"/>
      <c r="AE1480" s="13"/>
      <c r="AT1480" s="262" t="s">
        <v>369</v>
      </c>
      <c r="AU1480" s="262" t="s">
        <v>91</v>
      </c>
      <c r="AV1480" s="13" t="s">
        <v>91</v>
      </c>
      <c r="AW1480" s="13" t="s">
        <v>38</v>
      </c>
      <c r="AX1480" s="13" t="s">
        <v>83</v>
      </c>
      <c r="AY1480" s="262" t="s">
        <v>227</v>
      </c>
    </row>
    <row r="1481" s="13" customFormat="1">
      <c r="A1481" s="13"/>
      <c r="B1481" s="252"/>
      <c r="C1481" s="253"/>
      <c r="D1481" s="242" t="s">
        <v>369</v>
      </c>
      <c r="E1481" s="254" t="s">
        <v>1</v>
      </c>
      <c r="F1481" s="255" t="s">
        <v>2145</v>
      </c>
      <c r="G1481" s="253"/>
      <c r="H1481" s="256">
        <v>130</v>
      </c>
      <c r="I1481" s="257"/>
      <c r="J1481" s="253"/>
      <c r="K1481" s="253"/>
      <c r="L1481" s="258"/>
      <c r="M1481" s="259"/>
      <c r="N1481" s="260"/>
      <c r="O1481" s="260"/>
      <c r="P1481" s="260"/>
      <c r="Q1481" s="260"/>
      <c r="R1481" s="260"/>
      <c r="S1481" s="260"/>
      <c r="T1481" s="261"/>
      <c r="U1481" s="13"/>
      <c r="V1481" s="13"/>
      <c r="W1481" s="13"/>
      <c r="X1481" s="13"/>
      <c r="Y1481" s="13"/>
      <c r="Z1481" s="13"/>
      <c r="AA1481" s="13"/>
      <c r="AB1481" s="13"/>
      <c r="AC1481" s="13"/>
      <c r="AD1481" s="13"/>
      <c r="AE1481" s="13"/>
      <c r="AT1481" s="262" t="s">
        <v>369</v>
      </c>
      <c r="AU1481" s="262" t="s">
        <v>91</v>
      </c>
      <c r="AV1481" s="13" t="s">
        <v>91</v>
      </c>
      <c r="AW1481" s="13" t="s">
        <v>38</v>
      </c>
      <c r="AX1481" s="13" t="s">
        <v>83</v>
      </c>
      <c r="AY1481" s="262" t="s">
        <v>227</v>
      </c>
    </row>
    <row r="1482" s="13" customFormat="1">
      <c r="A1482" s="13"/>
      <c r="B1482" s="252"/>
      <c r="C1482" s="253"/>
      <c r="D1482" s="242" t="s">
        <v>369</v>
      </c>
      <c r="E1482" s="254" t="s">
        <v>1</v>
      </c>
      <c r="F1482" s="255" t="s">
        <v>2146</v>
      </c>
      <c r="G1482" s="253"/>
      <c r="H1482" s="256">
        <v>60</v>
      </c>
      <c r="I1482" s="257"/>
      <c r="J1482" s="253"/>
      <c r="K1482" s="253"/>
      <c r="L1482" s="258"/>
      <c r="M1482" s="259"/>
      <c r="N1482" s="260"/>
      <c r="O1482" s="260"/>
      <c r="P1482" s="260"/>
      <c r="Q1482" s="260"/>
      <c r="R1482" s="260"/>
      <c r="S1482" s="260"/>
      <c r="T1482" s="261"/>
      <c r="U1482" s="13"/>
      <c r="V1482" s="13"/>
      <c r="W1482" s="13"/>
      <c r="X1482" s="13"/>
      <c r="Y1482" s="13"/>
      <c r="Z1482" s="13"/>
      <c r="AA1482" s="13"/>
      <c r="AB1482" s="13"/>
      <c r="AC1482" s="13"/>
      <c r="AD1482" s="13"/>
      <c r="AE1482" s="13"/>
      <c r="AT1482" s="262" t="s">
        <v>369</v>
      </c>
      <c r="AU1482" s="262" t="s">
        <v>91</v>
      </c>
      <c r="AV1482" s="13" t="s">
        <v>91</v>
      </c>
      <c r="AW1482" s="13" t="s">
        <v>38</v>
      </c>
      <c r="AX1482" s="13" t="s">
        <v>83</v>
      </c>
      <c r="AY1482" s="262" t="s">
        <v>227</v>
      </c>
    </row>
    <row r="1483" s="16" customFormat="1">
      <c r="A1483" s="16"/>
      <c r="B1483" s="294"/>
      <c r="C1483" s="295"/>
      <c r="D1483" s="242" t="s">
        <v>369</v>
      </c>
      <c r="E1483" s="296" t="s">
        <v>1</v>
      </c>
      <c r="F1483" s="297" t="s">
        <v>450</v>
      </c>
      <c r="G1483" s="295"/>
      <c r="H1483" s="298">
        <v>2320</v>
      </c>
      <c r="I1483" s="299"/>
      <c r="J1483" s="295"/>
      <c r="K1483" s="295"/>
      <c r="L1483" s="300"/>
      <c r="M1483" s="301"/>
      <c r="N1483" s="302"/>
      <c r="O1483" s="302"/>
      <c r="P1483" s="302"/>
      <c r="Q1483" s="302"/>
      <c r="R1483" s="302"/>
      <c r="S1483" s="302"/>
      <c r="T1483" s="303"/>
      <c r="U1483" s="16"/>
      <c r="V1483" s="16"/>
      <c r="W1483" s="16"/>
      <c r="X1483" s="16"/>
      <c r="Y1483" s="16"/>
      <c r="Z1483" s="16"/>
      <c r="AA1483" s="16"/>
      <c r="AB1483" s="16"/>
      <c r="AC1483" s="16"/>
      <c r="AD1483" s="16"/>
      <c r="AE1483" s="16"/>
      <c r="AT1483" s="304" t="s">
        <v>369</v>
      </c>
      <c r="AU1483" s="304" t="s">
        <v>91</v>
      </c>
      <c r="AV1483" s="16" t="s">
        <v>102</v>
      </c>
      <c r="AW1483" s="16" t="s">
        <v>38</v>
      </c>
      <c r="AX1483" s="16" t="s">
        <v>83</v>
      </c>
      <c r="AY1483" s="304" t="s">
        <v>227</v>
      </c>
    </row>
    <row r="1484" s="13" customFormat="1">
      <c r="A1484" s="13"/>
      <c r="B1484" s="252"/>
      <c r="C1484" s="253"/>
      <c r="D1484" s="242" t="s">
        <v>369</v>
      </c>
      <c r="E1484" s="254" t="s">
        <v>1</v>
      </c>
      <c r="F1484" s="255" t="s">
        <v>2147</v>
      </c>
      <c r="G1484" s="253"/>
      <c r="H1484" s="256">
        <v>348</v>
      </c>
      <c r="I1484" s="257"/>
      <c r="J1484" s="253"/>
      <c r="K1484" s="253"/>
      <c r="L1484" s="258"/>
      <c r="M1484" s="259"/>
      <c r="N1484" s="260"/>
      <c r="O1484" s="260"/>
      <c r="P1484" s="260"/>
      <c r="Q1484" s="260"/>
      <c r="R1484" s="260"/>
      <c r="S1484" s="260"/>
      <c r="T1484" s="261"/>
      <c r="U1484" s="13"/>
      <c r="V1484" s="13"/>
      <c r="W1484" s="13"/>
      <c r="X1484" s="13"/>
      <c r="Y1484" s="13"/>
      <c r="Z1484" s="13"/>
      <c r="AA1484" s="13"/>
      <c r="AB1484" s="13"/>
      <c r="AC1484" s="13"/>
      <c r="AD1484" s="13"/>
      <c r="AE1484" s="13"/>
      <c r="AT1484" s="262" t="s">
        <v>369</v>
      </c>
      <c r="AU1484" s="262" t="s">
        <v>91</v>
      </c>
      <c r="AV1484" s="13" t="s">
        <v>91</v>
      </c>
      <c r="AW1484" s="13" t="s">
        <v>38</v>
      </c>
      <c r="AX1484" s="13" t="s">
        <v>83</v>
      </c>
      <c r="AY1484" s="262" t="s">
        <v>227</v>
      </c>
    </row>
    <row r="1485" s="14" customFormat="1">
      <c r="A1485" s="14"/>
      <c r="B1485" s="263"/>
      <c r="C1485" s="264"/>
      <c r="D1485" s="242" t="s">
        <v>369</v>
      </c>
      <c r="E1485" s="265" t="s">
        <v>1</v>
      </c>
      <c r="F1485" s="266" t="s">
        <v>371</v>
      </c>
      <c r="G1485" s="264"/>
      <c r="H1485" s="267">
        <v>2668</v>
      </c>
      <c r="I1485" s="268"/>
      <c r="J1485" s="264"/>
      <c r="K1485" s="264"/>
      <c r="L1485" s="269"/>
      <c r="M1485" s="270"/>
      <c r="N1485" s="271"/>
      <c r="O1485" s="271"/>
      <c r="P1485" s="271"/>
      <c r="Q1485" s="271"/>
      <c r="R1485" s="271"/>
      <c r="S1485" s="271"/>
      <c r="T1485" s="272"/>
      <c r="U1485" s="14"/>
      <c r="V1485" s="14"/>
      <c r="W1485" s="14"/>
      <c r="X1485" s="14"/>
      <c r="Y1485" s="14"/>
      <c r="Z1485" s="14"/>
      <c r="AA1485" s="14"/>
      <c r="AB1485" s="14"/>
      <c r="AC1485" s="14"/>
      <c r="AD1485" s="14"/>
      <c r="AE1485" s="14"/>
      <c r="AT1485" s="273" t="s">
        <v>369</v>
      </c>
      <c r="AU1485" s="273" t="s">
        <v>91</v>
      </c>
      <c r="AV1485" s="14" t="s">
        <v>115</v>
      </c>
      <c r="AW1485" s="14" t="s">
        <v>38</v>
      </c>
      <c r="AX1485" s="14" t="s">
        <v>87</v>
      </c>
      <c r="AY1485" s="273" t="s">
        <v>227</v>
      </c>
    </row>
    <row r="1486" s="2" customFormat="1" ht="16.5" customHeight="1">
      <c r="A1486" s="40"/>
      <c r="B1486" s="41"/>
      <c r="C1486" s="229" t="s">
        <v>2148</v>
      </c>
      <c r="D1486" s="229" t="s">
        <v>230</v>
      </c>
      <c r="E1486" s="230" t="s">
        <v>2137</v>
      </c>
      <c r="F1486" s="231" t="s">
        <v>2138</v>
      </c>
      <c r="G1486" s="232" t="s">
        <v>2139</v>
      </c>
      <c r="H1486" s="233">
        <v>2840.5</v>
      </c>
      <c r="I1486" s="234"/>
      <c r="J1486" s="235">
        <f>ROUND(I1486*H1486,2)</f>
        <v>0</v>
      </c>
      <c r="K1486" s="231" t="s">
        <v>251</v>
      </c>
      <c r="L1486" s="46"/>
      <c r="M1486" s="236" t="s">
        <v>1</v>
      </c>
      <c r="N1486" s="237" t="s">
        <v>48</v>
      </c>
      <c r="O1486" s="93"/>
      <c r="P1486" s="238">
        <f>O1486*H1486</f>
        <v>0</v>
      </c>
      <c r="Q1486" s="238">
        <v>0.001</v>
      </c>
      <c r="R1486" s="238">
        <f>Q1486*H1486</f>
        <v>2.8405</v>
      </c>
      <c r="S1486" s="238">
        <v>0</v>
      </c>
      <c r="T1486" s="239">
        <f>S1486*H1486</f>
        <v>0</v>
      </c>
      <c r="U1486" s="40"/>
      <c r="V1486" s="40"/>
      <c r="W1486" s="40"/>
      <c r="X1486" s="40"/>
      <c r="Y1486" s="40"/>
      <c r="Z1486" s="40"/>
      <c r="AA1486" s="40"/>
      <c r="AB1486" s="40"/>
      <c r="AC1486" s="40"/>
      <c r="AD1486" s="40"/>
      <c r="AE1486" s="40"/>
      <c r="AR1486" s="240" t="s">
        <v>300</v>
      </c>
      <c r="AT1486" s="240" t="s">
        <v>230</v>
      </c>
      <c r="AU1486" s="240" t="s">
        <v>91</v>
      </c>
      <c r="AY1486" s="18" t="s">
        <v>227</v>
      </c>
      <c r="BE1486" s="241">
        <f>IF(N1486="základní",J1486,0)</f>
        <v>0</v>
      </c>
      <c r="BF1486" s="241">
        <f>IF(N1486="snížená",J1486,0)</f>
        <v>0</v>
      </c>
      <c r="BG1486" s="241">
        <f>IF(N1486="zákl. přenesená",J1486,0)</f>
        <v>0</v>
      </c>
      <c r="BH1486" s="241">
        <f>IF(N1486="sníž. přenesená",J1486,0)</f>
        <v>0</v>
      </c>
      <c r="BI1486" s="241">
        <f>IF(N1486="nulová",J1486,0)</f>
        <v>0</v>
      </c>
      <c r="BJ1486" s="18" t="s">
        <v>87</v>
      </c>
      <c r="BK1486" s="241">
        <f>ROUND(I1486*H1486,2)</f>
        <v>0</v>
      </c>
      <c r="BL1486" s="18" t="s">
        <v>300</v>
      </c>
      <c r="BM1486" s="240" t="s">
        <v>2149</v>
      </c>
    </row>
    <row r="1487" s="2" customFormat="1">
      <c r="A1487" s="40"/>
      <c r="B1487" s="41"/>
      <c r="C1487" s="42"/>
      <c r="D1487" s="242" t="s">
        <v>237</v>
      </c>
      <c r="E1487" s="42"/>
      <c r="F1487" s="243" t="s">
        <v>2141</v>
      </c>
      <c r="G1487" s="42"/>
      <c r="H1487" s="42"/>
      <c r="I1487" s="244"/>
      <c r="J1487" s="42"/>
      <c r="K1487" s="42"/>
      <c r="L1487" s="46"/>
      <c r="M1487" s="245"/>
      <c r="N1487" s="246"/>
      <c r="O1487" s="93"/>
      <c r="P1487" s="93"/>
      <c r="Q1487" s="93"/>
      <c r="R1487" s="93"/>
      <c r="S1487" s="93"/>
      <c r="T1487" s="94"/>
      <c r="U1487" s="40"/>
      <c r="V1487" s="40"/>
      <c r="W1487" s="40"/>
      <c r="X1487" s="40"/>
      <c r="Y1487" s="40"/>
      <c r="Z1487" s="40"/>
      <c r="AA1487" s="40"/>
      <c r="AB1487" s="40"/>
      <c r="AC1487" s="40"/>
      <c r="AD1487" s="40"/>
      <c r="AE1487" s="40"/>
      <c r="AT1487" s="18" t="s">
        <v>237</v>
      </c>
      <c r="AU1487" s="18" t="s">
        <v>91</v>
      </c>
    </row>
    <row r="1488" s="15" customFormat="1">
      <c r="A1488" s="15"/>
      <c r="B1488" s="274"/>
      <c r="C1488" s="275"/>
      <c r="D1488" s="242" t="s">
        <v>369</v>
      </c>
      <c r="E1488" s="276" t="s">
        <v>1</v>
      </c>
      <c r="F1488" s="277" t="s">
        <v>864</v>
      </c>
      <c r="G1488" s="275"/>
      <c r="H1488" s="276" t="s">
        <v>1</v>
      </c>
      <c r="I1488" s="278"/>
      <c r="J1488" s="275"/>
      <c r="K1488" s="275"/>
      <c r="L1488" s="279"/>
      <c r="M1488" s="280"/>
      <c r="N1488" s="281"/>
      <c r="O1488" s="281"/>
      <c r="P1488" s="281"/>
      <c r="Q1488" s="281"/>
      <c r="R1488" s="281"/>
      <c r="S1488" s="281"/>
      <c r="T1488" s="282"/>
      <c r="U1488" s="15"/>
      <c r="V1488" s="15"/>
      <c r="W1488" s="15"/>
      <c r="X1488" s="15"/>
      <c r="Y1488" s="15"/>
      <c r="Z1488" s="15"/>
      <c r="AA1488" s="15"/>
      <c r="AB1488" s="15"/>
      <c r="AC1488" s="15"/>
      <c r="AD1488" s="15"/>
      <c r="AE1488" s="15"/>
      <c r="AT1488" s="283" t="s">
        <v>369</v>
      </c>
      <c r="AU1488" s="283" t="s">
        <v>91</v>
      </c>
      <c r="AV1488" s="15" t="s">
        <v>87</v>
      </c>
      <c r="AW1488" s="15" t="s">
        <v>38</v>
      </c>
      <c r="AX1488" s="15" t="s">
        <v>83</v>
      </c>
      <c r="AY1488" s="283" t="s">
        <v>227</v>
      </c>
    </row>
    <row r="1489" s="15" customFormat="1">
      <c r="A1489" s="15"/>
      <c r="B1489" s="274"/>
      <c r="C1489" s="275"/>
      <c r="D1489" s="242" t="s">
        <v>369</v>
      </c>
      <c r="E1489" s="276" t="s">
        <v>1</v>
      </c>
      <c r="F1489" s="277" t="s">
        <v>467</v>
      </c>
      <c r="G1489" s="275"/>
      <c r="H1489" s="276" t="s">
        <v>1</v>
      </c>
      <c r="I1489" s="278"/>
      <c r="J1489" s="275"/>
      <c r="K1489" s="275"/>
      <c r="L1489" s="279"/>
      <c r="M1489" s="280"/>
      <c r="N1489" s="281"/>
      <c r="O1489" s="281"/>
      <c r="P1489" s="281"/>
      <c r="Q1489" s="281"/>
      <c r="R1489" s="281"/>
      <c r="S1489" s="281"/>
      <c r="T1489" s="282"/>
      <c r="U1489" s="15"/>
      <c r="V1489" s="15"/>
      <c r="W1489" s="15"/>
      <c r="X1489" s="15"/>
      <c r="Y1489" s="15"/>
      <c r="Z1489" s="15"/>
      <c r="AA1489" s="15"/>
      <c r="AB1489" s="15"/>
      <c r="AC1489" s="15"/>
      <c r="AD1489" s="15"/>
      <c r="AE1489" s="15"/>
      <c r="AT1489" s="283" t="s">
        <v>369</v>
      </c>
      <c r="AU1489" s="283" t="s">
        <v>91</v>
      </c>
      <c r="AV1489" s="15" t="s">
        <v>87</v>
      </c>
      <c r="AW1489" s="15" t="s">
        <v>38</v>
      </c>
      <c r="AX1489" s="15" t="s">
        <v>83</v>
      </c>
      <c r="AY1489" s="283" t="s">
        <v>227</v>
      </c>
    </row>
    <row r="1490" s="13" customFormat="1">
      <c r="A1490" s="13"/>
      <c r="B1490" s="252"/>
      <c r="C1490" s="253"/>
      <c r="D1490" s="242" t="s">
        <v>369</v>
      </c>
      <c r="E1490" s="254" t="s">
        <v>1</v>
      </c>
      <c r="F1490" s="255" t="s">
        <v>2150</v>
      </c>
      <c r="G1490" s="253"/>
      <c r="H1490" s="256">
        <v>160</v>
      </c>
      <c r="I1490" s="257"/>
      <c r="J1490" s="253"/>
      <c r="K1490" s="253"/>
      <c r="L1490" s="258"/>
      <c r="M1490" s="259"/>
      <c r="N1490" s="260"/>
      <c r="O1490" s="260"/>
      <c r="P1490" s="260"/>
      <c r="Q1490" s="260"/>
      <c r="R1490" s="260"/>
      <c r="S1490" s="260"/>
      <c r="T1490" s="261"/>
      <c r="U1490" s="13"/>
      <c r="V1490" s="13"/>
      <c r="W1490" s="13"/>
      <c r="X1490" s="13"/>
      <c r="Y1490" s="13"/>
      <c r="Z1490" s="13"/>
      <c r="AA1490" s="13"/>
      <c r="AB1490" s="13"/>
      <c r="AC1490" s="13"/>
      <c r="AD1490" s="13"/>
      <c r="AE1490" s="13"/>
      <c r="AT1490" s="262" t="s">
        <v>369</v>
      </c>
      <c r="AU1490" s="262" t="s">
        <v>91</v>
      </c>
      <c r="AV1490" s="13" t="s">
        <v>91</v>
      </c>
      <c r="AW1490" s="13" t="s">
        <v>38</v>
      </c>
      <c r="AX1490" s="13" t="s">
        <v>83</v>
      </c>
      <c r="AY1490" s="262" t="s">
        <v>227</v>
      </c>
    </row>
    <row r="1491" s="13" customFormat="1">
      <c r="A1491" s="13"/>
      <c r="B1491" s="252"/>
      <c r="C1491" s="253"/>
      <c r="D1491" s="242" t="s">
        <v>369</v>
      </c>
      <c r="E1491" s="254" t="s">
        <v>1</v>
      </c>
      <c r="F1491" s="255" t="s">
        <v>2151</v>
      </c>
      <c r="G1491" s="253"/>
      <c r="H1491" s="256">
        <v>1300</v>
      </c>
      <c r="I1491" s="257"/>
      <c r="J1491" s="253"/>
      <c r="K1491" s="253"/>
      <c r="L1491" s="258"/>
      <c r="M1491" s="259"/>
      <c r="N1491" s="260"/>
      <c r="O1491" s="260"/>
      <c r="P1491" s="260"/>
      <c r="Q1491" s="260"/>
      <c r="R1491" s="260"/>
      <c r="S1491" s="260"/>
      <c r="T1491" s="261"/>
      <c r="U1491" s="13"/>
      <c r="V1491" s="13"/>
      <c r="W1491" s="13"/>
      <c r="X1491" s="13"/>
      <c r="Y1491" s="13"/>
      <c r="Z1491" s="13"/>
      <c r="AA1491" s="13"/>
      <c r="AB1491" s="13"/>
      <c r="AC1491" s="13"/>
      <c r="AD1491" s="13"/>
      <c r="AE1491" s="13"/>
      <c r="AT1491" s="262" t="s">
        <v>369</v>
      </c>
      <c r="AU1491" s="262" t="s">
        <v>91</v>
      </c>
      <c r="AV1491" s="13" t="s">
        <v>91</v>
      </c>
      <c r="AW1491" s="13" t="s">
        <v>38</v>
      </c>
      <c r="AX1491" s="13" t="s">
        <v>83</v>
      </c>
      <c r="AY1491" s="262" t="s">
        <v>227</v>
      </c>
    </row>
    <row r="1492" s="13" customFormat="1">
      <c r="A1492" s="13"/>
      <c r="B1492" s="252"/>
      <c r="C1492" s="253"/>
      <c r="D1492" s="242" t="s">
        <v>369</v>
      </c>
      <c r="E1492" s="254" t="s">
        <v>1</v>
      </c>
      <c r="F1492" s="255" t="s">
        <v>2152</v>
      </c>
      <c r="G1492" s="253"/>
      <c r="H1492" s="256">
        <v>890</v>
      </c>
      <c r="I1492" s="257"/>
      <c r="J1492" s="253"/>
      <c r="K1492" s="253"/>
      <c r="L1492" s="258"/>
      <c r="M1492" s="259"/>
      <c r="N1492" s="260"/>
      <c r="O1492" s="260"/>
      <c r="P1492" s="260"/>
      <c r="Q1492" s="260"/>
      <c r="R1492" s="260"/>
      <c r="S1492" s="260"/>
      <c r="T1492" s="261"/>
      <c r="U1492" s="13"/>
      <c r="V1492" s="13"/>
      <c r="W1492" s="13"/>
      <c r="X1492" s="13"/>
      <c r="Y1492" s="13"/>
      <c r="Z1492" s="13"/>
      <c r="AA1492" s="13"/>
      <c r="AB1492" s="13"/>
      <c r="AC1492" s="13"/>
      <c r="AD1492" s="13"/>
      <c r="AE1492" s="13"/>
      <c r="AT1492" s="262" t="s">
        <v>369</v>
      </c>
      <c r="AU1492" s="262" t="s">
        <v>91</v>
      </c>
      <c r="AV1492" s="13" t="s">
        <v>91</v>
      </c>
      <c r="AW1492" s="13" t="s">
        <v>38</v>
      </c>
      <c r="AX1492" s="13" t="s">
        <v>83</v>
      </c>
      <c r="AY1492" s="262" t="s">
        <v>227</v>
      </c>
    </row>
    <row r="1493" s="13" customFormat="1">
      <c r="A1493" s="13"/>
      <c r="B1493" s="252"/>
      <c r="C1493" s="253"/>
      <c r="D1493" s="242" t="s">
        <v>369</v>
      </c>
      <c r="E1493" s="254" t="s">
        <v>1</v>
      </c>
      <c r="F1493" s="255" t="s">
        <v>2153</v>
      </c>
      <c r="G1493" s="253"/>
      <c r="H1493" s="256">
        <v>120</v>
      </c>
      <c r="I1493" s="257"/>
      <c r="J1493" s="253"/>
      <c r="K1493" s="253"/>
      <c r="L1493" s="258"/>
      <c r="M1493" s="259"/>
      <c r="N1493" s="260"/>
      <c r="O1493" s="260"/>
      <c r="P1493" s="260"/>
      <c r="Q1493" s="260"/>
      <c r="R1493" s="260"/>
      <c r="S1493" s="260"/>
      <c r="T1493" s="261"/>
      <c r="U1493" s="13"/>
      <c r="V1493" s="13"/>
      <c r="W1493" s="13"/>
      <c r="X1493" s="13"/>
      <c r="Y1493" s="13"/>
      <c r="Z1493" s="13"/>
      <c r="AA1493" s="13"/>
      <c r="AB1493" s="13"/>
      <c r="AC1493" s="13"/>
      <c r="AD1493" s="13"/>
      <c r="AE1493" s="13"/>
      <c r="AT1493" s="262" t="s">
        <v>369</v>
      </c>
      <c r="AU1493" s="262" t="s">
        <v>91</v>
      </c>
      <c r="AV1493" s="13" t="s">
        <v>91</v>
      </c>
      <c r="AW1493" s="13" t="s">
        <v>38</v>
      </c>
      <c r="AX1493" s="13" t="s">
        <v>83</v>
      </c>
      <c r="AY1493" s="262" t="s">
        <v>227</v>
      </c>
    </row>
    <row r="1494" s="16" customFormat="1">
      <c r="A1494" s="16"/>
      <c r="B1494" s="294"/>
      <c r="C1494" s="295"/>
      <c r="D1494" s="242" t="s">
        <v>369</v>
      </c>
      <c r="E1494" s="296" t="s">
        <v>1</v>
      </c>
      <c r="F1494" s="297" t="s">
        <v>450</v>
      </c>
      <c r="G1494" s="295"/>
      <c r="H1494" s="298">
        <v>2470</v>
      </c>
      <c r="I1494" s="299"/>
      <c r="J1494" s="295"/>
      <c r="K1494" s="295"/>
      <c r="L1494" s="300"/>
      <c r="M1494" s="301"/>
      <c r="N1494" s="302"/>
      <c r="O1494" s="302"/>
      <c r="P1494" s="302"/>
      <c r="Q1494" s="302"/>
      <c r="R1494" s="302"/>
      <c r="S1494" s="302"/>
      <c r="T1494" s="303"/>
      <c r="U1494" s="16"/>
      <c r="V1494" s="16"/>
      <c r="W1494" s="16"/>
      <c r="X1494" s="16"/>
      <c r="Y1494" s="16"/>
      <c r="Z1494" s="16"/>
      <c r="AA1494" s="16"/>
      <c r="AB1494" s="16"/>
      <c r="AC1494" s="16"/>
      <c r="AD1494" s="16"/>
      <c r="AE1494" s="16"/>
      <c r="AT1494" s="304" t="s">
        <v>369</v>
      </c>
      <c r="AU1494" s="304" t="s">
        <v>91</v>
      </c>
      <c r="AV1494" s="16" t="s">
        <v>102</v>
      </c>
      <c r="AW1494" s="16" t="s">
        <v>38</v>
      </c>
      <c r="AX1494" s="16" t="s">
        <v>83</v>
      </c>
      <c r="AY1494" s="304" t="s">
        <v>227</v>
      </c>
    </row>
    <row r="1495" s="13" customFormat="1">
      <c r="A1495" s="13"/>
      <c r="B1495" s="252"/>
      <c r="C1495" s="253"/>
      <c r="D1495" s="242" t="s">
        <v>369</v>
      </c>
      <c r="E1495" s="254" t="s">
        <v>1</v>
      </c>
      <c r="F1495" s="255" t="s">
        <v>2154</v>
      </c>
      <c r="G1495" s="253"/>
      <c r="H1495" s="256">
        <v>370.5</v>
      </c>
      <c r="I1495" s="257"/>
      <c r="J1495" s="253"/>
      <c r="K1495" s="253"/>
      <c r="L1495" s="258"/>
      <c r="M1495" s="259"/>
      <c r="N1495" s="260"/>
      <c r="O1495" s="260"/>
      <c r="P1495" s="260"/>
      <c r="Q1495" s="260"/>
      <c r="R1495" s="260"/>
      <c r="S1495" s="260"/>
      <c r="T1495" s="261"/>
      <c r="U1495" s="13"/>
      <c r="V1495" s="13"/>
      <c r="W1495" s="13"/>
      <c r="X1495" s="13"/>
      <c r="Y1495" s="13"/>
      <c r="Z1495" s="13"/>
      <c r="AA1495" s="13"/>
      <c r="AB1495" s="13"/>
      <c r="AC1495" s="13"/>
      <c r="AD1495" s="13"/>
      <c r="AE1495" s="13"/>
      <c r="AT1495" s="262" t="s">
        <v>369</v>
      </c>
      <c r="AU1495" s="262" t="s">
        <v>91</v>
      </c>
      <c r="AV1495" s="13" t="s">
        <v>91</v>
      </c>
      <c r="AW1495" s="13" t="s">
        <v>38</v>
      </c>
      <c r="AX1495" s="13" t="s">
        <v>83</v>
      </c>
      <c r="AY1495" s="262" t="s">
        <v>227</v>
      </c>
    </row>
    <row r="1496" s="14" customFormat="1">
      <c r="A1496" s="14"/>
      <c r="B1496" s="263"/>
      <c r="C1496" s="264"/>
      <c r="D1496" s="242" t="s">
        <v>369</v>
      </c>
      <c r="E1496" s="265" t="s">
        <v>1</v>
      </c>
      <c r="F1496" s="266" t="s">
        <v>371</v>
      </c>
      <c r="G1496" s="264"/>
      <c r="H1496" s="267">
        <v>2840.5</v>
      </c>
      <c r="I1496" s="268"/>
      <c r="J1496" s="264"/>
      <c r="K1496" s="264"/>
      <c r="L1496" s="269"/>
      <c r="M1496" s="270"/>
      <c r="N1496" s="271"/>
      <c r="O1496" s="271"/>
      <c r="P1496" s="271"/>
      <c r="Q1496" s="271"/>
      <c r="R1496" s="271"/>
      <c r="S1496" s="271"/>
      <c r="T1496" s="272"/>
      <c r="U1496" s="14"/>
      <c r="V1496" s="14"/>
      <c r="W1496" s="14"/>
      <c r="X1496" s="14"/>
      <c r="Y1496" s="14"/>
      <c r="Z1496" s="14"/>
      <c r="AA1496" s="14"/>
      <c r="AB1496" s="14"/>
      <c r="AC1496" s="14"/>
      <c r="AD1496" s="14"/>
      <c r="AE1496" s="14"/>
      <c r="AT1496" s="273" t="s">
        <v>369</v>
      </c>
      <c r="AU1496" s="273" t="s">
        <v>91</v>
      </c>
      <c r="AV1496" s="14" t="s">
        <v>115</v>
      </c>
      <c r="AW1496" s="14" t="s">
        <v>38</v>
      </c>
      <c r="AX1496" s="14" t="s">
        <v>87</v>
      </c>
      <c r="AY1496" s="273" t="s">
        <v>227</v>
      </c>
    </row>
    <row r="1497" s="2" customFormat="1" ht="16.5" customHeight="1">
      <c r="A1497" s="40"/>
      <c r="B1497" s="41"/>
      <c r="C1497" s="229" t="s">
        <v>2155</v>
      </c>
      <c r="D1497" s="229" t="s">
        <v>230</v>
      </c>
      <c r="E1497" s="230" t="s">
        <v>2156</v>
      </c>
      <c r="F1497" s="231" t="s">
        <v>2157</v>
      </c>
      <c r="G1497" s="232" t="s">
        <v>415</v>
      </c>
      <c r="H1497" s="233">
        <v>23.405999999999999</v>
      </c>
      <c r="I1497" s="234"/>
      <c r="J1497" s="235">
        <f>ROUND(I1497*H1497,2)</f>
        <v>0</v>
      </c>
      <c r="K1497" s="231" t="s">
        <v>234</v>
      </c>
      <c r="L1497" s="46"/>
      <c r="M1497" s="236" t="s">
        <v>1</v>
      </c>
      <c r="N1497" s="237" t="s">
        <v>48</v>
      </c>
      <c r="O1497" s="93"/>
      <c r="P1497" s="238">
        <f>O1497*H1497</f>
        <v>0</v>
      </c>
      <c r="Q1497" s="238">
        <v>0</v>
      </c>
      <c r="R1497" s="238">
        <f>Q1497*H1497</f>
        <v>0</v>
      </c>
      <c r="S1497" s="238">
        <v>0.0070000000000000001</v>
      </c>
      <c r="T1497" s="239">
        <f>S1497*H1497</f>
        <v>0.16384199999999999</v>
      </c>
      <c r="U1497" s="40"/>
      <c r="V1497" s="40"/>
      <c r="W1497" s="40"/>
      <c r="X1497" s="40"/>
      <c r="Y1497" s="40"/>
      <c r="Z1497" s="40"/>
      <c r="AA1497" s="40"/>
      <c r="AB1497" s="40"/>
      <c r="AC1497" s="40"/>
      <c r="AD1497" s="40"/>
      <c r="AE1497" s="40"/>
      <c r="AR1497" s="240" t="s">
        <v>300</v>
      </c>
      <c r="AT1497" s="240" t="s">
        <v>230</v>
      </c>
      <c r="AU1497" s="240" t="s">
        <v>91</v>
      </c>
      <c r="AY1497" s="18" t="s">
        <v>227</v>
      </c>
      <c r="BE1497" s="241">
        <f>IF(N1497="základní",J1497,0)</f>
        <v>0</v>
      </c>
      <c r="BF1497" s="241">
        <f>IF(N1497="snížená",J1497,0)</f>
        <v>0</v>
      </c>
      <c r="BG1497" s="241">
        <f>IF(N1497="zákl. přenesená",J1497,0)</f>
        <v>0</v>
      </c>
      <c r="BH1497" s="241">
        <f>IF(N1497="sníž. přenesená",J1497,0)</f>
        <v>0</v>
      </c>
      <c r="BI1497" s="241">
        <f>IF(N1497="nulová",J1497,0)</f>
        <v>0</v>
      </c>
      <c r="BJ1497" s="18" t="s">
        <v>87</v>
      </c>
      <c r="BK1497" s="241">
        <f>ROUND(I1497*H1497,2)</f>
        <v>0</v>
      </c>
      <c r="BL1497" s="18" t="s">
        <v>300</v>
      </c>
      <c r="BM1497" s="240" t="s">
        <v>2158</v>
      </c>
    </row>
    <row r="1498" s="15" customFormat="1">
      <c r="A1498" s="15"/>
      <c r="B1498" s="274"/>
      <c r="C1498" s="275"/>
      <c r="D1498" s="242" t="s">
        <v>369</v>
      </c>
      <c r="E1498" s="276" t="s">
        <v>1</v>
      </c>
      <c r="F1498" s="277" t="s">
        <v>1099</v>
      </c>
      <c r="G1498" s="275"/>
      <c r="H1498" s="276" t="s">
        <v>1</v>
      </c>
      <c r="I1498" s="278"/>
      <c r="J1498" s="275"/>
      <c r="K1498" s="275"/>
      <c r="L1498" s="279"/>
      <c r="M1498" s="280"/>
      <c r="N1498" s="281"/>
      <c r="O1498" s="281"/>
      <c r="P1498" s="281"/>
      <c r="Q1498" s="281"/>
      <c r="R1498" s="281"/>
      <c r="S1498" s="281"/>
      <c r="T1498" s="282"/>
      <c r="U1498" s="15"/>
      <c r="V1498" s="15"/>
      <c r="W1498" s="15"/>
      <c r="X1498" s="15"/>
      <c r="Y1498" s="15"/>
      <c r="Z1498" s="15"/>
      <c r="AA1498" s="15"/>
      <c r="AB1498" s="15"/>
      <c r="AC1498" s="15"/>
      <c r="AD1498" s="15"/>
      <c r="AE1498" s="15"/>
      <c r="AT1498" s="283" t="s">
        <v>369</v>
      </c>
      <c r="AU1498" s="283" t="s">
        <v>91</v>
      </c>
      <c r="AV1498" s="15" t="s">
        <v>87</v>
      </c>
      <c r="AW1498" s="15" t="s">
        <v>38</v>
      </c>
      <c r="AX1498" s="15" t="s">
        <v>83</v>
      </c>
      <c r="AY1498" s="283" t="s">
        <v>227</v>
      </c>
    </row>
    <row r="1499" s="13" customFormat="1">
      <c r="A1499" s="13"/>
      <c r="B1499" s="252"/>
      <c r="C1499" s="253"/>
      <c r="D1499" s="242" t="s">
        <v>369</v>
      </c>
      <c r="E1499" s="254" t="s">
        <v>1</v>
      </c>
      <c r="F1499" s="255" t="s">
        <v>2159</v>
      </c>
      <c r="G1499" s="253"/>
      <c r="H1499" s="256">
        <v>23.405999999999999</v>
      </c>
      <c r="I1499" s="257"/>
      <c r="J1499" s="253"/>
      <c r="K1499" s="253"/>
      <c r="L1499" s="258"/>
      <c r="M1499" s="259"/>
      <c r="N1499" s="260"/>
      <c r="O1499" s="260"/>
      <c r="P1499" s="260"/>
      <c r="Q1499" s="260"/>
      <c r="R1499" s="260"/>
      <c r="S1499" s="260"/>
      <c r="T1499" s="261"/>
      <c r="U1499" s="13"/>
      <c r="V1499" s="13"/>
      <c r="W1499" s="13"/>
      <c r="X1499" s="13"/>
      <c r="Y1499" s="13"/>
      <c r="Z1499" s="13"/>
      <c r="AA1499" s="13"/>
      <c r="AB1499" s="13"/>
      <c r="AC1499" s="13"/>
      <c r="AD1499" s="13"/>
      <c r="AE1499" s="13"/>
      <c r="AT1499" s="262" t="s">
        <v>369</v>
      </c>
      <c r="AU1499" s="262" t="s">
        <v>91</v>
      </c>
      <c r="AV1499" s="13" t="s">
        <v>91</v>
      </c>
      <c r="AW1499" s="13" t="s">
        <v>38</v>
      </c>
      <c r="AX1499" s="13" t="s">
        <v>83</v>
      </c>
      <c r="AY1499" s="262" t="s">
        <v>227</v>
      </c>
    </row>
    <row r="1500" s="14" customFormat="1">
      <c r="A1500" s="14"/>
      <c r="B1500" s="263"/>
      <c r="C1500" s="264"/>
      <c r="D1500" s="242" t="s">
        <v>369</v>
      </c>
      <c r="E1500" s="265" t="s">
        <v>1</v>
      </c>
      <c r="F1500" s="266" t="s">
        <v>371</v>
      </c>
      <c r="G1500" s="264"/>
      <c r="H1500" s="267">
        <v>23.405999999999999</v>
      </c>
      <c r="I1500" s="268"/>
      <c r="J1500" s="264"/>
      <c r="K1500" s="264"/>
      <c r="L1500" s="269"/>
      <c r="M1500" s="270"/>
      <c r="N1500" s="271"/>
      <c r="O1500" s="271"/>
      <c r="P1500" s="271"/>
      <c r="Q1500" s="271"/>
      <c r="R1500" s="271"/>
      <c r="S1500" s="271"/>
      <c r="T1500" s="272"/>
      <c r="U1500" s="14"/>
      <c r="V1500" s="14"/>
      <c r="W1500" s="14"/>
      <c r="X1500" s="14"/>
      <c r="Y1500" s="14"/>
      <c r="Z1500" s="14"/>
      <c r="AA1500" s="14"/>
      <c r="AB1500" s="14"/>
      <c r="AC1500" s="14"/>
      <c r="AD1500" s="14"/>
      <c r="AE1500" s="14"/>
      <c r="AT1500" s="273" t="s">
        <v>369</v>
      </c>
      <c r="AU1500" s="273" t="s">
        <v>91</v>
      </c>
      <c r="AV1500" s="14" t="s">
        <v>115</v>
      </c>
      <c r="AW1500" s="14" t="s">
        <v>38</v>
      </c>
      <c r="AX1500" s="14" t="s">
        <v>87</v>
      </c>
      <c r="AY1500" s="273" t="s">
        <v>227</v>
      </c>
    </row>
    <row r="1501" s="2" customFormat="1">
      <c r="A1501" s="40"/>
      <c r="B1501" s="41"/>
      <c r="C1501" s="229" t="s">
        <v>2160</v>
      </c>
      <c r="D1501" s="229" t="s">
        <v>230</v>
      </c>
      <c r="E1501" s="230" t="s">
        <v>2161</v>
      </c>
      <c r="F1501" s="231" t="s">
        <v>2162</v>
      </c>
      <c r="G1501" s="232" t="s">
        <v>1861</v>
      </c>
      <c r="H1501" s="233">
        <v>6</v>
      </c>
      <c r="I1501" s="234"/>
      <c r="J1501" s="235">
        <f>ROUND(I1501*H1501,2)</f>
        <v>0</v>
      </c>
      <c r="K1501" s="231" t="s">
        <v>251</v>
      </c>
      <c r="L1501" s="46"/>
      <c r="M1501" s="236" t="s">
        <v>1</v>
      </c>
      <c r="N1501" s="237" t="s">
        <v>48</v>
      </c>
      <c r="O1501" s="93"/>
      <c r="P1501" s="238">
        <f>O1501*H1501</f>
        <v>0</v>
      </c>
      <c r="Q1501" s="238">
        <v>0</v>
      </c>
      <c r="R1501" s="238">
        <f>Q1501*H1501</f>
        <v>0</v>
      </c>
      <c r="S1501" s="238">
        <v>0</v>
      </c>
      <c r="T1501" s="239">
        <f>S1501*H1501</f>
        <v>0</v>
      </c>
      <c r="U1501" s="40"/>
      <c r="V1501" s="40"/>
      <c r="W1501" s="40"/>
      <c r="X1501" s="40"/>
      <c r="Y1501" s="40"/>
      <c r="Z1501" s="40"/>
      <c r="AA1501" s="40"/>
      <c r="AB1501" s="40"/>
      <c r="AC1501" s="40"/>
      <c r="AD1501" s="40"/>
      <c r="AE1501" s="40"/>
      <c r="AR1501" s="240" t="s">
        <v>300</v>
      </c>
      <c r="AT1501" s="240" t="s">
        <v>230</v>
      </c>
      <c r="AU1501" s="240" t="s">
        <v>91</v>
      </c>
      <c r="AY1501" s="18" t="s">
        <v>227</v>
      </c>
      <c r="BE1501" s="241">
        <f>IF(N1501="základní",J1501,0)</f>
        <v>0</v>
      </c>
      <c r="BF1501" s="241">
        <f>IF(N1501="snížená",J1501,0)</f>
        <v>0</v>
      </c>
      <c r="BG1501" s="241">
        <f>IF(N1501="zákl. přenesená",J1501,0)</f>
        <v>0</v>
      </c>
      <c r="BH1501" s="241">
        <f>IF(N1501="sníž. přenesená",J1501,0)</f>
        <v>0</v>
      </c>
      <c r="BI1501" s="241">
        <f>IF(N1501="nulová",J1501,0)</f>
        <v>0</v>
      </c>
      <c r="BJ1501" s="18" t="s">
        <v>87</v>
      </c>
      <c r="BK1501" s="241">
        <f>ROUND(I1501*H1501,2)</f>
        <v>0</v>
      </c>
      <c r="BL1501" s="18" t="s">
        <v>300</v>
      </c>
      <c r="BM1501" s="240" t="s">
        <v>2163</v>
      </c>
    </row>
    <row r="1502" s="2" customFormat="1">
      <c r="A1502" s="40"/>
      <c r="B1502" s="41"/>
      <c r="C1502" s="42"/>
      <c r="D1502" s="242" t="s">
        <v>237</v>
      </c>
      <c r="E1502" s="42"/>
      <c r="F1502" s="243" t="s">
        <v>1910</v>
      </c>
      <c r="G1502" s="42"/>
      <c r="H1502" s="42"/>
      <c r="I1502" s="244"/>
      <c r="J1502" s="42"/>
      <c r="K1502" s="42"/>
      <c r="L1502" s="46"/>
      <c r="M1502" s="245"/>
      <c r="N1502" s="246"/>
      <c r="O1502" s="93"/>
      <c r="P1502" s="93"/>
      <c r="Q1502" s="93"/>
      <c r="R1502" s="93"/>
      <c r="S1502" s="93"/>
      <c r="T1502" s="94"/>
      <c r="U1502" s="40"/>
      <c r="V1502" s="40"/>
      <c r="W1502" s="40"/>
      <c r="X1502" s="40"/>
      <c r="Y1502" s="40"/>
      <c r="Z1502" s="40"/>
      <c r="AA1502" s="40"/>
      <c r="AB1502" s="40"/>
      <c r="AC1502" s="40"/>
      <c r="AD1502" s="40"/>
      <c r="AE1502" s="40"/>
      <c r="AT1502" s="18" t="s">
        <v>237</v>
      </c>
      <c r="AU1502" s="18" t="s">
        <v>91</v>
      </c>
    </row>
    <row r="1503" s="2" customFormat="1">
      <c r="A1503" s="40"/>
      <c r="B1503" s="41"/>
      <c r="C1503" s="229" t="s">
        <v>2164</v>
      </c>
      <c r="D1503" s="229" t="s">
        <v>230</v>
      </c>
      <c r="E1503" s="230" t="s">
        <v>2165</v>
      </c>
      <c r="F1503" s="231" t="s">
        <v>2166</v>
      </c>
      <c r="G1503" s="232" t="s">
        <v>1861</v>
      </c>
      <c r="H1503" s="233">
        <v>1</v>
      </c>
      <c r="I1503" s="234"/>
      <c r="J1503" s="235">
        <f>ROUND(I1503*H1503,2)</f>
        <v>0</v>
      </c>
      <c r="K1503" s="231" t="s">
        <v>251</v>
      </c>
      <c r="L1503" s="46"/>
      <c r="M1503" s="236" t="s">
        <v>1</v>
      </c>
      <c r="N1503" s="237" t="s">
        <v>48</v>
      </c>
      <c r="O1503" s="93"/>
      <c r="P1503" s="238">
        <f>O1503*H1503</f>
        <v>0</v>
      </c>
      <c r="Q1503" s="238">
        <v>0</v>
      </c>
      <c r="R1503" s="238">
        <f>Q1503*H1503</f>
        <v>0</v>
      </c>
      <c r="S1503" s="238">
        <v>0</v>
      </c>
      <c r="T1503" s="239">
        <f>S1503*H1503</f>
        <v>0</v>
      </c>
      <c r="U1503" s="40"/>
      <c r="V1503" s="40"/>
      <c r="W1503" s="40"/>
      <c r="X1503" s="40"/>
      <c r="Y1503" s="40"/>
      <c r="Z1503" s="40"/>
      <c r="AA1503" s="40"/>
      <c r="AB1503" s="40"/>
      <c r="AC1503" s="40"/>
      <c r="AD1503" s="40"/>
      <c r="AE1503" s="40"/>
      <c r="AR1503" s="240" t="s">
        <v>300</v>
      </c>
      <c r="AT1503" s="240" t="s">
        <v>230</v>
      </c>
      <c r="AU1503" s="240" t="s">
        <v>91</v>
      </c>
      <c r="AY1503" s="18" t="s">
        <v>227</v>
      </c>
      <c r="BE1503" s="241">
        <f>IF(N1503="základní",J1503,0)</f>
        <v>0</v>
      </c>
      <c r="BF1503" s="241">
        <f>IF(N1503="snížená",J1503,0)</f>
        <v>0</v>
      </c>
      <c r="BG1503" s="241">
        <f>IF(N1503="zákl. přenesená",J1503,0)</f>
        <v>0</v>
      </c>
      <c r="BH1503" s="241">
        <f>IF(N1503="sníž. přenesená",J1503,0)</f>
        <v>0</v>
      </c>
      <c r="BI1503" s="241">
        <f>IF(N1503="nulová",J1503,0)</f>
        <v>0</v>
      </c>
      <c r="BJ1503" s="18" t="s">
        <v>87</v>
      </c>
      <c r="BK1503" s="241">
        <f>ROUND(I1503*H1503,2)</f>
        <v>0</v>
      </c>
      <c r="BL1503" s="18" t="s">
        <v>300</v>
      </c>
      <c r="BM1503" s="240" t="s">
        <v>2167</v>
      </c>
    </row>
    <row r="1504" s="2" customFormat="1">
      <c r="A1504" s="40"/>
      <c r="B1504" s="41"/>
      <c r="C1504" s="42"/>
      <c r="D1504" s="242" t="s">
        <v>237</v>
      </c>
      <c r="E1504" s="42"/>
      <c r="F1504" s="243" t="s">
        <v>1910</v>
      </c>
      <c r="G1504" s="42"/>
      <c r="H1504" s="42"/>
      <c r="I1504" s="244"/>
      <c r="J1504" s="42"/>
      <c r="K1504" s="42"/>
      <c r="L1504" s="46"/>
      <c r="M1504" s="245"/>
      <c r="N1504" s="246"/>
      <c r="O1504" s="93"/>
      <c r="P1504" s="93"/>
      <c r="Q1504" s="93"/>
      <c r="R1504" s="93"/>
      <c r="S1504" s="93"/>
      <c r="T1504" s="94"/>
      <c r="U1504" s="40"/>
      <c r="V1504" s="40"/>
      <c r="W1504" s="40"/>
      <c r="X1504" s="40"/>
      <c r="Y1504" s="40"/>
      <c r="Z1504" s="40"/>
      <c r="AA1504" s="40"/>
      <c r="AB1504" s="40"/>
      <c r="AC1504" s="40"/>
      <c r="AD1504" s="40"/>
      <c r="AE1504" s="40"/>
      <c r="AT1504" s="18" t="s">
        <v>237</v>
      </c>
      <c r="AU1504" s="18" t="s">
        <v>91</v>
      </c>
    </row>
    <row r="1505" s="2" customFormat="1" ht="21.75" customHeight="1">
      <c r="A1505" s="40"/>
      <c r="B1505" s="41"/>
      <c r="C1505" s="229" t="s">
        <v>2168</v>
      </c>
      <c r="D1505" s="229" t="s">
        <v>230</v>
      </c>
      <c r="E1505" s="230" t="s">
        <v>2169</v>
      </c>
      <c r="F1505" s="231" t="s">
        <v>2170</v>
      </c>
      <c r="G1505" s="232" t="s">
        <v>1861</v>
      </c>
      <c r="H1505" s="233">
        <v>1</v>
      </c>
      <c r="I1505" s="234"/>
      <c r="J1505" s="235">
        <f>ROUND(I1505*H1505,2)</f>
        <v>0</v>
      </c>
      <c r="K1505" s="231" t="s">
        <v>251</v>
      </c>
      <c r="L1505" s="46"/>
      <c r="M1505" s="236" t="s">
        <v>1</v>
      </c>
      <c r="N1505" s="237" t="s">
        <v>48</v>
      </c>
      <c r="O1505" s="93"/>
      <c r="P1505" s="238">
        <f>O1505*H1505</f>
        <v>0</v>
      </c>
      <c r="Q1505" s="238">
        <v>0</v>
      </c>
      <c r="R1505" s="238">
        <f>Q1505*H1505</f>
        <v>0</v>
      </c>
      <c r="S1505" s="238">
        <v>0</v>
      </c>
      <c r="T1505" s="239">
        <f>S1505*H1505</f>
        <v>0</v>
      </c>
      <c r="U1505" s="40"/>
      <c r="V1505" s="40"/>
      <c r="W1505" s="40"/>
      <c r="X1505" s="40"/>
      <c r="Y1505" s="40"/>
      <c r="Z1505" s="40"/>
      <c r="AA1505" s="40"/>
      <c r="AB1505" s="40"/>
      <c r="AC1505" s="40"/>
      <c r="AD1505" s="40"/>
      <c r="AE1505" s="40"/>
      <c r="AR1505" s="240" t="s">
        <v>300</v>
      </c>
      <c r="AT1505" s="240" t="s">
        <v>230</v>
      </c>
      <c r="AU1505" s="240" t="s">
        <v>91</v>
      </c>
      <c r="AY1505" s="18" t="s">
        <v>227</v>
      </c>
      <c r="BE1505" s="241">
        <f>IF(N1505="základní",J1505,0)</f>
        <v>0</v>
      </c>
      <c r="BF1505" s="241">
        <f>IF(N1505="snížená",J1505,0)</f>
        <v>0</v>
      </c>
      <c r="BG1505" s="241">
        <f>IF(N1505="zákl. přenesená",J1505,0)</f>
        <v>0</v>
      </c>
      <c r="BH1505" s="241">
        <f>IF(N1505="sníž. přenesená",J1505,0)</f>
        <v>0</v>
      </c>
      <c r="BI1505" s="241">
        <f>IF(N1505="nulová",J1505,0)</f>
        <v>0</v>
      </c>
      <c r="BJ1505" s="18" t="s">
        <v>87</v>
      </c>
      <c r="BK1505" s="241">
        <f>ROUND(I1505*H1505,2)</f>
        <v>0</v>
      </c>
      <c r="BL1505" s="18" t="s">
        <v>300</v>
      </c>
      <c r="BM1505" s="240" t="s">
        <v>2171</v>
      </c>
    </row>
    <row r="1506" s="2" customFormat="1">
      <c r="A1506" s="40"/>
      <c r="B1506" s="41"/>
      <c r="C1506" s="42"/>
      <c r="D1506" s="242" t="s">
        <v>237</v>
      </c>
      <c r="E1506" s="42"/>
      <c r="F1506" s="243" t="s">
        <v>1910</v>
      </c>
      <c r="G1506" s="42"/>
      <c r="H1506" s="42"/>
      <c r="I1506" s="244"/>
      <c r="J1506" s="42"/>
      <c r="K1506" s="42"/>
      <c r="L1506" s="46"/>
      <c r="M1506" s="245"/>
      <c r="N1506" s="246"/>
      <c r="O1506" s="93"/>
      <c r="P1506" s="93"/>
      <c r="Q1506" s="93"/>
      <c r="R1506" s="93"/>
      <c r="S1506" s="93"/>
      <c r="T1506" s="94"/>
      <c r="U1506" s="40"/>
      <c r="V1506" s="40"/>
      <c r="W1506" s="40"/>
      <c r="X1506" s="40"/>
      <c r="Y1506" s="40"/>
      <c r="Z1506" s="40"/>
      <c r="AA1506" s="40"/>
      <c r="AB1506" s="40"/>
      <c r="AC1506" s="40"/>
      <c r="AD1506" s="40"/>
      <c r="AE1506" s="40"/>
      <c r="AT1506" s="18" t="s">
        <v>237</v>
      </c>
      <c r="AU1506" s="18" t="s">
        <v>91</v>
      </c>
    </row>
    <row r="1507" s="2" customFormat="1" ht="16.5" customHeight="1">
      <c r="A1507" s="40"/>
      <c r="B1507" s="41"/>
      <c r="C1507" s="229" t="s">
        <v>2172</v>
      </c>
      <c r="D1507" s="229" t="s">
        <v>230</v>
      </c>
      <c r="E1507" s="230" t="s">
        <v>2173</v>
      </c>
      <c r="F1507" s="231" t="s">
        <v>2174</v>
      </c>
      <c r="G1507" s="232" t="s">
        <v>1861</v>
      </c>
      <c r="H1507" s="233">
        <v>9</v>
      </c>
      <c r="I1507" s="234"/>
      <c r="J1507" s="235">
        <f>ROUND(I1507*H1507,2)</f>
        <v>0</v>
      </c>
      <c r="K1507" s="231" t="s">
        <v>251</v>
      </c>
      <c r="L1507" s="46"/>
      <c r="M1507" s="236" t="s">
        <v>1</v>
      </c>
      <c r="N1507" s="237" t="s">
        <v>48</v>
      </c>
      <c r="O1507" s="93"/>
      <c r="P1507" s="238">
        <f>O1507*H1507</f>
        <v>0</v>
      </c>
      <c r="Q1507" s="238">
        <v>0</v>
      </c>
      <c r="R1507" s="238">
        <f>Q1507*H1507</f>
        <v>0</v>
      </c>
      <c r="S1507" s="238">
        <v>0</v>
      </c>
      <c r="T1507" s="239">
        <f>S1507*H1507</f>
        <v>0</v>
      </c>
      <c r="U1507" s="40"/>
      <c r="V1507" s="40"/>
      <c r="W1507" s="40"/>
      <c r="X1507" s="40"/>
      <c r="Y1507" s="40"/>
      <c r="Z1507" s="40"/>
      <c r="AA1507" s="40"/>
      <c r="AB1507" s="40"/>
      <c r="AC1507" s="40"/>
      <c r="AD1507" s="40"/>
      <c r="AE1507" s="40"/>
      <c r="AR1507" s="240" t="s">
        <v>300</v>
      </c>
      <c r="AT1507" s="240" t="s">
        <v>230</v>
      </c>
      <c r="AU1507" s="240" t="s">
        <v>91</v>
      </c>
      <c r="AY1507" s="18" t="s">
        <v>227</v>
      </c>
      <c r="BE1507" s="241">
        <f>IF(N1507="základní",J1507,0)</f>
        <v>0</v>
      </c>
      <c r="BF1507" s="241">
        <f>IF(N1507="snížená",J1507,0)</f>
        <v>0</v>
      </c>
      <c r="BG1507" s="241">
        <f>IF(N1507="zákl. přenesená",J1507,0)</f>
        <v>0</v>
      </c>
      <c r="BH1507" s="241">
        <f>IF(N1507="sníž. přenesená",J1507,0)</f>
        <v>0</v>
      </c>
      <c r="BI1507" s="241">
        <f>IF(N1507="nulová",J1507,0)</f>
        <v>0</v>
      </c>
      <c r="BJ1507" s="18" t="s">
        <v>87</v>
      </c>
      <c r="BK1507" s="241">
        <f>ROUND(I1507*H1507,2)</f>
        <v>0</v>
      </c>
      <c r="BL1507" s="18" t="s">
        <v>300</v>
      </c>
      <c r="BM1507" s="240" t="s">
        <v>2175</v>
      </c>
    </row>
    <row r="1508" s="2" customFormat="1">
      <c r="A1508" s="40"/>
      <c r="B1508" s="41"/>
      <c r="C1508" s="42"/>
      <c r="D1508" s="242" t="s">
        <v>237</v>
      </c>
      <c r="E1508" s="42"/>
      <c r="F1508" s="243" t="s">
        <v>2176</v>
      </c>
      <c r="G1508" s="42"/>
      <c r="H1508" s="42"/>
      <c r="I1508" s="244"/>
      <c r="J1508" s="42"/>
      <c r="K1508" s="42"/>
      <c r="L1508" s="46"/>
      <c r="M1508" s="245"/>
      <c r="N1508" s="246"/>
      <c r="O1508" s="93"/>
      <c r="P1508" s="93"/>
      <c r="Q1508" s="93"/>
      <c r="R1508" s="93"/>
      <c r="S1508" s="93"/>
      <c r="T1508" s="94"/>
      <c r="U1508" s="40"/>
      <c r="V1508" s="40"/>
      <c r="W1508" s="40"/>
      <c r="X1508" s="40"/>
      <c r="Y1508" s="40"/>
      <c r="Z1508" s="40"/>
      <c r="AA1508" s="40"/>
      <c r="AB1508" s="40"/>
      <c r="AC1508" s="40"/>
      <c r="AD1508" s="40"/>
      <c r="AE1508" s="40"/>
      <c r="AT1508" s="18" t="s">
        <v>237</v>
      </c>
      <c r="AU1508" s="18" t="s">
        <v>91</v>
      </c>
    </row>
    <row r="1509" s="2" customFormat="1" ht="16.5" customHeight="1">
      <c r="A1509" s="40"/>
      <c r="B1509" s="41"/>
      <c r="C1509" s="229" t="s">
        <v>2177</v>
      </c>
      <c r="D1509" s="229" t="s">
        <v>230</v>
      </c>
      <c r="E1509" s="230" t="s">
        <v>2178</v>
      </c>
      <c r="F1509" s="231" t="s">
        <v>2179</v>
      </c>
      <c r="G1509" s="232" t="s">
        <v>1861</v>
      </c>
      <c r="H1509" s="233">
        <v>1</v>
      </c>
      <c r="I1509" s="234"/>
      <c r="J1509" s="235">
        <f>ROUND(I1509*H1509,2)</f>
        <v>0</v>
      </c>
      <c r="K1509" s="231" t="s">
        <v>251</v>
      </c>
      <c r="L1509" s="46"/>
      <c r="M1509" s="236" t="s">
        <v>1</v>
      </c>
      <c r="N1509" s="237" t="s">
        <v>48</v>
      </c>
      <c r="O1509" s="93"/>
      <c r="P1509" s="238">
        <f>O1509*H1509</f>
        <v>0</v>
      </c>
      <c r="Q1509" s="238">
        <v>0</v>
      </c>
      <c r="R1509" s="238">
        <f>Q1509*H1509</f>
        <v>0</v>
      </c>
      <c r="S1509" s="238">
        <v>0</v>
      </c>
      <c r="T1509" s="239">
        <f>S1509*H1509</f>
        <v>0</v>
      </c>
      <c r="U1509" s="40"/>
      <c r="V1509" s="40"/>
      <c r="W1509" s="40"/>
      <c r="X1509" s="40"/>
      <c r="Y1509" s="40"/>
      <c r="Z1509" s="40"/>
      <c r="AA1509" s="40"/>
      <c r="AB1509" s="40"/>
      <c r="AC1509" s="40"/>
      <c r="AD1509" s="40"/>
      <c r="AE1509" s="40"/>
      <c r="AR1509" s="240" t="s">
        <v>300</v>
      </c>
      <c r="AT1509" s="240" t="s">
        <v>230</v>
      </c>
      <c r="AU1509" s="240" t="s">
        <v>91</v>
      </c>
      <c r="AY1509" s="18" t="s">
        <v>227</v>
      </c>
      <c r="BE1509" s="241">
        <f>IF(N1509="základní",J1509,0)</f>
        <v>0</v>
      </c>
      <c r="BF1509" s="241">
        <f>IF(N1509="snížená",J1509,0)</f>
        <v>0</v>
      </c>
      <c r="BG1509" s="241">
        <f>IF(N1509="zákl. přenesená",J1509,0)</f>
        <v>0</v>
      </c>
      <c r="BH1509" s="241">
        <f>IF(N1509="sníž. přenesená",J1509,0)</f>
        <v>0</v>
      </c>
      <c r="BI1509" s="241">
        <f>IF(N1509="nulová",J1509,0)</f>
        <v>0</v>
      </c>
      <c r="BJ1509" s="18" t="s">
        <v>87</v>
      </c>
      <c r="BK1509" s="241">
        <f>ROUND(I1509*H1509,2)</f>
        <v>0</v>
      </c>
      <c r="BL1509" s="18" t="s">
        <v>300</v>
      </c>
      <c r="BM1509" s="240" t="s">
        <v>2180</v>
      </c>
    </row>
    <row r="1510" s="2" customFormat="1">
      <c r="A1510" s="40"/>
      <c r="B1510" s="41"/>
      <c r="C1510" s="42"/>
      <c r="D1510" s="242" t="s">
        <v>237</v>
      </c>
      <c r="E1510" s="42"/>
      <c r="F1510" s="243" t="s">
        <v>2176</v>
      </c>
      <c r="G1510" s="42"/>
      <c r="H1510" s="42"/>
      <c r="I1510" s="244"/>
      <c r="J1510" s="42"/>
      <c r="K1510" s="42"/>
      <c r="L1510" s="46"/>
      <c r="M1510" s="245"/>
      <c r="N1510" s="246"/>
      <c r="O1510" s="93"/>
      <c r="P1510" s="93"/>
      <c r="Q1510" s="93"/>
      <c r="R1510" s="93"/>
      <c r="S1510" s="93"/>
      <c r="T1510" s="94"/>
      <c r="U1510" s="40"/>
      <c r="V1510" s="40"/>
      <c r="W1510" s="40"/>
      <c r="X1510" s="40"/>
      <c r="Y1510" s="40"/>
      <c r="Z1510" s="40"/>
      <c r="AA1510" s="40"/>
      <c r="AB1510" s="40"/>
      <c r="AC1510" s="40"/>
      <c r="AD1510" s="40"/>
      <c r="AE1510" s="40"/>
      <c r="AT1510" s="18" t="s">
        <v>237</v>
      </c>
      <c r="AU1510" s="18" t="s">
        <v>91</v>
      </c>
    </row>
    <row r="1511" s="2" customFormat="1" ht="16.5" customHeight="1">
      <c r="A1511" s="40"/>
      <c r="B1511" s="41"/>
      <c r="C1511" s="229" t="s">
        <v>2181</v>
      </c>
      <c r="D1511" s="229" t="s">
        <v>230</v>
      </c>
      <c r="E1511" s="230" t="s">
        <v>2182</v>
      </c>
      <c r="F1511" s="231" t="s">
        <v>2179</v>
      </c>
      <c r="G1511" s="232" t="s">
        <v>1861</v>
      </c>
      <c r="H1511" s="233">
        <v>1</v>
      </c>
      <c r="I1511" s="234"/>
      <c r="J1511" s="235">
        <f>ROUND(I1511*H1511,2)</f>
        <v>0</v>
      </c>
      <c r="K1511" s="231" t="s">
        <v>251</v>
      </c>
      <c r="L1511" s="46"/>
      <c r="M1511" s="236" t="s">
        <v>1</v>
      </c>
      <c r="N1511" s="237" t="s">
        <v>48</v>
      </c>
      <c r="O1511" s="93"/>
      <c r="P1511" s="238">
        <f>O1511*H1511</f>
        <v>0</v>
      </c>
      <c r="Q1511" s="238">
        <v>0</v>
      </c>
      <c r="R1511" s="238">
        <f>Q1511*H1511</f>
        <v>0</v>
      </c>
      <c r="S1511" s="238">
        <v>0</v>
      </c>
      <c r="T1511" s="239">
        <f>S1511*H1511</f>
        <v>0</v>
      </c>
      <c r="U1511" s="40"/>
      <c r="V1511" s="40"/>
      <c r="W1511" s="40"/>
      <c r="X1511" s="40"/>
      <c r="Y1511" s="40"/>
      <c r="Z1511" s="40"/>
      <c r="AA1511" s="40"/>
      <c r="AB1511" s="40"/>
      <c r="AC1511" s="40"/>
      <c r="AD1511" s="40"/>
      <c r="AE1511" s="40"/>
      <c r="AR1511" s="240" t="s">
        <v>300</v>
      </c>
      <c r="AT1511" s="240" t="s">
        <v>230</v>
      </c>
      <c r="AU1511" s="240" t="s">
        <v>91</v>
      </c>
      <c r="AY1511" s="18" t="s">
        <v>227</v>
      </c>
      <c r="BE1511" s="241">
        <f>IF(N1511="základní",J1511,0)</f>
        <v>0</v>
      </c>
      <c r="BF1511" s="241">
        <f>IF(N1511="snížená",J1511,0)</f>
        <v>0</v>
      </c>
      <c r="BG1511" s="241">
        <f>IF(N1511="zákl. přenesená",J1511,0)</f>
        <v>0</v>
      </c>
      <c r="BH1511" s="241">
        <f>IF(N1511="sníž. přenesená",J1511,0)</f>
        <v>0</v>
      </c>
      <c r="BI1511" s="241">
        <f>IF(N1511="nulová",J1511,0)</f>
        <v>0</v>
      </c>
      <c r="BJ1511" s="18" t="s">
        <v>87</v>
      </c>
      <c r="BK1511" s="241">
        <f>ROUND(I1511*H1511,2)</f>
        <v>0</v>
      </c>
      <c r="BL1511" s="18" t="s">
        <v>300</v>
      </c>
      <c r="BM1511" s="240" t="s">
        <v>2183</v>
      </c>
    </row>
    <row r="1512" s="2" customFormat="1">
      <c r="A1512" s="40"/>
      <c r="B1512" s="41"/>
      <c r="C1512" s="42"/>
      <c r="D1512" s="242" t="s">
        <v>237</v>
      </c>
      <c r="E1512" s="42"/>
      <c r="F1512" s="243" t="s">
        <v>2176</v>
      </c>
      <c r="G1512" s="42"/>
      <c r="H1512" s="42"/>
      <c r="I1512" s="244"/>
      <c r="J1512" s="42"/>
      <c r="K1512" s="42"/>
      <c r="L1512" s="46"/>
      <c r="M1512" s="245"/>
      <c r="N1512" s="246"/>
      <c r="O1512" s="93"/>
      <c r="P1512" s="93"/>
      <c r="Q1512" s="93"/>
      <c r="R1512" s="93"/>
      <c r="S1512" s="93"/>
      <c r="T1512" s="94"/>
      <c r="U1512" s="40"/>
      <c r="V1512" s="40"/>
      <c r="W1512" s="40"/>
      <c r="X1512" s="40"/>
      <c r="Y1512" s="40"/>
      <c r="Z1512" s="40"/>
      <c r="AA1512" s="40"/>
      <c r="AB1512" s="40"/>
      <c r="AC1512" s="40"/>
      <c r="AD1512" s="40"/>
      <c r="AE1512" s="40"/>
      <c r="AT1512" s="18" t="s">
        <v>237</v>
      </c>
      <c r="AU1512" s="18" t="s">
        <v>91</v>
      </c>
    </row>
    <row r="1513" s="2" customFormat="1" ht="21.75" customHeight="1">
      <c r="A1513" s="40"/>
      <c r="B1513" s="41"/>
      <c r="C1513" s="229" t="s">
        <v>2184</v>
      </c>
      <c r="D1513" s="229" t="s">
        <v>230</v>
      </c>
      <c r="E1513" s="230" t="s">
        <v>2185</v>
      </c>
      <c r="F1513" s="231" t="s">
        <v>2186</v>
      </c>
      <c r="G1513" s="232" t="s">
        <v>1861</v>
      </c>
      <c r="H1513" s="233">
        <v>1</v>
      </c>
      <c r="I1513" s="234"/>
      <c r="J1513" s="235">
        <f>ROUND(I1513*H1513,2)</f>
        <v>0</v>
      </c>
      <c r="K1513" s="231" t="s">
        <v>251</v>
      </c>
      <c r="L1513" s="46"/>
      <c r="M1513" s="236" t="s">
        <v>1</v>
      </c>
      <c r="N1513" s="237" t="s">
        <v>48</v>
      </c>
      <c r="O1513" s="93"/>
      <c r="P1513" s="238">
        <f>O1513*H1513</f>
        <v>0</v>
      </c>
      <c r="Q1513" s="238">
        <v>0</v>
      </c>
      <c r="R1513" s="238">
        <f>Q1513*H1513</f>
        <v>0</v>
      </c>
      <c r="S1513" s="238">
        <v>0</v>
      </c>
      <c r="T1513" s="239">
        <f>S1513*H1513</f>
        <v>0</v>
      </c>
      <c r="U1513" s="40"/>
      <c r="V1513" s="40"/>
      <c r="W1513" s="40"/>
      <c r="X1513" s="40"/>
      <c r="Y1513" s="40"/>
      <c r="Z1513" s="40"/>
      <c r="AA1513" s="40"/>
      <c r="AB1513" s="40"/>
      <c r="AC1513" s="40"/>
      <c r="AD1513" s="40"/>
      <c r="AE1513" s="40"/>
      <c r="AR1513" s="240" t="s">
        <v>300</v>
      </c>
      <c r="AT1513" s="240" t="s">
        <v>230</v>
      </c>
      <c r="AU1513" s="240" t="s">
        <v>91</v>
      </c>
      <c r="AY1513" s="18" t="s">
        <v>227</v>
      </c>
      <c r="BE1513" s="241">
        <f>IF(N1513="základní",J1513,0)</f>
        <v>0</v>
      </c>
      <c r="BF1513" s="241">
        <f>IF(N1513="snížená",J1513,0)</f>
        <v>0</v>
      </c>
      <c r="BG1513" s="241">
        <f>IF(N1513="zákl. přenesená",J1513,0)</f>
        <v>0</v>
      </c>
      <c r="BH1513" s="241">
        <f>IF(N1513="sníž. přenesená",J1513,0)</f>
        <v>0</v>
      </c>
      <c r="BI1513" s="241">
        <f>IF(N1513="nulová",J1513,0)</f>
        <v>0</v>
      </c>
      <c r="BJ1513" s="18" t="s">
        <v>87</v>
      </c>
      <c r="BK1513" s="241">
        <f>ROUND(I1513*H1513,2)</f>
        <v>0</v>
      </c>
      <c r="BL1513" s="18" t="s">
        <v>300</v>
      </c>
      <c r="BM1513" s="240" t="s">
        <v>2187</v>
      </c>
    </row>
    <row r="1514" s="2" customFormat="1">
      <c r="A1514" s="40"/>
      <c r="B1514" s="41"/>
      <c r="C1514" s="42"/>
      <c r="D1514" s="242" t="s">
        <v>237</v>
      </c>
      <c r="E1514" s="42"/>
      <c r="F1514" s="243" t="s">
        <v>2176</v>
      </c>
      <c r="G1514" s="42"/>
      <c r="H1514" s="42"/>
      <c r="I1514" s="244"/>
      <c r="J1514" s="42"/>
      <c r="K1514" s="42"/>
      <c r="L1514" s="46"/>
      <c r="M1514" s="245"/>
      <c r="N1514" s="246"/>
      <c r="O1514" s="93"/>
      <c r="P1514" s="93"/>
      <c r="Q1514" s="93"/>
      <c r="R1514" s="93"/>
      <c r="S1514" s="93"/>
      <c r="T1514" s="94"/>
      <c r="U1514" s="40"/>
      <c r="V1514" s="40"/>
      <c r="W1514" s="40"/>
      <c r="X1514" s="40"/>
      <c r="Y1514" s="40"/>
      <c r="Z1514" s="40"/>
      <c r="AA1514" s="40"/>
      <c r="AB1514" s="40"/>
      <c r="AC1514" s="40"/>
      <c r="AD1514" s="40"/>
      <c r="AE1514" s="40"/>
      <c r="AT1514" s="18" t="s">
        <v>237</v>
      </c>
      <c r="AU1514" s="18" t="s">
        <v>91</v>
      </c>
    </row>
    <row r="1515" s="2" customFormat="1" ht="16.5" customHeight="1">
      <c r="A1515" s="40"/>
      <c r="B1515" s="41"/>
      <c r="C1515" s="229" t="s">
        <v>2188</v>
      </c>
      <c r="D1515" s="229" t="s">
        <v>230</v>
      </c>
      <c r="E1515" s="230" t="s">
        <v>2189</v>
      </c>
      <c r="F1515" s="231" t="s">
        <v>2190</v>
      </c>
      <c r="G1515" s="232" t="s">
        <v>1861</v>
      </c>
      <c r="H1515" s="233">
        <v>2</v>
      </c>
      <c r="I1515" s="234"/>
      <c r="J1515" s="235">
        <f>ROUND(I1515*H1515,2)</f>
        <v>0</v>
      </c>
      <c r="K1515" s="231" t="s">
        <v>251</v>
      </c>
      <c r="L1515" s="46"/>
      <c r="M1515" s="236" t="s">
        <v>1</v>
      </c>
      <c r="N1515" s="237" t="s">
        <v>48</v>
      </c>
      <c r="O1515" s="93"/>
      <c r="P1515" s="238">
        <f>O1515*H1515</f>
        <v>0</v>
      </c>
      <c r="Q1515" s="238">
        <v>0</v>
      </c>
      <c r="R1515" s="238">
        <f>Q1515*H1515</f>
        <v>0</v>
      </c>
      <c r="S1515" s="238">
        <v>0</v>
      </c>
      <c r="T1515" s="239">
        <f>S1515*H1515</f>
        <v>0</v>
      </c>
      <c r="U1515" s="40"/>
      <c r="V1515" s="40"/>
      <c r="W1515" s="40"/>
      <c r="X1515" s="40"/>
      <c r="Y1515" s="40"/>
      <c r="Z1515" s="40"/>
      <c r="AA1515" s="40"/>
      <c r="AB1515" s="40"/>
      <c r="AC1515" s="40"/>
      <c r="AD1515" s="40"/>
      <c r="AE1515" s="40"/>
      <c r="AR1515" s="240" t="s">
        <v>300</v>
      </c>
      <c r="AT1515" s="240" t="s">
        <v>230</v>
      </c>
      <c r="AU1515" s="240" t="s">
        <v>91</v>
      </c>
      <c r="AY1515" s="18" t="s">
        <v>227</v>
      </c>
      <c r="BE1515" s="241">
        <f>IF(N1515="základní",J1515,0)</f>
        <v>0</v>
      </c>
      <c r="BF1515" s="241">
        <f>IF(N1515="snížená",J1515,0)</f>
        <v>0</v>
      </c>
      <c r="BG1515" s="241">
        <f>IF(N1515="zákl. přenesená",J1515,0)</f>
        <v>0</v>
      </c>
      <c r="BH1515" s="241">
        <f>IF(N1515="sníž. přenesená",J1515,0)</f>
        <v>0</v>
      </c>
      <c r="BI1515" s="241">
        <f>IF(N1515="nulová",J1515,0)</f>
        <v>0</v>
      </c>
      <c r="BJ1515" s="18" t="s">
        <v>87</v>
      </c>
      <c r="BK1515" s="241">
        <f>ROUND(I1515*H1515,2)</f>
        <v>0</v>
      </c>
      <c r="BL1515" s="18" t="s">
        <v>300</v>
      </c>
      <c r="BM1515" s="240" t="s">
        <v>2191</v>
      </c>
    </row>
    <row r="1516" s="2" customFormat="1">
      <c r="A1516" s="40"/>
      <c r="B1516" s="41"/>
      <c r="C1516" s="42"/>
      <c r="D1516" s="242" t="s">
        <v>237</v>
      </c>
      <c r="E1516" s="42"/>
      <c r="F1516" s="243" t="s">
        <v>2176</v>
      </c>
      <c r="G1516" s="42"/>
      <c r="H1516" s="42"/>
      <c r="I1516" s="244"/>
      <c r="J1516" s="42"/>
      <c r="K1516" s="42"/>
      <c r="L1516" s="46"/>
      <c r="M1516" s="245"/>
      <c r="N1516" s="246"/>
      <c r="O1516" s="93"/>
      <c r="P1516" s="93"/>
      <c r="Q1516" s="93"/>
      <c r="R1516" s="93"/>
      <c r="S1516" s="93"/>
      <c r="T1516" s="94"/>
      <c r="U1516" s="40"/>
      <c r="V1516" s="40"/>
      <c r="W1516" s="40"/>
      <c r="X1516" s="40"/>
      <c r="Y1516" s="40"/>
      <c r="Z1516" s="40"/>
      <c r="AA1516" s="40"/>
      <c r="AB1516" s="40"/>
      <c r="AC1516" s="40"/>
      <c r="AD1516" s="40"/>
      <c r="AE1516" s="40"/>
      <c r="AT1516" s="18" t="s">
        <v>237</v>
      </c>
      <c r="AU1516" s="18" t="s">
        <v>91</v>
      </c>
    </row>
    <row r="1517" s="2" customFormat="1" ht="16.5" customHeight="1">
      <c r="A1517" s="40"/>
      <c r="B1517" s="41"/>
      <c r="C1517" s="229" t="s">
        <v>2192</v>
      </c>
      <c r="D1517" s="229" t="s">
        <v>230</v>
      </c>
      <c r="E1517" s="230" t="s">
        <v>2193</v>
      </c>
      <c r="F1517" s="231" t="s">
        <v>2190</v>
      </c>
      <c r="G1517" s="232" t="s">
        <v>1861</v>
      </c>
      <c r="H1517" s="233">
        <v>3</v>
      </c>
      <c r="I1517" s="234"/>
      <c r="J1517" s="235">
        <f>ROUND(I1517*H1517,2)</f>
        <v>0</v>
      </c>
      <c r="K1517" s="231" t="s">
        <v>251</v>
      </c>
      <c r="L1517" s="46"/>
      <c r="M1517" s="236" t="s">
        <v>1</v>
      </c>
      <c r="N1517" s="237" t="s">
        <v>48</v>
      </c>
      <c r="O1517" s="93"/>
      <c r="P1517" s="238">
        <f>O1517*H1517</f>
        <v>0</v>
      </c>
      <c r="Q1517" s="238">
        <v>0</v>
      </c>
      <c r="R1517" s="238">
        <f>Q1517*H1517</f>
        <v>0</v>
      </c>
      <c r="S1517" s="238">
        <v>0</v>
      </c>
      <c r="T1517" s="239">
        <f>S1517*H1517</f>
        <v>0</v>
      </c>
      <c r="U1517" s="40"/>
      <c r="V1517" s="40"/>
      <c r="W1517" s="40"/>
      <c r="X1517" s="40"/>
      <c r="Y1517" s="40"/>
      <c r="Z1517" s="40"/>
      <c r="AA1517" s="40"/>
      <c r="AB1517" s="40"/>
      <c r="AC1517" s="40"/>
      <c r="AD1517" s="40"/>
      <c r="AE1517" s="40"/>
      <c r="AR1517" s="240" t="s">
        <v>300</v>
      </c>
      <c r="AT1517" s="240" t="s">
        <v>230</v>
      </c>
      <c r="AU1517" s="240" t="s">
        <v>91</v>
      </c>
      <c r="AY1517" s="18" t="s">
        <v>227</v>
      </c>
      <c r="BE1517" s="241">
        <f>IF(N1517="základní",J1517,0)</f>
        <v>0</v>
      </c>
      <c r="BF1517" s="241">
        <f>IF(N1517="snížená",J1517,0)</f>
        <v>0</v>
      </c>
      <c r="BG1517" s="241">
        <f>IF(N1517="zákl. přenesená",J1517,0)</f>
        <v>0</v>
      </c>
      <c r="BH1517" s="241">
        <f>IF(N1517="sníž. přenesená",J1517,0)</f>
        <v>0</v>
      </c>
      <c r="BI1517" s="241">
        <f>IF(N1517="nulová",J1517,0)</f>
        <v>0</v>
      </c>
      <c r="BJ1517" s="18" t="s">
        <v>87</v>
      </c>
      <c r="BK1517" s="241">
        <f>ROUND(I1517*H1517,2)</f>
        <v>0</v>
      </c>
      <c r="BL1517" s="18" t="s">
        <v>300</v>
      </c>
      <c r="BM1517" s="240" t="s">
        <v>2194</v>
      </c>
    </row>
    <row r="1518" s="2" customFormat="1">
      <c r="A1518" s="40"/>
      <c r="B1518" s="41"/>
      <c r="C1518" s="42"/>
      <c r="D1518" s="242" t="s">
        <v>237</v>
      </c>
      <c r="E1518" s="42"/>
      <c r="F1518" s="243" t="s">
        <v>2176</v>
      </c>
      <c r="G1518" s="42"/>
      <c r="H1518" s="42"/>
      <c r="I1518" s="244"/>
      <c r="J1518" s="42"/>
      <c r="K1518" s="42"/>
      <c r="L1518" s="46"/>
      <c r="M1518" s="245"/>
      <c r="N1518" s="246"/>
      <c r="O1518" s="93"/>
      <c r="P1518" s="93"/>
      <c r="Q1518" s="93"/>
      <c r="R1518" s="93"/>
      <c r="S1518" s="93"/>
      <c r="T1518" s="94"/>
      <c r="U1518" s="40"/>
      <c r="V1518" s="40"/>
      <c r="W1518" s="40"/>
      <c r="X1518" s="40"/>
      <c r="Y1518" s="40"/>
      <c r="Z1518" s="40"/>
      <c r="AA1518" s="40"/>
      <c r="AB1518" s="40"/>
      <c r="AC1518" s="40"/>
      <c r="AD1518" s="40"/>
      <c r="AE1518" s="40"/>
      <c r="AT1518" s="18" t="s">
        <v>237</v>
      </c>
      <c r="AU1518" s="18" t="s">
        <v>91</v>
      </c>
    </row>
    <row r="1519" s="2" customFormat="1" ht="16.5" customHeight="1">
      <c r="A1519" s="40"/>
      <c r="B1519" s="41"/>
      <c r="C1519" s="229" t="s">
        <v>2195</v>
      </c>
      <c r="D1519" s="229" t="s">
        <v>230</v>
      </c>
      <c r="E1519" s="230" t="s">
        <v>2196</v>
      </c>
      <c r="F1519" s="231" t="s">
        <v>2197</v>
      </c>
      <c r="G1519" s="232" t="s">
        <v>1861</v>
      </c>
      <c r="H1519" s="233">
        <v>1</v>
      </c>
      <c r="I1519" s="234"/>
      <c r="J1519" s="235">
        <f>ROUND(I1519*H1519,2)</f>
        <v>0</v>
      </c>
      <c r="K1519" s="231" t="s">
        <v>251</v>
      </c>
      <c r="L1519" s="46"/>
      <c r="M1519" s="236" t="s">
        <v>1</v>
      </c>
      <c r="N1519" s="237" t="s">
        <v>48</v>
      </c>
      <c r="O1519" s="93"/>
      <c r="P1519" s="238">
        <f>O1519*H1519</f>
        <v>0</v>
      </c>
      <c r="Q1519" s="238">
        <v>0</v>
      </c>
      <c r="R1519" s="238">
        <f>Q1519*H1519</f>
        <v>0</v>
      </c>
      <c r="S1519" s="238">
        <v>0</v>
      </c>
      <c r="T1519" s="239">
        <f>S1519*H1519</f>
        <v>0</v>
      </c>
      <c r="U1519" s="40"/>
      <c r="V1519" s="40"/>
      <c r="W1519" s="40"/>
      <c r="X1519" s="40"/>
      <c r="Y1519" s="40"/>
      <c r="Z1519" s="40"/>
      <c r="AA1519" s="40"/>
      <c r="AB1519" s="40"/>
      <c r="AC1519" s="40"/>
      <c r="AD1519" s="40"/>
      <c r="AE1519" s="40"/>
      <c r="AR1519" s="240" t="s">
        <v>300</v>
      </c>
      <c r="AT1519" s="240" t="s">
        <v>230</v>
      </c>
      <c r="AU1519" s="240" t="s">
        <v>91</v>
      </c>
      <c r="AY1519" s="18" t="s">
        <v>227</v>
      </c>
      <c r="BE1519" s="241">
        <f>IF(N1519="základní",J1519,0)</f>
        <v>0</v>
      </c>
      <c r="BF1519" s="241">
        <f>IF(N1519="snížená",J1519,0)</f>
        <v>0</v>
      </c>
      <c r="BG1519" s="241">
        <f>IF(N1519="zákl. přenesená",J1519,0)</f>
        <v>0</v>
      </c>
      <c r="BH1519" s="241">
        <f>IF(N1519="sníž. přenesená",J1519,0)</f>
        <v>0</v>
      </c>
      <c r="BI1519" s="241">
        <f>IF(N1519="nulová",J1519,0)</f>
        <v>0</v>
      </c>
      <c r="BJ1519" s="18" t="s">
        <v>87</v>
      </c>
      <c r="BK1519" s="241">
        <f>ROUND(I1519*H1519,2)</f>
        <v>0</v>
      </c>
      <c r="BL1519" s="18" t="s">
        <v>300</v>
      </c>
      <c r="BM1519" s="240" t="s">
        <v>2198</v>
      </c>
    </row>
    <row r="1520" s="2" customFormat="1">
      <c r="A1520" s="40"/>
      <c r="B1520" s="41"/>
      <c r="C1520" s="42"/>
      <c r="D1520" s="242" t="s">
        <v>237</v>
      </c>
      <c r="E1520" s="42"/>
      <c r="F1520" s="243" t="s">
        <v>2176</v>
      </c>
      <c r="G1520" s="42"/>
      <c r="H1520" s="42"/>
      <c r="I1520" s="244"/>
      <c r="J1520" s="42"/>
      <c r="K1520" s="42"/>
      <c r="L1520" s="46"/>
      <c r="M1520" s="245"/>
      <c r="N1520" s="246"/>
      <c r="O1520" s="93"/>
      <c r="P1520" s="93"/>
      <c r="Q1520" s="93"/>
      <c r="R1520" s="93"/>
      <c r="S1520" s="93"/>
      <c r="T1520" s="94"/>
      <c r="U1520" s="40"/>
      <c r="V1520" s="40"/>
      <c r="W1520" s="40"/>
      <c r="X1520" s="40"/>
      <c r="Y1520" s="40"/>
      <c r="Z1520" s="40"/>
      <c r="AA1520" s="40"/>
      <c r="AB1520" s="40"/>
      <c r="AC1520" s="40"/>
      <c r="AD1520" s="40"/>
      <c r="AE1520" s="40"/>
      <c r="AT1520" s="18" t="s">
        <v>237</v>
      </c>
      <c r="AU1520" s="18" t="s">
        <v>91</v>
      </c>
    </row>
    <row r="1521" s="2" customFormat="1" ht="16.5" customHeight="1">
      <c r="A1521" s="40"/>
      <c r="B1521" s="41"/>
      <c r="C1521" s="229" t="s">
        <v>2199</v>
      </c>
      <c r="D1521" s="229" t="s">
        <v>230</v>
      </c>
      <c r="E1521" s="230" t="s">
        <v>2200</v>
      </c>
      <c r="F1521" s="231" t="s">
        <v>2201</v>
      </c>
      <c r="G1521" s="232" t="s">
        <v>1861</v>
      </c>
      <c r="H1521" s="233">
        <v>3</v>
      </c>
      <c r="I1521" s="234"/>
      <c r="J1521" s="235">
        <f>ROUND(I1521*H1521,2)</f>
        <v>0</v>
      </c>
      <c r="K1521" s="231" t="s">
        <v>251</v>
      </c>
      <c r="L1521" s="46"/>
      <c r="M1521" s="236" t="s">
        <v>1</v>
      </c>
      <c r="N1521" s="237" t="s">
        <v>48</v>
      </c>
      <c r="O1521" s="93"/>
      <c r="P1521" s="238">
        <f>O1521*H1521</f>
        <v>0</v>
      </c>
      <c r="Q1521" s="238">
        <v>0</v>
      </c>
      <c r="R1521" s="238">
        <f>Q1521*H1521</f>
        <v>0</v>
      </c>
      <c r="S1521" s="238">
        <v>0</v>
      </c>
      <c r="T1521" s="239">
        <f>S1521*H1521</f>
        <v>0</v>
      </c>
      <c r="U1521" s="40"/>
      <c r="V1521" s="40"/>
      <c r="W1521" s="40"/>
      <c r="X1521" s="40"/>
      <c r="Y1521" s="40"/>
      <c r="Z1521" s="40"/>
      <c r="AA1521" s="40"/>
      <c r="AB1521" s="40"/>
      <c r="AC1521" s="40"/>
      <c r="AD1521" s="40"/>
      <c r="AE1521" s="40"/>
      <c r="AR1521" s="240" t="s">
        <v>300</v>
      </c>
      <c r="AT1521" s="240" t="s">
        <v>230</v>
      </c>
      <c r="AU1521" s="240" t="s">
        <v>91</v>
      </c>
      <c r="AY1521" s="18" t="s">
        <v>227</v>
      </c>
      <c r="BE1521" s="241">
        <f>IF(N1521="základní",J1521,0)</f>
        <v>0</v>
      </c>
      <c r="BF1521" s="241">
        <f>IF(N1521="snížená",J1521,0)</f>
        <v>0</v>
      </c>
      <c r="BG1521" s="241">
        <f>IF(N1521="zákl. přenesená",J1521,0)</f>
        <v>0</v>
      </c>
      <c r="BH1521" s="241">
        <f>IF(N1521="sníž. přenesená",J1521,0)</f>
        <v>0</v>
      </c>
      <c r="BI1521" s="241">
        <f>IF(N1521="nulová",J1521,0)</f>
        <v>0</v>
      </c>
      <c r="BJ1521" s="18" t="s">
        <v>87</v>
      </c>
      <c r="BK1521" s="241">
        <f>ROUND(I1521*H1521,2)</f>
        <v>0</v>
      </c>
      <c r="BL1521" s="18" t="s">
        <v>300</v>
      </c>
      <c r="BM1521" s="240" t="s">
        <v>2202</v>
      </c>
    </row>
    <row r="1522" s="2" customFormat="1">
      <c r="A1522" s="40"/>
      <c r="B1522" s="41"/>
      <c r="C1522" s="42"/>
      <c r="D1522" s="242" t="s">
        <v>237</v>
      </c>
      <c r="E1522" s="42"/>
      <c r="F1522" s="243" t="s">
        <v>2176</v>
      </c>
      <c r="G1522" s="42"/>
      <c r="H1522" s="42"/>
      <c r="I1522" s="244"/>
      <c r="J1522" s="42"/>
      <c r="K1522" s="42"/>
      <c r="L1522" s="46"/>
      <c r="M1522" s="245"/>
      <c r="N1522" s="246"/>
      <c r="O1522" s="93"/>
      <c r="P1522" s="93"/>
      <c r="Q1522" s="93"/>
      <c r="R1522" s="93"/>
      <c r="S1522" s="93"/>
      <c r="T1522" s="94"/>
      <c r="U1522" s="40"/>
      <c r="V1522" s="40"/>
      <c r="W1522" s="40"/>
      <c r="X1522" s="40"/>
      <c r="Y1522" s="40"/>
      <c r="Z1522" s="40"/>
      <c r="AA1522" s="40"/>
      <c r="AB1522" s="40"/>
      <c r="AC1522" s="40"/>
      <c r="AD1522" s="40"/>
      <c r="AE1522" s="40"/>
      <c r="AT1522" s="18" t="s">
        <v>237</v>
      </c>
      <c r="AU1522" s="18" t="s">
        <v>91</v>
      </c>
    </row>
    <row r="1523" s="2" customFormat="1" ht="16.5" customHeight="1">
      <c r="A1523" s="40"/>
      <c r="B1523" s="41"/>
      <c r="C1523" s="229" t="s">
        <v>2203</v>
      </c>
      <c r="D1523" s="229" t="s">
        <v>230</v>
      </c>
      <c r="E1523" s="230" t="s">
        <v>2204</v>
      </c>
      <c r="F1523" s="231" t="s">
        <v>2205</v>
      </c>
      <c r="G1523" s="232" t="s">
        <v>1861</v>
      </c>
      <c r="H1523" s="233">
        <v>1</v>
      </c>
      <c r="I1523" s="234"/>
      <c r="J1523" s="235">
        <f>ROUND(I1523*H1523,2)</f>
        <v>0</v>
      </c>
      <c r="K1523" s="231" t="s">
        <v>251</v>
      </c>
      <c r="L1523" s="46"/>
      <c r="M1523" s="236" t="s">
        <v>1</v>
      </c>
      <c r="N1523" s="237" t="s">
        <v>48</v>
      </c>
      <c r="O1523" s="93"/>
      <c r="P1523" s="238">
        <f>O1523*H1523</f>
        <v>0</v>
      </c>
      <c r="Q1523" s="238">
        <v>0</v>
      </c>
      <c r="R1523" s="238">
        <f>Q1523*H1523</f>
        <v>0</v>
      </c>
      <c r="S1523" s="238">
        <v>0</v>
      </c>
      <c r="T1523" s="239">
        <f>S1523*H1523</f>
        <v>0</v>
      </c>
      <c r="U1523" s="40"/>
      <c r="V1523" s="40"/>
      <c r="W1523" s="40"/>
      <c r="X1523" s="40"/>
      <c r="Y1523" s="40"/>
      <c r="Z1523" s="40"/>
      <c r="AA1523" s="40"/>
      <c r="AB1523" s="40"/>
      <c r="AC1523" s="40"/>
      <c r="AD1523" s="40"/>
      <c r="AE1523" s="40"/>
      <c r="AR1523" s="240" t="s">
        <v>300</v>
      </c>
      <c r="AT1523" s="240" t="s">
        <v>230</v>
      </c>
      <c r="AU1523" s="240" t="s">
        <v>91</v>
      </c>
      <c r="AY1523" s="18" t="s">
        <v>227</v>
      </c>
      <c r="BE1523" s="241">
        <f>IF(N1523="základní",J1523,0)</f>
        <v>0</v>
      </c>
      <c r="BF1523" s="241">
        <f>IF(N1523="snížená",J1523,0)</f>
        <v>0</v>
      </c>
      <c r="BG1523" s="241">
        <f>IF(N1523="zákl. přenesená",J1523,0)</f>
        <v>0</v>
      </c>
      <c r="BH1523" s="241">
        <f>IF(N1523="sníž. přenesená",J1523,0)</f>
        <v>0</v>
      </c>
      <c r="BI1523" s="241">
        <f>IF(N1523="nulová",J1523,0)</f>
        <v>0</v>
      </c>
      <c r="BJ1523" s="18" t="s">
        <v>87</v>
      </c>
      <c r="BK1523" s="241">
        <f>ROUND(I1523*H1523,2)</f>
        <v>0</v>
      </c>
      <c r="BL1523" s="18" t="s">
        <v>300</v>
      </c>
      <c r="BM1523" s="240" t="s">
        <v>2206</v>
      </c>
    </row>
    <row r="1524" s="2" customFormat="1">
      <c r="A1524" s="40"/>
      <c r="B1524" s="41"/>
      <c r="C1524" s="42"/>
      <c r="D1524" s="242" t="s">
        <v>237</v>
      </c>
      <c r="E1524" s="42"/>
      <c r="F1524" s="243" t="s">
        <v>2176</v>
      </c>
      <c r="G1524" s="42"/>
      <c r="H1524" s="42"/>
      <c r="I1524" s="244"/>
      <c r="J1524" s="42"/>
      <c r="K1524" s="42"/>
      <c r="L1524" s="46"/>
      <c r="M1524" s="245"/>
      <c r="N1524" s="246"/>
      <c r="O1524" s="93"/>
      <c r="P1524" s="93"/>
      <c r="Q1524" s="93"/>
      <c r="R1524" s="93"/>
      <c r="S1524" s="93"/>
      <c r="T1524" s="94"/>
      <c r="U1524" s="40"/>
      <c r="V1524" s="40"/>
      <c r="W1524" s="40"/>
      <c r="X1524" s="40"/>
      <c r="Y1524" s="40"/>
      <c r="Z1524" s="40"/>
      <c r="AA1524" s="40"/>
      <c r="AB1524" s="40"/>
      <c r="AC1524" s="40"/>
      <c r="AD1524" s="40"/>
      <c r="AE1524" s="40"/>
      <c r="AT1524" s="18" t="s">
        <v>237</v>
      </c>
      <c r="AU1524" s="18" t="s">
        <v>91</v>
      </c>
    </row>
    <row r="1525" s="2" customFormat="1" ht="16.5" customHeight="1">
      <c r="A1525" s="40"/>
      <c r="B1525" s="41"/>
      <c r="C1525" s="229" t="s">
        <v>2207</v>
      </c>
      <c r="D1525" s="229" t="s">
        <v>230</v>
      </c>
      <c r="E1525" s="230" t="s">
        <v>2208</v>
      </c>
      <c r="F1525" s="231" t="s">
        <v>2205</v>
      </c>
      <c r="G1525" s="232" t="s">
        <v>1861</v>
      </c>
      <c r="H1525" s="233">
        <v>3</v>
      </c>
      <c r="I1525" s="234"/>
      <c r="J1525" s="235">
        <f>ROUND(I1525*H1525,2)</f>
        <v>0</v>
      </c>
      <c r="K1525" s="231" t="s">
        <v>251</v>
      </c>
      <c r="L1525" s="46"/>
      <c r="M1525" s="236" t="s">
        <v>1</v>
      </c>
      <c r="N1525" s="237" t="s">
        <v>48</v>
      </c>
      <c r="O1525" s="93"/>
      <c r="P1525" s="238">
        <f>O1525*H1525</f>
        <v>0</v>
      </c>
      <c r="Q1525" s="238">
        <v>0</v>
      </c>
      <c r="R1525" s="238">
        <f>Q1525*H1525</f>
        <v>0</v>
      </c>
      <c r="S1525" s="238">
        <v>0</v>
      </c>
      <c r="T1525" s="239">
        <f>S1525*H1525</f>
        <v>0</v>
      </c>
      <c r="U1525" s="40"/>
      <c r="V1525" s="40"/>
      <c r="W1525" s="40"/>
      <c r="X1525" s="40"/>
      <c r="Y1525" s="40"/>
      <c r="Z1525" s="40"/>
      <c r="AA1525" s="40"/>
      <c r="AB1525" s="40"/>
      <c r="AC1525" s="40"/>
      <c r="AD1525" s="40"/>
      <c r="AE1525" s="40"/>
      <c r="AR1525" s="240" t="s">
        <v>300</v>
      </c>
      <c r="AT1525" s="240" t="s">
        <v>230</v>
      </c>
      <c r="AU1525" s="240" t="s">
        <v>91</v>
      </c>
      <c r="AY1525" s="18" t="s">
        <v>227</v>
      </c>
      <c r="BE1525" s="241">
        <f>IF(N1525="základní",J1525,0)</f>
        <v>0</v>
      </c>
      <c r="BF1525" s="241">
        <f>IF(N1525="snížená",J1525,0)</f>
        <v>0</v>
      </c>
      <c r="BG1525" s="241">
        <f>IF(N1525="zákl. přenesená",J1525,0)</f>
        <v>0</v>
      </c>
      <c r="BH1525" s="241">
        <f>IF(N1525="sníž. přenesená",J1525,0)</f>
        <v>0</v>
      </c>
      <c r="BI1525" s="241">
        <f>IF(N1525="nulová",J1525,0)</f>
        <v>0</v>
      </c>
      <c r="BJ1525" s="18" t="s">
        <v>87</v>
      </c>
      <c r="BK1525" s="241">
        <f>ROUND(I1525*H1525,2)</f>
        <v>0</v>
      </c>
      <c r="BL1525" s="18" t="s">
        <v>300</v>
      </c>
      <c r="BM1525" s="240" t="s">
        <v>2209</v>
      </c>
    </row>
    <row r="1526" s="2" customFormat="1">
      <c r="A1526" s="40"/>
      <c r="B1526" s="41"/>
      <c r="C1526" s="42"/>
      <c r="D1526" s="242" t="s">
        <v>237</v>
      </c>
      <c r="E1526" s="42"/>
      <c r="F1526" s="243" t="s">
        <v>2176</v>
      </c>
      <c r="G1526" s="42"/>
      <c r="H1526" s="42"/>
      <c r="I1526" s="244"/>
      <c r="J1526" s="42"/>
      <c r="K1526" s="42"/>
      <c r="L1526" s="46"/>
      <c r="M1526" s="245"/>
      <c r="N1526" s="246"/>
      <c r="O1526" s="93"/>
      <c r="P1526" s="93"/>
      <c r="Q1526" s="93"/>
      <c r="R1526" s="93"/>
      <c r="S1526" s="93"/>
      <c r="T1526" s="94"/>
      <c r="U1526" s="40"/>
      <c r="V1526" s="40"/>
      <c r="W1526" s="40"/>
      <c r="X1526" s="40"/>
      <c r="Y1526" s="40"/>
      <c r="Z1526" s="40"/>
      <c r="AA1526" s="40"/>
      <c r="AB1526" s="40"/>
      <c r="AC1526" s="40"/>
      <c r="AD1526" s="40"/>
      <c r="AE1526" s="40"/>
      <c r="AT1526" s="18" t="s">
        <v>237</v>
      </c>
      <c r="AU1526" s="18" t="s">
        <v>91</v>
      </c>
    </row>
    <row r="1527" s="2" customFormat="1" ht="16.5" customHeight="1">
      <c r="A1527" s="40"/>
      <c r="B1527" s="41"/>
      <c r="C1527" s="229" t="s">
        <v>2210</v>
      </c>
      <c r="D1527" s="229" t="s">
        <v>230</v>
      </c>
      <c r="E1527" s="230" t="s">
        <v>2211</v>
      </c>
      <c r="F1527" s="231" t="s">
        <v>2212</v>
      </c>
      <c r="G1527" s="232" t="s">
        <v>1861</v>
      </c>
      <c r="H1527" s="233">
        <v>1</v>
      </c>
      <c r="I1527" s="234"/>
      <c r="J1527" s="235">
        <f>ROUND(I1527*H1527,2)</f>
        <v>0</v>
      </c>
      <c r="K1527" s="231" t="s">
        <v>251</v>
      </c>
      <c r="L1527" s="46"/>
      <c r="M1527" s="236" t="s">
        <v>1</v>
      </c>
      <c r="N1527" s="237" t="s">
        <v>48</v>
      </c>
      <c r="O1527" s="93"/>
      <c r="P1527" s="238">
        <f>O1527*H1527</f>
        <v>0</v>
      </c>
      <c r="Q1527" s="238">
        <v>0</v>
      </c>
      <c r="R1527" s="238">
        <f>Q1527*H1527</f>
        <v>0</v>
      </c>
      <c r="S1527" s="238">
        <v>0</v>
      </c>
      <c r="T1527" s="239">
        <f>S1527*H1527</f>
        <v>0</v>
      </c>
      <c r="U1527" s="40"/>
      <c r="V1527" s="40"/>
      <c r="W1527" s="40"/>
      <c r="X1527" s="40"/>
      <c r="Y1527" s="40"/>
      <c r="Z1527" s="40"/>
      <c r="AA1527" s="40"/>
      <c r="AB1527" s="40"/>
      <c r="AC1527" s="40"/>
      <c r="AD1527" s="40"/>
      <c r="AE1527" s="40"/>
      <c r="AR1527" s="240" t="s">
        <v>300</v>
      </c>
      <c r="AT1527" s="240" t="s">
        <v>230</v>
      </c>
      <c r="AU1527" s="240" t="s">
        <v>91</v>
      </c>
      <c r="AY1527" s="18" t="s">
        <v>227</v>
      </c>
      <c r="BE1527" s="241">
        <f>IF(N1527="základní",J1527,0)</f>
        <v>0</v>
      </c>
      <c r="BF1527" s="241">
        <f>IF(N1527="snížená",J1527,0)</f>
        <v>0</v>
      </c>
      <c r="BG1527" s="241">
        <f>IF(N1527="zákl. přenesená",J1527,0)</f>
        <v>0</v>
      </c>
      <c r="BH1527" s="241">
        <f>IF(N1527="sníž. přenesená",J1527,0)</f>
        <v>0</v>
      </c>
      <c r="BI1527" s="241">
        <f>IF(N1527="nulová",J1527,0)</f>
        <v>0</v>
      </c>
      <c r="BJ1527" s="18" t="s">
        <v>87</v>
      </c>
      <c r="BK1527" s="241">
        <f>ROUND(I1527*H1527,2)</f>
        <v>0</v>
      </c>
      <c r="BL1527" s="18" t="s">
        <v>300</v>
      </c>
      <c r="BM1527" s="240" t="s">
        <v>2213</v>
      </c>
    </row>
    <row r="1528" s="2" customFormat="1">
      <c r="A1528" s="40"/>
      <c r="B1528" s="41"/>
      <c r="C1528" s="42"/>
      <c r="D1528" s="242" t="s">
        <v>237</v>
      </c>
      <c r="E1528" s="42"/>
      <c r="F1528" s="243" t="s">
        <v>2176</v>
      </c>
      <c r="G1528" s="42"/>
      <c r="H1528" s="42"/>
      <c r="I1528" s="244"/>
      <c r="J1528" s="42"/>
      <c r="K1528" s="42"/>
      <c r="L1528" s="46"/>
      <c r="M1528" s="245"/>
      <c r="N1528" s="246"/>
      <c r="O1528" s="93"/>
      <c r="P1528" s="93"/>
      <c r="Q1528" s="93"/>
      <c r="R1528" s="93"/>
      <c r="S1528" s="93"/>
      <c r="T1528" s="94"/>
      <c r="U1528" s="40"/>
      <c r="V1528" s="40"/>
      <c r="W1528" s="40"/>
      <c r="X1528" s="40"/>
      <c r="Y1528" s="40"/>
      <c r="Z1528" s="40"/>
      <c r="AA1528" s="40"/>
      <c r="AB1528" s="40"/>
      <c r="AC1528" s="40"/>
      <c r="AD1528" s="40"/>
      <c r="AE1528" s="40"/>
      <c r="AT1528" s="18" t="s">
        <v>237</v>
      </c>
      <c r="AU1528" s="18" t="s">
        <v>91</v>
      </c>
    </row>
    <row r="1529" s="2" customFormat="1" ht="16.5" customHeight="1">
      <c r="A1529" s="40"/>
      <c r="B1529" s="41"/>
      <c r="C1529" s="229" t="s">
        <v>2214</v>
      </c>
      <c r="D1529" s="229" t="s">
        <v>230</v>
      </c>
      <c r="E1529" s="230" t="s">
        <v>2215</v>
      </c>
      <c r="F1529" s="231" t="s">
        <v>2216</v>
      </c>
      <c r="G1529" s="232" t="s">
        <v>1861</v>
      </c>
      <c r="H1529" s="233">
        <v>1</v>
      </c>
      <c r="I1529" s="234"/>
      <c r="J1529" s="235">
        <f>ROUND(I1529*H1529,2)</f>
        <v>0</v>
      </c>
      <c r="K1529" s="231" t="s">
        <v>251</v>
      </c>
      <c r="L1529" s="46"/>
      <c r="M1529" s="236" t="s">
        <v>1</v>
      </c>
      <c r="N1529" s="237" t="s">
        <v>48</v>
      </c>
      <c r="O1529" s="93"/>
      <c r="P1529" s="238">
        <f>O1529*H1529</f>
        <v>0</v>
      </c>
      <c r="Q1529" s="238">
        <v>0</v>
      </c>
      <c r="R1529" s="238">
        <f>Q1529*H1529</f>
        <v>0</v>
      </c>
      <c r="S1529" s="238">
        <v>0</v>
      </c>
      <c r="T1529" s="239">
        <f>S1529*H1529</f>
        <v>0</v>
      </c>
      <c r="U1529" s="40"/>
      <c r="V1529" s="40"/>
      <c r="W1529" s="40"/>
      <c r="X1529" s="40"/>
      <c r="Y1529" s="40"/>
      <c r="Z1529" s="40"/>
      <c r="AA1529" s="40"/>
      <c r="AB1529" s="40"/>
      <c r="AC1529" s="40"/>
      <c r="AD1529" s="40"/>
      <c r="AE1529" s="40"/>
      <c r="AR1529" s="240" t="s">
        <v>300</v>
      </c>
      <c r="AT1529" s="240" t="s">
        <v>230</v>
      </c>
      <c r="AU1529" s="240" t="s">
        <v>91</v>
      </c>
      <c r="AY1529" s="18" t="s">
        <v>227</v>
      </c>
      <c r="BE1529" s="241">
        <f>IF(N1529="základní",J1529,0)</f>
        <v>0</v>
      </c>
      <c r="BF1529" s="241">
        <f>IF(N1529="snížená",J1529,0)</f>
        <v>0</v>
      </c>
      <c r="BG1529" s="241">
        <f>IF(N1529="zákl. přenesená",J1529,0)</f>
        <v>0</v>
      </c>
      <c r="BH1529" s="241">
        <f>IF(N1529="sníž. přenesená",J1529,0)</f>
        <v>0</v>
      </c>
      <c r="BI1529" s="241">
        <f>IF(N1529="nulová",J1529,0)</f>
        <v>0</v>
      </c>
      <c r="BJ1529" s="18" t="s">
        <v>87</v>
      </c>
      <c r="BK1529" s="241">
        <f>ROUND(I1529*H1529,2)</f>
        <v>0</v>
      </c>
      <c r="BL1529" s="18" t="s">
        <v>300</v>
      </c>
      <c r="BM1529" s="240" t="s">
        <v>2217</v>
      </c>
    </row>
    <row r="1530" s="2" customFormat="1">
      <c r="A1530" s="40"/>
      <c r="B1530" s="41"/>
      <c r="C1530" s="42"/>
      <c r="D1530" s="242" t="s">
        <v>237</v>
      </c>
      <c r="E1530" s="42"/>
      <c r="F1530" s="243" t="s">
        <v>2176</v>
      </c>
      <c r="G1530" s="42"/>
      <c r="H1530" s="42"/>
      <c r="I1530" s="244"/>
      <c r="J1530" s="42"/>
      <c r="K1530" s="42"/>
      <c r="L1530" s="46"/>
      <c r="M1530" s="245"/>
      <c r="N1530" s="246"/>
      <c r="O1530" s="93"/>
      <c r="P1530" s="93"/>
      <c r="Q1530" s="93"/>
      <c r="R1530" s="93"/>
      <c r="S1530" s="93"/>
      <c r="T1530" s="94"/>
      <c r="U1530" s="40"/>
      <c r="V1530" s="40"/>
      <c r="W1530" s="40"/>
      <c r="X1530" s="40"/>
      <c r="Y1530" s="40"/>
      <c r="Z1530" s="40"/>
      <c r="AA1530" s="40"/>
      <c r="AB1530" s="40"/>
      <c r="AC1530" s="40"/>
      <c r="AD1530" s="40"/>
      <c r="AE1530" s="40"/>
      <c r="AT1530" s="18" t="s">
        <v>237</v>
      </c>
      <c r="AU1530" s="18" t="s">
        <v>91</v>
      </c>
    </row>
    <row r="1531" s="2" customFormat="1" ht="16.5" customHeight="1">
      <c r="A1531" s="40"/>
      <c r="B1531" s="41"/>
      <c r="C1531" s="229" t="s">
        <v>2218</v>
      </c>
      <c r="D1531" s="229" t="s">
        <v>230</v>
      </c>
      <c r="E1531" s="230" t="s">
        <v>2219</v>
      </c>
      <c r="F1531" s="231" t="s">
        <v>2216</v>
      </c>
      <c r="G1531" s="232" t="s">
        <v>1861</v>
      </c>
      <c r="H1531" s="233">
        <v>1</v>
      </c>
      <c r="I1531" s="234"/>
      <c r="J1531" s="235">
        <f>ROUND(I1531*H1531,2)</f>
        <v>0</v>
      </c>
      <c r="K1531" s="231" t="s">
        <v>251</v>
      </c>
      <c r="L1531" s="46"/>
      <c r="M1531" s="236" t="s">
        <v>1</v>
      </c>
      <c r="N1531" s="237" t="s">
        <v>48</v>
      </c>
      <c r="O1531" s="93"/>
      <c r="P1531" s="238">
        <f>O1531*H1531</f>
        <v>0</v>
      </c>
      <c r="Q1531" s="238">
        <v>0</v>
      </c>
      <c r="R1531" s="238">
        <f>Q1531*H1531</f>
        <v>0</v>
      </c>
      <c r="S1531" s="238">
        <v>0</v>
      </c>
      <c r="T1531" s="239">
        <f>S1531*H1531</f>
        <v>0</v>
      </c>
      <c r="U1531" s="40"/>
      <c r="V1531" s="40"/>
      <c r="W1531" s="40"/>
      <c r="X1531" s="40"/>
      <c r="Y1531" s="40"/>
      <c r="Z1531" s="40"/>
      <c r="AA1531" s="40"/>
      <c r="AB1531" s="40"/>
      <c r="AC1531" s="40"/>
      <c r="AD1531" s="40"/>
      <c r="AE1531" s="40"/>
      <c r="AR1531" s="240" t="s">
        <v>300</v>
      </c>
      <c r="AT1531" s="240" t="s">
        <v>230</v>
      </c>
      <c r="AU1531" s="240" t="s">
        <v>91</v>
      </c>
      <c r="AY1531" s="18" t="s">
        <v>227</v>
      </c>
      <c r="BE1531" s="241">
        <f>IF(N1531="základní",J1531,0)</f>
        <v>0</v>
      </c>
      <c r="BF1531" s="241">
        <f>IF(N1531="snížená",J1531,0)</f>
        <v>0</v>
      </c>
      <c r="BG1531" s="241">
        <f>IF(N1531="zákl. přenesená",J1531,0)</f>
        <v>0</v>
      </c>
      <c r="BH1531" s="241">
        <f>IF(N1531="sníž. přenesená",J1531,0)</f>
        <v>0</v>
      </c>
      <c r="BI1531" s="241">
        <f>IF(N1531="nulová",J1531,0)</f>
        <v>0</v>
      </c>
      <c r="BJ1531" s="18" t="s">
        <v>87</v>
      </c>
      <c r="BK1531" s="241">
        <f>ROUND(I1531*H1531,2)</f>
        <v>0</v>
      </c>
      <c r="BL1531" s="18" t="s">
        <v>300</v>
      </c>
      <c r="BM1531" s="240" t="s">
        <v>2220</v>
      </c>
    </row>
    <row r="1532" s="2" customFormat="1">
      <c r="A1532" s="40"/>
      <c r="B1532" s="41"/>
      <c r="C1532" s="42"/>
      <c r="D1532" s="242" t="s">
        <v>237</v>
      </c>
      <c r="E1532" s="42"/>
      <c r="F1532" s="243" t="s">
        <v>2176</v>
      </c>
      <c r="G1532" s="42"/>
      <c r="H1532" s="42"/>
      <c r="I1532" s="244"/>
      <c r="J1532" s="42"/>
      <c r="K1532" s="42"/>
      <c r="L1532" s="46"/>
      <c r="M1532" s="245"/>
      <c r="N1532" s="246"/>
      <c r="O1532" s="93"/>
      <c r="P1532" s="93"/>
      <c r="Q1532" s="93"/>
      <c r="R1532" s="93"/>
      <c r="S1532" s="93"/>
      <c r="T1532" s="94"/>
      <c r="U1532" s="40"/>
      <c r="V1532" s="40"/>
      <c r="W1532" s="40"/>
      <c r="X1532" s="40"/>
      <c r="Y1532" s="40"/>
      <c r="Z1532" s="40"/>
      <c r="AA1532" s="40"/>
      <c r="AB1532" s="40"/>
      <c r="AC1532" s="40"/>
      <c r="AD1532" s="40"/>
      <c r="AE1532" s="40"/>
      <c r="AT1532" s="18" t="s">
        <v>237</v>
      </c>
      <c r="AU1532" s="18" t="s">
        <v>91</v>
      </c>
    </row>
    <row r="1533" s="2" customFormat="1" ht="16.5" customHeight="1">
      <c r="A1533" s="40"/>
      <c r="B1533" s="41"/>
      <c r="C1533" s="229" t="s">
        <v>2221</v>
      </c>
      <c r="D1533" s="229" t="s">
        <v>230</v>
      </c>
      <c r="E1533" s="230" t="s">
        <v>2222</v>
      </c>
      <c r="F1533" s="231" t="s">
        <v>2223</v>
      </c>
      <c r="G1533" s="232" t="s">
        <v>1861</v>
      </c>
      <c r="H1533" s="233">
        <v>1</v>
      </c>
      <c r="I1533" s="234"/>
      <c r="J1533" s="235">
        <f>ROUND(I1533*H1533,2)</f>
        <v>0</v>
      </c>
      <c r="K1533" s="231" t="s">
        <v>251</v>
      </c>
      <c r="L1533" s="46"/>
      <c r="M1533" s="236" t="s">
        <v>1</v>
      </c>
      <c r="N1533" s="237" t="s">
        <v>48</v>
      </c>
      <c r="O1533" s="93"/>
      <c r="P1533" s="238">
        <f>O1533*H1533</f>
        <v>0</v>
      </c>
      <c r="Q1533" s="238">
        <v>0</v>
      </c>
      <c r="R1533" s="238">
        <f>Q1533*H1533</f>
        <v>0</v>
      </c>
      <c r="S1533" s="238">
        <v>0</v>
      </c>
      <c r="T1533" s="239">
        <f>S1533*H1533</f>
        <v>0</v>
      </c>
      <c r="U1533" s="40"/>
      <c r="V1533" s="40"/>
      <c r="W1533" s="40"/>
      <c r="X1533" s="40"/>
      <c r="Y1533" s="40"/>
      <c r="Z1533" s="40"/>
      <c r="AA1533" s="40"/>
      <c r="AB1533" s="40"/>
      <c r="AC1533" s="40"/>
      <c r="AD1533" s="40"/>
      <c r="AE1533" s="40"/>
      <c r="AR1533" s="240" t="s">
        <v>300</v>
      </c>
      <c r="AT1533" s="240" t="s">
        <v>230</v>
      </c>
      <c r="AU1533" s="240" t="s">
        <v>91</v>
      </c>
      <c r="AY1533" s="18" t="s">
        <v>227</v>
      </c>
      <c r="BE1533" s="241">
        <f>IF(N1533="základní",J1533,0)</f>
        <v>0</v>
      </c>
      <c r="BF1533" s="241">
        <f>IF(N1533="snížená",J1533,0)</f>
        <v>0</v>
      </c>
      <c r="BG1533" s="241">
        <f>IF(N1533="zákl. přenesená",J1533,0)</f>
        <v>0</v>
      </c>
      <c r="BH1533" s="241">
        <f>IF(N1533="sníž. přenesená",J1533,0)</f>
        <v>0</v>
      </c>
      <c r="BI1533" s="241">
        <f>IF(N1533="nulová",J1533,0)</f>
        <v>0</v>
      </c>
      <c r="BJ1533" s="18" t="s">
        <v>87</v>
      </c>
      <c r="BK1533" s="241">
        <f>ROUND(I1533*H1533,2)</f>
        <v>0</v>
      </c>
      <c r="BL1533" s="18" t="s">
        <v>300</v>
      </c>
      <c r="BM1533" s="240" t="s">
        <v>2224</v>
      </c>
    </row>
    <row r="1534" s="2" customFormat="1">
      <c r="A1534" s="40"/>
      <c r="B1534" s="41"/>
      <c r="C1534" s="42"/>
      <c r="D1534" s="242" t="s">
        <v>237</v>
      </c>
      <c r="E1534" s="42"/>
      <c r="F1534" s="243" t="s">
        <v>2176</v>
      </c>
      <c r="G1534" s="42"/>
      <c r="H1534" s="42"/>
      <c r="I1534" s="244"/>
      <c r="J1534" s="42"/>
      <c r="K1534" s="42"/>
      <c r="L1534" s="46"/>
      <c r="M1534" s="245"/>
      <c r="N1534" s="246"/>
      <c r="O1534" s="93"/>
      <c r="P1534" s="93"/>
      <c r="Q1534" s="93"/>
      <c r="R1534" s="93"/>
      <c r="S1534" s="93"/>
      <c r="T1534" s="94"/>
      <c r="U1534" s="40"/>
      <c r="V1534" s="40"/>
      <c r="W1534" s="40"/>
      <c r="X1534" s="40"/>
      <c r="Y1534" s="40"/>
      <c r="Z1534" s="40"/>
      <c r="AA1534" s="40"/>
      <c r="AB1534" s="40"/>
      <c r="AC1534" s="40"/>
      <c r="AD1534" s="40"/>
      <c r="AE1534" s="40"/>
      <c r="AT1534" s="18" t="s">
        <v>237</v>
      </c>
      <c r="AU1534" s="18" t="s">
        <v>91</v>
      </c>
    </row>
    <row r="1535" s="2" customFormat="1" ht="16.5" customHeight="1">
      <c r="A1535" s="40"/>
      <c r="B1535" s="41"/>
      <c r="C1535" s="229" t="s">
        <v>2225</v>
      </c>
      <c r="D1535" s="229" t="s">
        <v>230</v>
      </c>
      <c r="E1535" s="230" t="s">
        <v>2226</v>
      </c>
      <c r="F1535" s="231" t="s">
        <v>2223</v>
      </c>
      <c r="G1535" s="232" t="s">
        <v>1861</v>
      </c>
      <c r="H1535" s="233">
        <v>1</v>
      </c>
      <c r="I1535" s="234"/>
      <c r="J1535" s="235">
        <f>ROUND(I1535*H1535,2)</f>
        <v>0</v>
      </c>
      <c r="K1535" s="231" t="s">
        <v>251</v>
      </c>
      <c r="L1535" s="46"/>
      <c r="M1535" s="236" t="s">
        <v>1</v>
      </c>
      <c r="N1535" s="237" t="s">
        <v>48</v>
      </c>
      <c r="O1535" s="93"/>
      <c r="P1535" s="238">
        <f>O1535*H1535</f>
        <v>0</v>
      </c>
      <c r="Q1535" s="238">
        <v>0</v>
      </c>
      <c r="R1535" s="238">
        <f>Q1535*H1535</f>
        <v>0</v>
      </c>
      <c r="S1535" s="238">
        <v>0</v>
      </c>
      <c r="T1535" s="239">
        <f>S1535*H1535</f>
        <v>0</v>
      </c>
      <c r="U1535" s="40"/>
      <c r="V1535" s="40"/>
      <c r="W1535" s="40"/>
      <c r="X1535" s="40"/>
      <c r="Y1535" s="40"/>
      <c r="Z1535" s="40"/>
      <c r="AA1535" s="40"/>
      <c r="AB1535" s="40"/>
      <c r="AC1535" s="40"/>
      <c r="AD1535" s="40"/>
      <c r="AE1535" s="40"/>
      <c r="AR1535" s="240" t="s">
        <v>300</v>
      </c>
      <c r="AT1535" s="240" t="s">
        <v>230</v>
      </c>
      <c r="AU1535" s="240" t="s">
        <v>91</v>
      </c>
      <c r="AY1535" s="18" t="s">
        <v>227</v>
      </c>
      <c r="BE1535" s="241">
        <f>IF(N1535="základní",J1535,0)</f>
        <v>0</v>
      </c>
      <c r="BF1535" s="241">
        <f>IF(N1535="snížená",J1535,0)</f>
        <v>0</v>
      </c>
      <c r="BG1535" s="241">
        <f>IF(N1535="zákl. přenesená",J1535,0)</f>
        <v>0</v>
      </c>
      <c r="BH1535" s="241">
        <f>IF(N1535="sníž. přenesená",J1535,0)</f>
        <v>0</v>
      </c>
      <c r="BI1535" s="241">
        <f>IF(N1535="nulová",J1535,0)</f>
        <v>0</v>
      </c>
      <c r="BJ1535" s="18" t="s">
        <v>87</v>
      </c>
      <c r="BK1535" s="241">
        <f>ROUND(I1535*H1535,2)</f>
        <v>0</v>
      </c>
      <c r="BL1535" s="18" t="s">
        <v>300</v>
      </c>
      <c r="BM1535" s="240" t="s">
        <v>2227</v>
      </c>
    </row>
    <row r="1536" s="2" customFormat="1">
      <c r="A1536" s="40"/>
      <c r="B1536" s="41"/>
      <c r="C1536" s="42"/>
      <c r="D1536" s="242" t="s">
        <v>237</v>
      </c>
      <c r="E1536" s="42"/>
      <c r="F1536" s="243" t="s">
        <v>2176</v>
      </c>
      <c r="G1536" s="42"/>
      <c r="H1536" s="42"/>
      <c r="I1536" s="244"/>
      <c r="J1536" s="42"/>
      <c r="K1536" s="42"/>
      <c r="L1536" s="46"/>
      <c r="M1536" s="245"/>
      <c r="N1536" s="246"/>
      <c r="O1536" s="93"/>
      <c r="P1536" s="93"/>
      <c r="Q1536" s="93"/>
      <c r="R1536" s="93"/>
      <c r="S1536" s="93"/>
      <c r="T1536" s="94"/>
      <c r="U1536" s="40"/>
      <c r="V1536" s="40"/>
      <c r="W1536" s="40"/>
      <c r="X1536" s="40"/>
      <c r="Y1536" s="40"/>
      <c r="Z1536" s="40"/>
      <c r="AA1536" s="40"/>
      <c r="AB1536" s="40"/>
      <c r="AC1536" s="40"/>
      <c r="AD1536" s="40"/>
      <c r="AE1536" s="40"/>
      <c r="AT1536" s="18" t="s">
        <v>237</v>
      </c>
      <c r="AU1536" s="18" t="s">
        <v>91</v>
      </c>
    </row>
    <row r="1537" s="2" customFormat="1" ht="16.5" customHeight="1">
      <c r="A1537" s="40"/>
      <c r="B1537" s="41"/>
      <c r="C1537" s="229" t="s">
        <v>2228</v>
      </c>
      <c r="D1537" s="229" t="s">
        <v>230</v>
      </c>
      <c r="E1537" s="230" t="s">
        <v>2229</v>
      </c>
      <c r="F1537" s="231" t="s">
        <v>2230</v>
      </c>
      <c r="G1537" s="232" t="s">
        <v>1861</v>
      </c>
      <c r="H1537" s="233">
        <v>1</v>
      </c>
      <c r="I1537" s="234"/>
      <c r="J1537" s="235">
        <f>ROUND(I1537*H1537,2)</f>
        <v>0</v>
      </c>
      <c r="K1537" s="231" t="s">
        <v>251</v>
      </c>
      <c r="L1537" s="46"/>
      <c r="M1537" s="236" t="s">
        <v>1</v>
      </c>
      <c r="N1537" s="237" t="s">
        <v>48</v>
      </c>
      <c r="O1537" s="93"/>
      <c r="P1537" s="238">
        <f>O1537*H1537</f>
        <v>0</v>
      </c>
      <c r="Q1537" s="238">
        <v>0</v>
      </c>
      <c r="R1537" s="238">
        <f>Q1537*H1537</f>
        <v>0</v>
      </c>
      <c r="S1537" s="238">
        <v>0</v>
      </c>
      <c r="T1537" s="239">
        <f>S1537*H1537</f>
        <v>0</v>
      </c>
      <c r="U1537" s="40"/>
      <c r="V1537" s="40"/>
      <c r="W1537" s="40"/>
      <c r="X1537" s="40"/>
      <c r="Y1537" s="40"/>
      <c r="Z1537" s="40"/>
      <c r="AA1537" s="40"/>
      <c r="AB1537" s="40"/>
      <c r="AC1537" s="40"/>
      <c r="AD1537" s="40"/>
      <c r="AE1537" s="40"/>
      <c r="AR1537" s="240" t="s">
        <v>300</v>
      </c>
      <c r="AT1537" s="240" t="s">
        <v>230</v>
      </c>
      <c r="AU1537" s="240" t="s">
        <v>91</v>
      </c>
      <c r="AY1537" s="18" t="s">
        <v>227</v>
      </c>
      <c r="BE1537" s="241">
        <f>IF(N1537="základní",J1537,0)</f>
        <v>0</v>
      </c>
      <c r="BF1537" s="241">
        <f>IF(N1537="snížená",J1537,0)</f>
        <v>0</v>
      </c>
      <c r="BG1537" s="241">
        <f>IF(N1537="zákl. přenesená",J1537,0)</f>
        <v>0</v>
      </c>
      <c r="BH1537" s="241">
        <f>IF(N1537="sníž. přenesená",J1537,0)</f>
        <v>0</v>
      </c>
      <c r="BI1537" s="241">
        <f>IF(N1537="nulová",J1537,0)</f>
        <v>0</v>
      </c>
      <c r="BJ1537" s="18" t="s">
        <v>87</v>
      </c>
      <c r="BK1537" s="241">
        <f>ROUND(I1537*H1537,2)</f>
        <v>0</v>
      </c>
      <c r="BL1537" s="18" t="s">
        <v>300</v>
      </c>
      <c r="BM1537" s="240" t="s">
        <v>2231</v>
      </c>
    </row>
    <row r="1538" s="2" customFormat="1">
      <c r="A1538" s="40"/>
      <c r="B1538" s="41"/>
      <c r="C1538" s="42"/>
      <c r="D1538" s="242" t="s">
        <v>237</v>
      </c>
      <c r="E1538" s="42"/>
      <c r="F1538" s="243" t="s">
        <v>2176</v>
      </c>
      <c r="G1538" s="42"/>
      <c r="H1538" s="42"/>
      <c r="I1538" s="244"/>
      <c r="J1538" s="42"/>
      <c r="K1538" s="42"/>
      <c r="L1538" s="46"/>
      <c r="M1538" s="245"/>
      <c r="N1538" s="246"/>
      <c r="O1538" s="93"/>
      <c r="P1538" s="93"/>
      <c r="Q1538" s="93"/>
      <c r="R1538" s="93"/>
      <c r="S1538" s="93"/>
      <c r="T1538" s="94"/>
      <c r="U1538" s="40"/>
      <c r="V1538" s="40"/>
      <c r="W1538" s="40"/>
      <c r="X1538" s="40"/>
      <c r="Y1538" s="40"/>
      <c r="Z1538" s="40"/>
      <c r="AA1538" s="40"/>
      <c r="AB1538" s="40"/>
      <c r="AC1538" s="40"/>
      <c r="AD1538" s="40"/>
      <c r="AE1538" s="40"/>
      <c r="AT1538" s="18" t="s">
        <v>237</v>
      </c>
      <c r="AU1538" s="18" t="s">
        <v>91</v>
      </c>
    </row>
    <row r="1539" s="2" customFormat="1" ht="16.5" customHeight="1">
      <c r="A1539" s="40"/>
      <c r="B1539" s="41"/>
      <c r="C1539" s="229" t="s">
        <v>2232</v>
      </c>
      <c r="D1539" s="229" t="s">
        <v>230</v>
      </c>
      <c r="E1539" s="230" t="s">
        <v>2233</v>
      </c>
      <c r="F1539" s="231" t="s">
        <v>2230</v>
      </c>
      <c r="G1539" s="232" t="s">
        <v>1861</v>
      </c>
      <c r="H1539" s="233">
        <v>1</v>
      </c>
      <c r="I1539" s="234"/>
      <c r="J1539" s="235">
        <f>ROUND(I1539*H1539,2)</f>
        <v>0</v>
      </c>
      <c r="K1539" s="231" t="s">
        <v>251</v>
      </c>
      <c r="L1539" s="46"/>
      <c r="M1539" s="236" t="s">
        <v>1</v>
      </c>
      <c r="N1539" s="237" t="s">
        <v>48</v>
      </c>
      <c r="O1539" s="93"/>
      <c r="P1539" s="238">
        <f>O1539*H1539</f>
        <v>0</v>
      </c>
      <c r="Q1539" s="238">
        <v>0</v>
      </c>
      <c r="R1539" s="238">
        <f>Q1539*H1539</f>
        <v>0</v>
      </c>
      <c r="S1539" s="238">
        <v>0</v>
      </c>
      <c r="T1539" s="239">
        <f>S1539*H1539</f>
        <v>0</v>
      </c>
      <c r="U1539" s="40"/>
      <c r="V1539" s="40"/>
      <c r="W1539" s="40"/>
      <c r="X1539" s="40"/>
      <c r="Y1539" s="40"/>
      <c r="Z1539" s="40"/>
      <c r="AA1539" s="40"/>
      <c r="AB1539" s="40"/>
      <c r="AC1539" s="40"/>
      <c r="AD1539" s="40"/>
      <c r="AE1539" s="40"/>
      <c r="AR1539" s="240" t="s">
        <v>300</v>
      </c>
      <c r="AT1539" s="240" t="s">
        <v>230</v>
      </c>
      <c r="AU1539" s="240" t="s">
        <v>91</v>
      </c>
      <c r="AY1539" s="18" t="s">
        <v>227</v>
      </c>
      <c r="BE1539" s="241">
        <f>IF(N1539="základní",J1539,0)</f>
        <v>0</v>
      </c>
      <c r="BF1539" s="241">
        <f>IF(N1539="snížená",J1539,0)</f>
        <v>0</v>
      </c>
      <c r="BG1539" s="241">
        <f>IF(N1539="zákl. přenesená",J1539,0)</f>
        <v>0</v>
      </c>
      <c r="BH1539" s="241">
        <f>IF(N1539="sníž. přenesená",J1539,0)</f>
        <v>0</v>
      </c>
      <c r="BI1539" s="241">
        <f>IF(N1539="nulová",J1539,0)</f>
        <v>0</v>
      </c>
      <c r="BJ1539" s="18" t="s">
        <v>87</v>
      </c>
      <c r="BK1539" s="241">
        <f>ROUND(I1539*H1539,2)</f>
        <v>0</v>
      </c>
      <c r="BL1539" s="18" t="s">
        <v>300</v>
      </c>
      <c r="BM1539" s="240" t="s">
        <v>2234</v>
      </c>
    </row>
    <row r="1540" s="2" customFormat="1">
      <c r="A1540" s="40"/>
      <c r="B1540" s="41"/>
      <c r="C1540" s="42"/>
      <c r="D1540" s="242" t="s">
        <v>237</v>
      </c>
      <c r="E1540" s="42"/>
      <c r="F1540" s="243" t="s">
        <v>2176</v>
      </c>
      <c r="G1540" s="42"/>
      <c r="H1540" s="42"/>
      <c r="I1540" s="244"/>
      <c r="J1540" s="42"/>
      <c r="K1540" s="42"/>
      <c r="L1540" s="46"/>
      <c r="M1540" s="245"/>
      <c r="N1540" s="246"/>
      <c r="O1540" s="93"/>
      <c r="P1540" s="93"/>
      <c r="Q1540" s="93"/>
      <c r="R1540" s="93"/>
      <c r="S1540" s="93"/>
      <c r="T1540" s="94"/>
      <c r="U1540" s="40"/>
      <c r="V1540" s="40"/>
      <c r="W1540" s="40"/>
      <c r="X1540" s="40"/>
      <c r="Y1540" s="40"/>
      <c r="Z1540" s="40"/>
      <c r="AA1540" s="40"/>
      <c r="AB1540" s="40"/>
      <c r="AC1540" s="40"/>
      <c r="AD1540" s="40"/>
      <c r="AE1540" s="40"/>
      <c r="AT1540" s="18" t="s">
        <v>237</v>
      </c>
      <c r="AU1540" s="18" t="s">
        <v>91</v>
      </c>
    </row>
    <row r="1541" s="2" customFormat="1" ht="16.5" customHeight="1">
      <c r="A1541" s="40"/>
      <c r="B1541" s="41"/>
      <c r="C1541" s="229" t="s">
        <v>2235</v>
      </c>
      <c r="D1541" s="229" t="s">
        <v>230</v>
      </c>
      <c r="E1541" s="230" t="s">
        <v>2236</v>
      </c>
      <c r="F1541" s="231" t="s">
        <v>2237</v>
      </c>
      <c r="G1541" s="232" t="s">
        <v>1861</v>
      </c>
      <c r="H1541" s="233">
        <v>1</v>
      </c>
      <c r="I1541" s="234"/>
      <c r="J1541" s="235">
        <f>ROUND(I1541*H1541,2)</f>
        <v>0</v>
      </c>
      <c r="K1541" s="231" t="s">
        <v>251</v>
      </c>
      <c r="L1541" s="46"/>
      <c r="M1541" s="236" t="s">
        <v>1</v>
      </c>
      <c r="N1541" s="237" t="s">
        <v>48</v>
      </c>
      <c r="O1541" s="93"/>
      <c r="P1541" s="238">
        <f>O1541*H1541</f>
        <v>0</v>
      </c>
      <c r="Q1541" s="238">
        <v>0</v>
      </c>
      <c r="R1541" s="238">
        <f>Q1541*H1541</f>
        <v>0</v>
      </c>
      <c r="S1541" s="238">
        <v>0</v>
      </c>
      <c r="T1541" s="239">
        <f>S1541*H1541</f>
        <v>0</v>
      </c>
      <c r="U1541" s="40"/>
      <c r="V1541" s="40"/>
      <c r="W1541" s="40"/>
      <c r="X1541" s="40"/>
      <c r="Y1541" s="40"/>
      <c r="Z1541" s="40"/>
      <c r="AA1541" s="40"/>
      <c r="AB1541" s="40"/>
      <c r="AC1541" s="40"/>
      <c r="AD1541" s="40"/>
      <c r="AE1541" s="40"/>
      <c r="AR1541" s="240" t="s">
        <v>300</v>
      </c>
      <c r="AT1541" s="240" t="s">
        <v>230</v>
      </c>
      <c r="AU1541" s="240" t="s">
        <v>91</v>
      </c>
      <c r="AY1541" s="18" t="s">
        <v>227</v>
      </c>
      <c r="BE1541" s="241">
        <f>IF(N1541="základní",J1541,0)</f>
        <v>0</v>
      </c>
      <c r="BF1541" s="241">
        <f>IF(N1541="snížená",J1541,0)</f>
        <v>0</v>
      </c>
      <c r="BG1541" s="241">
        <f>IF(N1541="zákl. přenesená",J1541,0)</f>
        <v>0</v>
      </c>
      <c r="BH1541" s="241">
        <f>IF(N1541="sníž. přenesená",J1541,0)</f>
        <v>0</v>
      </c>
      <c r="BI1541" s="241">
        <f>IF(N1541="nulová",J1541,0)</f>
        <v>0</v>
      </c>
      <c r="BJ1541" s="18" t="s">
        <v>87</v>
      </c>
      <c r="BK1541" s="241">
        <f>ROUND(I1541*H1541,2)</f>
        <v>0</v>
      </c>
      <c r="BL1541" s="18" t="s">
        <v>300</v>
      </c>
      <c r="BM1541" s="240" t="s">
        <v>2238</v>
      </c>
    </row>
    <row r="1542" s="2" customFormat="1">
      <c r="A1542" s="40"/>
      <c r="B1542" s="41"/>
      <c r="C1542" s="42"/>
      <c r="D1542" s="242" t="s">
        <v>237</v>
      </c>
      <c r="E1542" s="42"/>
      <c r="F1542" s="243" t="s">
        <v>2176</v>
      </c>
      <c r="G1542" s="42"/>
      <c r="H1542" s="42"/>
      <c r="I1542" s="244"/>
      <c r="J1542" s="42"/>
      <c r="K1542" s="42"/>
      <c r="L1542" s="46"/>
      <c r="M1542" s="245"/>
      <c r="N1542" s="246"/>
      <c r="O1542" s="93"/>
      <c r="P1542" s="93"/>
      <c r="Q1542" s="93"/>
      <c r="R1542" s="93"/>
      <c r="S1542" s="93"/>
      <c r="T1542" s="94"/>
      <c r="U1542" s="40"/>
      <c r="V1542" s="40"/>
      <c r="W1542" s="40"/>
      <c r="X1542" s="40"/>
      <c r="Y1542" s="40"/>
      <c r="Z1542" s="40"/>
      <c r="AA1542" s="40"/>
      <c r="AB1542" s="40"/>
      <c r="AC1542" s="40"/>
      <c r="AD1542" s="40"/>
      <c r="AE1542" s="40"/>
      <c r="AT1542" s="18" t="s">
        <v>237</v>
      </c>
      <c r="AU1542" s="18" t="s">
        <v>91</v>
      </c>
    </row>
    <row r="1543" s="2" customFormat="1" ht="16.5" customHeight="1">
      <c r="A1543" s="40"/>
      <c r="B1543" s="41"/>
      <c r="C1543" s="229" t="s">
        <v>2239</v>
      </c>
      <c r="D1543" s="229" t="s">
        <v>230</v>
      </c>
      <c r="E1543" s="230" t="s">
        <v>2240</v>
      </c>
      <c r="F1543" s="231" t="s">
        <v>2237</v>
      </c>
      <c r="G1543" s="232" t="s">
        <v>1861</v>
      </c>
      <c r="H1543" s="233">
        <v>1</v>
      </c>
      <c r="I1543" s="234"/>
      <c r="J1543" s="235">
        <f>ROUND(I1543*H1543,2)</f>
        <v>0</v>
      </c>
      <c r="K1543" s="231" t="s">
        <v>251</v>
      </c>
      <c r="L1543" s="46"/>
      <c r="M1543" s="236" t="s">
        <v>1</v>
      </c>
      <c r="N1543" s="237" t="s">
        <v>48</v>
      </c>
      <c r="O1543" s="93"/>
      <c r="P1543" s="238">
        <f>O1543*H1543</f>
        <v>0</v>
      </c>
      <c r="Q1543" s="238">
        <v>0</v>
      </c>
      <c r="R1543" s="238">
        <f>Q1543*H1543</f>
        <v>0</v>
      </c>
      <c r="S1543" s="238">
        <v>0</v>
      </c>
      <c r="T1543" s="239">
        <f>S1543*H1543</f>
        <v>0</v>
      </c>
      <c r="U1543" s="40"/>
      <c r="V1543" s="40"/>
      <c r="W1543" s="40"/>
      <c r="X1543" s="40"/>
      <c r="Y1543" s="40"/>
      <c r="Z1543" s="40"/>
      <c r="AA1543" s="40"/>
      <c r="AB1543" s="40"/>
      <c r="AC1543" s="40"/>
      <c r="AD1543" s="40"/>
      <c r="AE1543" s="40"/>
      <c r="AR1543" s="240" t="s">
        <v>300</v>
      </c>
      <c r="AT1543" s="240" t="s">
        <v>230</v>
      </c>
      <c r="AU1543" s="240" t="s">
        <v>91</v>
      </c>
      <c r="AY1543" s="18" t="s">
        <v>227</v>
      </c>
      <c r="BE1543" s="241">
        <f>IF(N1543="základní",J1543,0)</f>
        <v>0</v>
      </c>
      <c r="BF1543" s="241">
        <f>IF(N1543="snížená",J1543,0)</f>
        <v>0</v>
      </c>
      <c r="BG1543" s="241">
        <f>IF(N1543="zákl. přenesená",J1543,0)</f>
        <v>0</v>
      </c>
      <c r="BH1543" s="241">
        <f>IF(N1543="sníž. přenesená",J1543,0)</f>
        <v>0</v>
      </c>
      <c r="BI1543" s="241">
        <f>IF(N1543="nulová",J1543,0)</f>
        <v>0</v>
      </c>
      <c r="BJ1543" s="18" t="s">
        <v>87</v>
      </c>
      <c r="BK1543" s="241">
        <f>ROUND(I1543*H1543,2)</f>
        <v>0</v>
      </c>
      <c r="BL1543" s="18" t="s">
        <v>300</v>
      </c>
      <c r="BM1543" s="240" t="s">
        <v>2241</v>
      </c>
    </row>
    <row r="1544" s="2" customFormat="1">
      <c r="A1544" s="40"/>
      <c r="B1544" s="41"/>
      <c r="C1544" s="42"/>
      <c r="D1544" s="242" t="s">
        <v>237</v>
      </c>
      <c r="E1544" s="42"/>
      <c r="F1544" s="243" t="s">
        <v>2176</v>
      </c>
      <c r="G1544" s="42"/>
      <c r="H1544" s="42"/>
      <c r="I1544" s="244"/>
      <c r="J1544" s="42"/>
      <c r="K1544" s="42"/>
      <c r="L1544" s="46"/>
      <c r="M1544" s="245"/>
      <c r="N1544" s="246"/>
      <c r="O1544" s="93"/>
      <c r="P1544" s="93"/>
      <c r="Q1544" s="93"/>
      <c r="R1544" s="93"/>
      <c r="S1544" s="93"/>
      <c r="T1544" s="94"/>
      <c r="U1544" s="40"/>
      <c r="V1544" s="40"/>
      <c r="W1544" s="40"/>
      <c r="X1544" s="40"/>
      <c r="Y1544" s="40"/>
      <c r="Z1544" s="40"/>
      <c r="AA1544" s="40"/>
      <c r="AB1544" s="40"/>
      <c r="AC1544" s="40"/>
      <c r="AD1544" s="40"/>
      <c r="AE1544" s="40"/>
      <c r="AT1544" s="18" t="s">
        <v>237</v>
      </c>
      <c r="AU1544" s="18" t="s">
        <v>91</v>
      </c>
    </row>
    <row r="1545" s="2" customFormat="1" ht="16.5" customHeight="1">
      <c r="A1545" s="40"/>
      <c r="B1545" s="41"/>
      <c r="C1545" s="229" t="s">
        <v>2242</v>
      </c>
      <c r="D1545" s="229" t="s">
        <v>230</v>
      </c>
      <c r="E1545" s="230" t="s">
        <v>2243</v>
      </c>
      <c r="F1545" s="231" t="s">
        <v>2244</v>
      </c>
      <c r="G1545" s="232" t="s">
        <v>1861</v>
      </c>
      <c r="H1545" s="233">
        <v>1</v>
      </c>
      <c r="I1545" s="234"/>
      <c r="J1545" s="235">
        <f>ROUND(I1545*H1545,2)</f>
        <v>0</v>
      </c>
      <c r="K1545" s="231" t="s">
        <v>251</v>
      </c>
      <c r="L1545" s="46"/>
      <c r="M1545" s="236" t="s">
        <v>1</v>
      </c>
      <c r="N1545" s="237" t="s">
        <v>48</v>
      </c>
      <c r="O1545" s="93"/>
      <c r="P1545" s="238">
        <f>O1545*H1545</f>
        <v>0</v>
      </c>
      <c r="Q1545" s="238">
        <v>0</v>
      </c>
      <c r="R1545" s="238">
        <f>Q1545*H1545</f>
        <v>0</v>
      </c>
      <c r="S1545" s="238">
        <v>0</v>
      </c>
      <c r="T1545" s="239">
        <f>S1545*H1545</f>
        <v>0</v>
      </c>
      <c r="U1545" s="40"/>
      <c r="V1545" s="40"/>
      <c r="W1545" s="40"/>
      <c r="X1545" s="40"/>
      <c r="Y1545" s="40"/>
      <c r="Z1545" s="40"/>
      <c r="AA1545" s="40"/>
      <c r="AB1545" s="40"/>
      <c r="AC1545" s="40"/>
      <c r="AD1545" s="40"/>
      <c r="AE1545" s="40"/>
      <c r="AR1545" s="240" t="s">
        <v>300</v>
      </c>
      <c r="AT1545" s="240" t="s">
        <v>230</v>
      </c>
      <c r="AU1545" s="240" t="s">
        <v>91</v>
      </c>
      <c r="AY1545" s="18" t="s">
        <v>227</v>
      </c>
      <c r="BE1545" s="241">
        <f>IF(N1545="základní",J1545,0)</f>
        <v>0</v>
      </c>
      <c r="BF1545" s="241">
        <f>IF(N1545="snížená",J1545,0)</f>
        <v>0</v>
      </c>
      <c r="BG1545" s="241">
        <f>IF(N1545="zákl. přenesená",J1545,0)</f>
        <v>0</v>
      </c>
      <c r="BH1545" s="241">
        <f>IF(N1545="sníž. přenesená",J1545,0)</f>
        <v>0</v>
      </c>
      <c r="BI1545" s="241">
        <f>IF(N1545="nulová",J1545,0)</f>
        <v>0</v>
      </c>
      <c r="BJ1545" s="18" t="s">
        <v>87</v>
      </c>
      <c r="BK1545" s="241">
        <f>ROUND(I1545*H1545,2)</f>
        <v>0</v>
      </c>
      <c r="BL1545" s="18" t="s">
        <v>300</v>
      </c>
      <c r="BM1545" s="240" t="s">
        <v>2245</v>
      </c>
    </row>
    <row r="1546" s="2" customFormat="1">
      <c r="A1546" s="40"/>
      <c r="B1546" s="41"/>
      <c r="C1546" s="42"/>
      <c r="D1546" s="242" t="s">
        <v>237</v>
      </c>
      <c r="E1546" s="42"/>
      <c r="F1546" s="243" t="s">
        <v>2176</v>
      </c>
      <c r="G1546" s="42"/>
      <c r="H1546" s="42"/>
      <c r="I1546" s="244"/>
      <c r="J1546" s="42"/>
      <c r="K1546" s="42"/>
      <c r="L1546" s="46"/>
      <c r="M1546" s="245"/>
      <c r="N1546" s="246"/>
      <c r="O1546" s="93"/>
      <c r="P1546" s="93"/>
      <c r="Q1546" s="93"/>
      <c r="R1546" s="93"/>
      <c r="S1546" s="93"/>
      <c r="T1546" s="94"/>
      <c r="U1546" s="40"/>
      <c r="V1546" s="40"/>
      <c r="W1546" s="40"/>
      <c r="X1546" s="40"/>
      <c r="Y1546" s="40"/>
      <c r="Z1546" s="40"/>
      <c r="AA1546" s="40"/>
      <c r="AB1546" s="40"/>
      <c r="AC1546" s="40"/>
      <c r="AD1546" s="40"/>
      <c r="AE1546" s="40"/>
      <c r="AT1546" s="18" t="s">
        <v>237</v>
      </c>
      <c r="AU1546" s="18" t="s">
        <v>91</v>
      </c>
    </row>
    <row r="1547" s="2" customFormat="1" ht="16.5" customHeight="1">
      <c r="A1547" s="40"/>
      <c r="B1547" s="41"/>
      <c r="C1547" s="229" t="s">
        <v>2246</v>
      </c>
      <c r="D1547" s="229" t="s">
        <v>230</v>
      </c>
      <c r="E1547" s="230" t="s">
        <v>2247</v>
      </c>
      <c r="F1547" s="231" t="s">
        <v>2248</v>
      </c>
      <c r="G1547" s="232" t="s">
        <v>1861</v>
      </c>
      <c r="H1547" s="233">
        <v>1</v>
      </c>
      <c r="I1547" s="234"/>
      <c r="J1547" s="235">
        <f>ROUND(I1547*H1547,2)</f>
        <v>0</v>
      </c>
      <c r="K1547" s="231" t="s">
        <v>251</v>
      </c>
      <c r="L1547" s="46"/>
      <c r="M1547" s="236" t="s">
        <v>1</v>
      </c>
      <c r="N1547" s="237" t="s">
        <v>48</v>
      </c>
      <c r="O1547" s="93"/>
      <c r="P1547" s="238">
        <f>O1547*H1547</f>
        <v>0</v>
      </c>
      <c r="Q1547" s="238">
        <v>0</v>
      </c>
      <c r="R1547" s="238">
        <f>Q1547*H1547</f>
        <v>0</v>
      </c>
      <c r="S1547" s="238">
        <v>0</v>
      </c>
      <c r="T1547" s="239">
        <f>S1547*H1547</f>
        <v>0</v>
      </c>
      <c r="U1547" s="40"/>
      <c r="V1547" s="40"/>
      <c r="W1547" s="40"/>
      <c r="X1547" s="40"/>
      <c r="Y1547" s="40"/>
      <c r="Z1547" s="40"/>
      <c r="AA1547" s="40"/>
      <c r="AB1547" s="40"/>
      <c r="AC1547" s="40"/>
      <c r="AD1547" s="40"/>
      <c r="AE1547" s="40"/>
      <c r="AR1547" s="240" t="s">
        <v>300</v>
      </c>
      <c r="AT1547" s="240" t="s">
        <v>230</v>
      </c>
      <c r="AU1547" s="240" t="s">
        <v>91</v>
      </c>
      <c r="AY1547" s="18" t="s">
        <v>227</v>
      </c>
      <c r="BE1547" s="241">
        <f>IF(N1547="základní",J1547,0)</f>
        <v>0</v>
      </c>
      <c r="BF1547" s="241">
        <f>IF(N1547="snížená",J1547,0)</f>
        <v>0</v>
      </c>
      <c r="BG1547" s="241">
        <f>IF(N1547="zákl. přenesená",J1547,0)</f>
        <v>0</v>
      </c>
      <c r="BH1547" s="241">
        <f>IF(N1547="sníž. přenesená",J1547,0)</f>
        <v>0</v>
      </c>
      <c r="BI1547" s="241">
        <f>IF(N1547="nulová",J1547,0)</f>
        <v>0</v>
      </c>
      <c r="BJ1547" s="18" t="s">
        <v>87</v>
      </c>
      <c r="BK1547" s="241">
        <f>ROUND(I1547*H1547,2)</f>
        <v>0</v>
      </c>
      <c r="BL1547" s="18" t="s">
        <v>300</v>
      </c>
      <c r="BM1547" s="240" t="s">
        <v>2249</v>
      </c>
    </row>
    <row r="1548" s="2" customFormat="1">
      <c r="A1548" s="40"/>
      <c r="B1548" s="41"/>
      <c r="C1548" s="42"/>
      <c r="D1548" s="242" t="s">
        <v>237</v>
      </c>
      <c r="E1548" s="42"/>
      <c r="F1548" s="243" t="s">
        <v>2176</v>
      </c>
      <c r="G1548" s="42"/>
      <c r="H1548" s="42"/>
      <c r="I1548" s="244"/>
      <c r="J1548" s="42"/>
      <c r="K1548" s="42"/>
      <c r="L1548" s="46"/>
      <c r="M1548" s="245"/>
      <c r="N1548" s="246"/>
      <c r="O1548" s="93"/>
      <c r="P1548" s="93"/>
      <c r="Q1548" s="93"/>
      <c r="R1548" s="93"/>
      <c r="S1548" s="93"/>
      <c r="T1548" s="94"/>
      <c r="U1548" s="40"/>
      <c r="V1548" s="40"/>
      <c r="W1548" s="40"/>
      <c r="X1548" s="40"/>
      <c r="Y1548" s="40"/>
      <c r="Z1548" s="40"/>
      <c r="AA1548" s="40"/>
      <c r="AB1548" s="40"/>
      <c r="AC1548" s="40"/>
      <c r="AD1548" s="40"/>
      <c r="AE1548" s="40"/>
      <c r="AT1548" s="18" t="s">
        <v>237</v>
      </c>
      <c r="AU1548" s="18" t="s">
        <v>91</v>
      </c>
    </row>
    <row r="1549" s="2" customFormat="1" ht="16.5" customHeight="1">
      <c r="A1549" s="40"/>
      <c r="B1549" s="41"/>
      <c r="C1549" s="229" t="s">
        <v>2250</v>
      </c>
      <c r="D1549" s="229" t="s">
        <v>230</v>
      </c>
      <c r="E1549" s="230" t="s">
        <v>2251</v>
      </c>
      <c r="F1549" s="231" t="s">
        <v>2252</v>
      </c>
      <c r="G1549" s="232" t="s">
        <v>1861</v>
      </c>
      <c r="H1549" s="233">
        <v>1</v>
      </c>
      <c r="I1549" s="234"/>
      <c r="J1549" s="235">
        <f>ROUND(I1549*H1549,2)</f>
        <v>0</v>
      </c>
      <c r="K1549" s="231" t="s">
        <v>251</v>
      </c>
      <c r="L1549" s="46"/>
      <c r="M1549" s="236" t="s">
        <v>1</v>
      </c>
      <c r="N1549" s="237" t="s">
        <v>48</v>
      </c>
      <c r="O1549" s="93"/>
      <c r="P1549" s="238">
        <f>O1549*H1549</f>
        <v>0</v>
      </c>
      <c r="Q1549" s="238">
        <v>0</v>
      </c>
      <c r="R1549" s="238">
        <f>Q1549*H1549</f>
        <v>0</v>
      </c>
      <c r="S1549" s="238">
        <v>0</v>
      </c>
      <c r="T1549" s="239">
        <f>S1549*H1549</f>
        <v>0</v>
      </c>
      <c r="U1549" s="40"/>
      <c r="V1549" s="40"/>
      <c r="W1549" s="40"/>
      <c r="X1549" s="40"/>
      <c r="Y1549" s="40"/>
      <c r="Z1549" s="40"/>
      <c r="AA1549" s="40"/>
      <c r="AB1549" s="40"/>
      <c r="AC1549" s="40"/>
      <c r="AD1549" s="40"/>
      <c r="AE1549" s="40"/>
      <c r="AR1549" s="240" t="s">
        <v>300</v>
      </c>
      <c r="AT1549" s="240" t="s">
        <v>230</v>
      </c>
      <c r="AU1549" s="240" t="s">
        <v>91</v>
      </c>
      <c r="AY1549" s="18" t="s">
        <v>227</v>
      </c>
      <c r="BE1549" s="241">
        <f>IF(N1549="základní",J1549,0)</f>
        <v>0</v>
      </c>
      <c r="BF1549" s="241">
        <f>IF(N1549="snížená",J1549,0)</f>
        <v>0</v>
      </c>
      <c r="BG1549" s="241">
        <f>IF(N1549="zákl. přenesená",J1549,0)</f>
        <v>0</v>
      </c>
      <c r="BH1549" s="241">
        <f>IF(N1549="sníž. přenesená",J1549,0)</f>
        <v>0</v>
      </c>
      <c r="BI1549" s="241">
        <f>IF(N1549="nulová",J1549,0)</f>
        <v>0</v>
      </c>
      <c r="BJ1549" s="18" t="s">
        <v>87</v>
      </c>
      <c r="BK1549" s="241">
        <f>ROUND(I1549*H1549,2)</f>
        <v>0</v>
      </c>
      <c r="BL1549" s="18" t="s">
        <v>300</v>
      </c>
      <c r="BM1549" s="240" t="s">
        <v>2253</v>
      </c>
    </row>
    <row r="1550" s="2" customFormat="1">
      <c r="A1550" s="40"/>
      <c r="B1550" s="41"/>
      <c r="C1550" s="42"/>
      <c r="D1550" s="242" t="s">
        <v>237</v>
      </c>
      <c r="E1550" s="42"/>
      <c r="F1550" s="243" t="s">
        <v>2176</v>
      </c>
      <c r="G1550" s="42"/>
      <c r="H1550" s="42"/>
      <c r="I1550" s="244"/>
      <c r="J1550" s="42"/>
      <c r="K1550" s="42"/>
      <c r="L1550" s="46"/>
      <c r="M1550" s="245"/>
      <c r="N1550" s="246"/>
      <c r="O1550" s="93"/>
      <c r="P1550" s="93"/>
      <c r="Q1550" s="93"/>
      <c r="R1550" s="93"/>
      <c r="S1550" s="93"/>
      <c r="T1550" s="94"/>
      <c r="U1550" s="40"/>
      <c r="V1550" s="40"/>
      <c r="W1550" s="40"/>
      <c r="X1550" s="40"/>
      <c r="Y1550" s="40"/>
      <c r="Z1550" s="40"/>
      <c r="AA1550" s="40"/>
      <c r="AB1550" s="40"/>
      <c r="AC1550" s="40"/>
      <c r="AD1550" s="40"/>
      <c r="AE1550" s="40"/>
      <c r="AT1550" s="18" t="s">
        <v>237</v>
      </c>
      <c r="AU1550" s="18" t="s">
        <v>91</v>
      </c>
    </row>
    <row r="1551" s="2" customFormat="1" ht="21.75" customHeight="1">
      <c r="A1551" s="40"/>
      <c r="B1551" s="41"/>
      <c r="C1551" s="229" t="s">
        <v>2254</v>
      </c>
      <c r="D1551" s="229" t="s">
        <v>230</v>
      </c>
      <c r="E1551" s="230" t="s">
        <v>2255</v>
      </c>
      <c r="F1551" s="231" t="s">
        <v>2256</v>
      </c>
      <c r="G1551" s="232" t="s">
        <v>1861</v>
      </c>
      <c r="H1551" s="233">
        <v>1</v>
      </c>
      <c r="I1551" s="234"/>
      <c r="J1551" s="235">
        <f>ROUND(I1551*H1551,2)</f>
        <v>0</v>
      </c>
      <c r="K1551" s="231" t="s">
        <v>251</v>
      </c>
      <c r="L1551" s="46"/>
      <c r="M1551" s="236" t="s">
        <v>1</v>
      </c>
      <c r="N1551" s="237" t="s">
        <v>48</v>
      </c>
      <c r="O1551" s="93"/>
      <c r="P1551" s="238">
        <f>O1551*H1551</f>
        <v>0</v>
      </c>
      <c r="Q1551" s="238">
        <v>0</v>
      </c>
      <c r="R1551" s="238">
        <f>Q1551*H1551</f>
        <v>0</v>
      </c>
      <c r="S1551" s="238">
        <v>0</v>
      </c>
      <c r="T1551" s="239">
        <f>S1551*H1551</f>
        <v>0</v>
      </c>
      <c r="U1551" s="40"/>
      <c r="V1551" s="40"/>
      <c r="W1551" s="40"/>
      <c r="X1551" s="40"/>
      <c r="Y1551" s="40"/>
      <c r="Z1551" s="40"/>
      <c r="AA1551" s="40"/>
      <c r="AB1551" s="40"/>
      <c r="AC1551" s="40"/>
      <c r="AD1551" s="40"/>
      <c r="AE1551" s="40"/>
      <c r="AR1551" s="240" t="s">
        <v>300</v>
      </c>
      <c r="AT1551" s="240" t="s">
        <v>230</v>
      </c>
      <c r="AU1551" s="240" t="s">
        <v>91</v>
      </c>
      <c r="AY1551" s="18" t="s">
        <v>227</v>
      </c>
      <c r="BE1551" s="241">
        <f>IF(N1551="základní",J1551,0)</f>
        <v>0</v>
      </c>
      <c r="BF1551" s="241">
        <f>IF(N1551="snížená",J1551,0)</f>
        <v>0</v>
      </c>
      <c r="BG1551" s="241">
        <f>IF(N1551="zákl. přenesená",J1551,0)</f>
        <v>0</v>
      </c>
      <c r="BH1551" s="241">
        <f>IF(N1551="sníž. přenesená",J1551,0)</f>
        <v>0</v>
      </c>
      <c r="BI1551" s="241">
        <f>IF(N1551="nulová",J1551,0)</f>
        <v>0</v>
      </c>
      <c r="BJ1551" s="18" t="s">
        <v>87</v>
      </c>
      <c r="BK1551" s="241">
        <f>ROUND(I1551*H1551,2)</f>
        <v>0</v>
      </c>
      <c r="BL1551" s="18" t="s">
        <v>300</v>
      </c>
      <c r="BM1551" s="240" t="s">
        <v>2257</v>
      </c>
    </row>
    <row r="1552" s="2" customFormat="1">
      <c r="A1552" s="40"/>
      <c r="B1552" s="41"/>
      <c r="C1552" s="42"/>
      <c r="D1552" s="242" t="s">
        <v>237</v>
      </c>
      <c r="E1552" s="42"/>
      <c r="F1552" s="243" t="s">
        <v>2176</v>
      </c>
      <c r="G1552" s="42"/>
      <c r="H1552" s="42"/>
      <c r="I1552" s="244"/>
      <c r="J1552" s="42"/>
      <c r="K1552" s="42"/>
      <c r="L1552" s="46"/>
      <c r="M1552" s="245"/>
      <c r="N1552" s="246"/>
      <c r="O1552" s="93"/>
      <c r="P1552" s="93"/>
      <c r="Q1552" s="93"/>
      <c r="R1552" s="93"/>
      <c r="S1552" s="93"/>
      <c r="T1552" s="94"/>
      <c r="U1552" s="40"/>
      <c r="V1552" s="40"/>
      <c r="W1552" s="40"/>
      <c r="X1552" s="40"/>
      <c r="Y1552" s="40"/>
      <c r="Z1552" s="40"/>
      <c r="AA1552" s="40"/>
      <c r="AB1552" s="40"/>
      <c r="AC1552" s="40"/>
      <c r="AD1552" s="40"/>
      <c r="AE1552" s="40"/>
      <c r="AT1552" s="18" t="s">
        <v>237</v>
      </c>
      <c r="AU1552" s="18" t="s">
        <v>91</v>
      </c>
    </row>
    <row r="1553" s="2" customFormat="1" ht="21.75" customHeight="1">
      <c r="A1553" s="40"/>
      <c r="B1553" s="41"/>
      <c r="C1553" s="229" t="s">
        <v>2258</v>
      </c>
      <c r="D1553" s="229" t="s">
        <v>230</v>
      </c>
      <c r="E1553" s="230" t="s">
        <v>2259</v>
      </c>
      <c r="F1553" s="231" t="s">
        <v>2260</v>
      </c>
      <c r="G1553" s="232" t="s">
        <v>1861</v>
      </c>
      <c r="H1553" s="233">
        <v>1</v>
      </c>
      <c r="I1553" s="234"/>
      <c r="J1553" s="235">
        <f>ROUND(I1553*H1553,2)</f>
        <v>0</v>
      </c>
      <c r="K1553" s="231" t="s">
        <v>251</v>
      </c>
      <c r="L1553" s="46"/>
      <c r="M1553" s="236" t="s">
        <v>1</v>
      </c>
      <c r="N1553" s="237" t="s">
        <v>48</v>
      </c>
      <c r="O1553" s="93"/>
      <c r="P1553" s="238">
        <f>O1553*H1553</f>
        <v>0</v>
      </c>
      <c r="Q1553" s="238">
        <v>0</v>
      </c>
      <c r="R1553" s="238">
        <f>Q1553*H1553</f>
        <v>0</v>
      </c>
      <c r="S1553" s="238">
        <v>0</v>
      </c>
      <c r="T1553" s="239">
        <f>S1553*H1553</f>
        <v>0</v>
      </c>
      <c r="U1553" s="40"/>
      <c r="V1553" s="40"/>
      <c r="W1553" s="40"/>
      <c r="X1553" s="40"/>
      <c r="Y1553" s="40"/>
      <c r="Z1553" s="40"/>
      <c r="AA1553" s="40"/>
      <c r="AB1553" s="40"/>
      <c r="AC1553" s="40"/>
      <c r="AD1553" s="40"/>
      <c r="AE1553" s="40"/>
      <c r="AR1553" s="240" t="s">
        <v>300</v>
      </c>
      <c r="AT1553" s="240" t="s">
        <v>230</v>
      </c>
      <c r="AU1553" s="240" t="s">
        <v>91</v>
      </c>
      <c r="AY1553" s="18" t="s">
        <v>227</v>
      </c>
      <c r="BE1553" s="241">
        <f>IF(N1553="základní",J1553,0)</f>
        <v>0</v>
      </c>
      <c r="BF1553" s="241">
        <f>IF(N1553="snížená",J1553,0)</f>
        <v>0</v>
      </c>
      <c r="BG1553" s="241">
        <f>IF(N1553="zákl. přenesená",J1553,0)</f>
        <v>0</v>
      </c>
      <c r="BH1553" s="241">
        <f>IF(N1553="sníž. přenesená",J1553,0)</f>
        <v>0</v>
      </c>
      <c r="BI1553" s="241">
        <f>IF(N1553="nulová",J1553,0)</f>
        <v>0</v>
      </c>
      <c r="BJ1553" s="18" t="s">
        <v>87</v>
      </c>
      <c r="BK1553" s="241">
        <f>ROUND(I1553*H1553,2)</f>
        <v>0</v>
      </c>
      <c r="BL1553" s="18" t="s">
        <v>300</v>
      </c>
      <c r="BM1553" s="240" t="s">
        <v>2261</v>
      </c>
    </row>
    <row r="1554" s="2" customFormat="1">
      <c r="A1554" s="40"/>
      <c r="B1554" s="41"/>
      <c r="C1554" s="42"/>
      <c r="D1554" s="242" t="s">
        <v>237</v>
      </c>
      <c r="E1554" s="42"/>
      <c r="F1554" s="243" t="s">
        <v>2176</v>
      </c>
      <c r="G1554" s="42"/>
      <c r="H1554" s="42"/>
      <c r="I1554" s="244"/>
      <c r="J1554" s="42"/>
      <c r="K1554" s="42"/>
      <c r="L1554" s="46"/>
      <c r="M1554" s="245"/>
      <c r="N1554" s="246"/>
      <c r="O1554" s="93"/>
      <c r="P1554" s="93"/>
      <c r="Q1554" s="93"/>
      <c r="R1554" s="93"/>
      <c r="S1554" s="93"/>
      <c r="T1554" s="94"/>
      <c r="U1554" s="40"/>
      <c r="V1554" s="40"/>
      <c r="W1554" s="40"/>
      <c r="X1554" s="40"/>
      <c r="Y1554" s="40"/>
      <c r="Z1554" s="40"/>
      <c r="AA1554" s="40"/>
      <c r="AB1554" s="40"/>
      <c r="AC1554" s="40"/>
      <c r="AD1554" s="40"/>
      <c r="AE1554" s="40"/>
      <c r="AT1554" s="18" t="s">
        <v>237</v>
      </c>
      <c r="AU1554" s="18" t="s">
        <v>91</v>
      </c>
    </row>
    <row r="1555" s="2" customFormat="1" ht="21.75" customHeight="1">
      <c r="A1555" s="40"/>
      <c r="B1555" s="41"/>
      <c r="C1555" s="229" t="s">
        <v>2262</v>
      </c>
      <c r="D1555" s="229" t="s">
        <v>230</v>
      </c>
      <c r="E1555" s="230" t="s">
        <v>2263</v>
      </c>
      <c r="F1555" s="231" t="s">
        <v>2260</v>
      </c>
      <c r="G1555" s="232" t="s">
        <v>1861</v>
      </c>
      <c r="H1555" s="233">
        <v>1</v>
      </c>
      <c r="I1555" s="234"/>
      <c r="J1555" s="235">
        <f>ROUND(I1555*H1555,2)</f>
        <v>0</v>
      </c>
      <c r="K1555" s="231" t="s">
        <v>251</v>
      </c>
      <c r="L1555" s="46"/>
      <c r="M1555" s="236" t="s">
        <v>1</v>
      </c>
      <c r="N1555" s="237" t="s">
        <v>48</v>
      </c>
      <c r="O1555" s="93"/>
      <c r="P1555" s="238">
        <f>O1555*H1555</f>
        <v>0</v>
      </c>
      <c r="Q1555" s="238">
        <v>0</v>
      </c>
      <c r="R1555" s="238">
        <f>Q1555*H1555</f>
        <v>0</v>
      </c>
      <c r="S1555" s="238">
        <v>0</v>
      </c>
      <c r="T1555" s="239">
        <f>S1555*H1555</f>
        <v>0</v>
      </c>
      <c r="U1555" s="40"/>
      <c r="V1555" s="40"/>
      <c r="W1555" s="40"/>
      <c r="X1555" s="40"/>
      <c r="Y1555" s="40"/>
      <c r="Z1555" s="40"/>
      <c r="AA1555" s="40"/>
      <c r="AB1555" s="40"/>
      <c r="AC1555" s="40"/>
      <c r="AD1555" s="40"/>
      <c r="AE1555" s="40"/>
      <c r="AR1555" s="240" t="s">
        <v>300</v>
      </c>
      <c r="AT1555" s="240" t="s">
        <v>230</v>
      </c>
      <c r="AU1555" s="240" t="s">
        <v>91</v>
      </c>
      <c r="AY1555" s="18" t="s">
        <v>227</v>
      </c>
      <c r="BE1555" s="241">
        <f>IF(N1555="základní",J1555,0)</f>
        <v>0</v>
      </c>
      <c r="BF1555" s="241">
        <f>IF(N1555="snížená",J1555,0)</f>
        <v>0</v>
      </c>
      <c r="BG1555" s="241">
        <f>IF(N1555="zákl. přenesená",J1555,0)</f>
        <v>0</v>
      </c>
      <c r="BH1555" s="241">
        <f>IF(N1555="sníž. přenesená",J1555,0)</f>
        <v>0</v>
      </c>
      <c r="BI1555" s="241">
        <f>IF(N1555="nulová",J1555,0)</f>
        <v>0</v>
      </c>
      <c r="BJ1555" s="18" t="s">
        <v>87</v>
      </c>
      <c r="BK1555" s="241">
        <f>ROUND(I1555*H1555,2)</f>
        <v>0</v>
      </c>
      <c r="BL1555" s="18" t="s">
        <v>300</v>
      </c>
      <c r="BM1555" s="240" t="s">
        <v>2264</v>
      </c>
    </row>
    <row r="1556" s="2" customFormat="1">
      <c r="A1556" s="40"/>
      <c r="B1556" s="41"/>
      <c r="C1556" s="42"/>
      <c r="D1556" s="242" t="s">
        <v>237</v>
      </c>
      <c r="E1556" s="42"/>
      <c r="F1556" s="243" t="s">
        <v>2176</v>
      </c>
      <c r="G1556" s="42"/>
      <c r="H1556" s="42"/>
      <c r="I1556" s="244"/>
      <c r="J1556" s="42"/>
      <c r="K1556" s="42"/>
      <c r="L1556" s="46"/>
      <c r="M1556" s="245"/>
      <c r="N1556" s="246"/>
      <c r="O1556" s="93"/>
      <c r="P1556" s="93"/>
      <c r="Q1556" s="93"/>
      <c r="R1556" s="93"/>
      <c r="S1556" s="93"/>
      <c r="T1556" s="94"/>
      <c r="U1556" s="40"/>
      <c r="V1556" s="40"/>
      <c r="W1556" s="40"/>
      <c r="X1556" s="40"/>
      <c r="Y1556" s="40"/>
      <c r="Z1556" s="40"/>
      <c r="AA1556" s="40"/>
      <c r="AB1556" s="40"/>
      <c r="AC1556" s="40"/>
      <c r="AD1556" s="40"/>
      <c r="AE1556" s="40"/>
      <c r="AT1556" s="18" t="s">
        <v>237</v>
      </c>
      <c r="AU1556" s="18" t="s">
        <v>91</v>
      </c>
    </row>
    <row r="1557" s="2" customFormat="1" ht="16.5" customHeight="1">
      <c r="A1557" s="40"/>
      <c r="B1557" s="41"/>
      <c r="C1557" s="229" t="s">
        <v>2265</v>
      </c>
      <c r="D1557" s="229" t="s">
        <v>230</v>
      </c>
      <c r="E1557" s="230" t="s">
        <v>2266</v>
      </c>
      <c r="F1557" s="231" t="s">
        <v>2267</v>
      </c>
      <c r="G1557" s="232" t="s">
        <v>1861</v>
      </c>
      <c r="H1557" s="233">
        <v>1</v>
      </c>
      <c r="I1557" s="234"/>
      <c r="J1557" s="235">
        <f>ROUND(I1557*H1557,2)</f>
        <v>0</v>
      </c>
      <c r="K1557" s="231" t="s">
        <v>251</v>
      </c>
      <c r="L1557" s="46"/>
      <c r="M1557" s="236" t="s">
        <v>1</v>
      </c>
      <c r="N1557" s="237" t="s">
        <v>48</v>
      </c>
      <c r="O1557" s="93"/>
      <c r="P1557" s="238">
        <f>O1557*H1557</f>
        <v>0</v>
      </c>
      <c r="Q1557" s="238">
        <v>0</v>
      </c>
      <c r="R1557" s="238">
        <f>Q1557*H1557</f>
        <v>0</v>
      </c>
      <c r="S1557" s="238">
        <v>0</v>
      </c>
      <c r="T1557" s="239">
        <f>S1557*H1557</f>
        <v>0</v>
      </c>
      <c r="U1557" s="40"/>
      <c r="V1557" s="40"/>
      <c r="W1557" s="40"/>
      <c r="X1557" s="40"/>
      <c r="Y1557" s="40"/>
      <c r="Z1557" s="40"/>
      <c r="AA1557" s="40"/>
      <c r="AB1557" s="40"/>
      <c r="AC1557" s="40"/>
      <c r="AD1557" s="40"/>
      <c r="AE1557" s="40"/>
      <c r="AR1557" s="240" t="s">
        <v>300</v>
      </c>
      <c r="AT1557" s="240" t="s">
        <v>230</v>
      </c>
      <c r="AU1557" s="240" t="s">
        <v>91</v>
      </c>
      <c r="AY1557" s="18" t="s">
        <v>227</v>
      </c>
      <c r="BE1557" s="241">
        <f>IF(N1557="základní",J1557,0)</f>
        <v>0</v>
      </c>
      <c r="BF1557" s="241">
        <f>IF(N1557="snížená",J1557,0)</f>
        <v>0</v>
      </c>
      <c r="BG1557" s="241">
        <f>IF(N1557="zákl. přenesená",J1557,0)</f>
        <v>0</v>
      </c>
      <c r="BH1557" s="241">
        <f>IF(N1557="sníž. přenesená",J1557,0)</f>
        <v>0</v>
      </c>
      <c r="BI1557" s="241">
        <f>IF(N1557="nulová",J1557,0)</f>
        <v>0</v>
      </c>
      <c r="BJ1557" s="18" t="s">
        <v>87</v>
      </c>
      <c r="BK1557" s="241">
        <f>ROUND(I1557*H1557,2)</f>
        <v>0</v>
      </c>
      <c r="BL1557" s="18" t="s">
        <v>300</v>
      </c>
      <c r="BM1557" s="240" t="s">
        <v>2268</v>
      </c>
    </row>
    <row r="1558" s="2" customFormat="1">
      <c r="A1558" s="40"/>
      <c r="B1558" s="41"/>
      <c r="C1558" s="42"/>
      <c r="D1558" s="242" t="s">
        <v>237</v>
      </c>
      <c r="E1558" s="42"/>
      <c r="F1558" s="243" t="s">
        <v>2176</v>
      </c>
      <c r="G1558" s="42"/>
      <c r="H1558" s="42"/>
      <c r="I1558" s="244"/>
      <c r="J1558" s="42"/>
      <c r="K1558" s="42"/>
      <c r="L1558" s="46"/>
      <c r="M1558" s="245"/>
      <c r="N1558" s="246"/>
      <c r="O1558" s="93"/>
      <c r="P1558" s="93"/>
      <c r="Q1558" s="93"/>
      <c r="R1558" s="93"/>
      <c r="S1558" s="93"/>
      <c r="T1558" s="94"/>
      <c r="U1558" s="40"/>
      <c r="V1558" s="40"/>
      <c r="W1558" s="40"/>
      <c r="X1558" s="40"/>
      <c r="Y1558" s="40"/>
      <c r="Z1558" s="40"/>
      <c r="AA1558" s="40"/>
      <c r="AB1558" s="40"/>
      <c r="AC1558" s="40"/>
      <c r="AD1558" s="40"/>
      <c r="AE1558" s="40"/>
      <c r="AT1558" s="18" t="s">
        <v>237</v>
      </c>
      <c r="AU1558" s="18" t="s">
        <v>91</v>
      </c>
    </row>
    <row r="1559" s="2" customFormat="1" ht="16.5" customHeight="1">
      <c r="A1559" s="40"/>
      <c r="B1559" s="41"/>
      <c r="C1559" s="229" t="s">
        <v>2269</v>
      </c>
      <c r="D1559" s="229" t="s">
        <v>230</v>
      </c>
      <c r="E1559" s="230" t="s">
        <v>2270</v>
      </c>
      <c r="F1559" s="231" t="s">
        <v>2271</v>
      </c>
      <c r="G1559" s="232" t="s">
        <v>1861</v>
      </c>
      <c r="H1559" s="233">
        <v>44</v>
      </c>
      <c r="I1559" s="234"/>
      <c r="J1559" s="235">
        <f>ROUND(I1559*H1559,2)</f>
        <v>0</v>
      </c>
      <c r="K1559" s="231" t="s">
        <v>251</v>
      </c>
      <c r="L1559" s="46"/>
      <c r="M1559" s="236" t="s">
        <v>1</v>
      </c>
      <c r="N1559" s="237" t="s">
        <v>48</v>
      </c>
      <c r="O1559" s="93"/>
      <c r="P1559" s="238">
        <f>O1559*H1559</f>
        <v>0</v>
      </c>
      <c r="Q1559" s="238">
        <v>0</v>
      </c>
      <c r="R1559" s="238">
        <f>Q1559*H1559</f>
        <v>0</v>
      </c>
      <c r="S1559" s="238">
        <v>0</v>
      </c>
      <c r="T1559" s="239">
        <f>S1559*H1559</f>
        <v>0</v>
      </c>
      <c r="U1559" s="40"/>
      <c r="V1559" s="40"/>
      <c r="W1559" s="40"/>
      <c r="X1559" s="40"/>
      <c r="Y1559" s="40"/>
      <c r="Z1559" s="40"/>
      <c r="AA1559" s="40"/>
      <c r="AB1559" s="40"/>
      <c r="AC1559" s="40"/>
      <c r="AD1559" s="40"/>
      <c r="AE1559" s="40"/>
      <c r="AR1559" s="240" t="s">
        <v>300</v>
      </c>
      <c r="AT1559" s="240" t="s">
        <v>230</v>
      </c>
      <c r="AU1559" s="240" t="s">
        <v>91</v>
      </c>
      <c r="AY1559" s="18" t="s">
        <v>227</v>
      </c>
      <c r="BE1559" s="241">
        <f>IF(N1559="základní",J1559,0)</f>
        <v>0</v>
      </c>
      <c r="BF1559" s="241">
        <f>IF(N1559="snížená",J1559,0)</f>
        <v>0</v>
      </c>
      <c r="BG1559" s="241">
        <f>IF(N1559="zákl. přenesená",J1559,0)</f>
        <v>0</v>
      </c>
      <c r="BH1559" s="241">
        <f>IF(N1559="sníž. přenesená",J1559,0)</f>
        <v>0</v>
      </c>
      <c r="BI1559" s="241">
        <f>IF(N1559="nulová",J1559,0)</f>
        <v>0</v>
      </c>
      <c r="BJ1559" s="18" t="s">
        <v>87</v>
      </c>
      <c r="BK1559" s="241">
        <f>ROUND(I1559*H1559,2)</f>
        <v>0</v>
      </c>
      <c r="BL1559" s="18" t="s">
        <v>300</v>
      </c>
      <c r="BM1559" s="240" t="s">
        <v>2272</v>
      </c>
    </row>
    <row r="1560" s="2" customFormat="1">
      <c r="A1560" s="40"/>
      <c r="B1560" s="41"/>
      <c r="C1560" s="42"/>
      <c r="D1560" s="242" t="s">
        <v>237</v>
      </c>
      <c r="E1560" s="42"/>
      <c r="F1560" s="243" t="s">
        <v>2273</v>
      </c>
      <c r="G1560" s="42"/>
      <c r="H1560" s="42"/>
      <c r="I1560" s="244"/>
      <c r="J1560" s="42"/>
      <c r="K1560" s="42"/>
      <c r="L1560" s="46"/>
      <c r="M1560" s="245"/>
      <c r="N1560" s="246"/>
      <c r="O1560" s="93"/>
      <c r="P1560" s="93"/>
      <c r="Q1560" s="93"/>
      <c r="R1560" s="93"/>
      <c r="S1560" s="93"/>
      <c r="T1560" s="94"/>
      <c r="U1560" s="40"/>
      <c r="V1560" s="40"/>
      <c r="W1560" s="40"/>
      <c r="X1560" s="40"/>
      <c r="Y1560" s="40"/>
      <c r="Z1560" s="40"/>
      <c r="AA1560" s="40"/>
      <c r="AB1560" s="40"/>
      <c r="AC1560" s="40"/>
      <c r="AD1560" s="40"/>
      <c r="AE1560" s="40"/>
      <c r="AT1560" s="18" t="s">
        <v>237</v>
      </c>
      <c r="AU1560" s="18" t="s">
        <v>91</v>
      </c>
    </row>
    <row r="1561" s="2" customFormat="1" ht="21.75" customHeight="1">
      <c r="A1561" s="40"/>
      <c r="B1561" s="41"/>
      <c r="C1561" s="229" t="s">
        <v>2274</v>
      </c>
      <c r="D1561" s="229" t="s">
        <v>230</v>
      </c>
      <c r="E1561" s="230" t="s">
        <v>2275</v>
      </c>
      <c r="F1561" s="231" t="s">
        <v>2276</v>
      </c>
      <c r="G1561" s="232" t="s">
        <v>1861</v>
      </c>
      <c r="H1561" s="233">
        <v>8</v>
      </c>
      <c r="I1561" s="234"/>
      <c r="J1561" s="235">
        <f>ROUND(I1561*H1561,2)</f>
        <v>0</v>
      </c>
      <c r="K1561" s="231" t="s">
        <v>251</v>
      </c>
      <c r="L1561" s="46"/>
      <c r="M1561" s="236" t="s">
        <v>1</v>
      </c>
      <c r="N1561" s="237" t="s">
        <v>48</v>
      </c>
      <c r="O1561" s="93"/>
      <c r="P1561" s="238">
        <f>O1561*H1561</f>
        <v>0</v>
      </c>
      <c r="Q1561" s="238">
        <v>0</v>
      </c>
      <c r="R1561" s="238">
        <f>Q1561*H1561</f>
        <v>0</v>
      </c>
      <c r="S1561" s="238">
        <v>0</v>
      </c>
      <c r="T1561" s="239">
        <f>S1561*H1561</f>
        <v>0</v>
      </c>
      <c r="U1561" s="40"/>
      <c r="V1561" s="40"/>
      <c r="W1561" s="40"/>
      <c r="X1561" s="40"/>
      <c r="Y1561" s="40"/>
      <c r="Z1561" s="40"/>
      <c r="AA1561" s="40"/>
      <c r="AB1561" s="40"/>
      <c r="AC1561" s="40"/>
      <c r="AD1561" s="40"/>
      <c r="AE1561" s="40"/>
      <c r="AR1561" s="240" t="s">
        <v>300</v>
      </c>
      <c r="AT1561" s="240" t="s">
        <v>230</v>
      </c>
      <c r="AU1561" s="240" t="s">
        <v>91</v>
      </c>
      <c r="AY1561" s="18" t="s">
        <v>227</v>
      </c>
      <c r="BE1561" s="241">
        <f>IF(N1561="základní",J1561,0)</f>
        <v>0</v>
      </c>
      <c r="BF1561" s="241">
        <f>IF(N1561="snížená",J1561,0)</f>
        <v>0</v>
      </c>
      <c r="BG1561" s="241">
        <f>IF(N1561="zákl. přenesená",J1561,0)</f>
        <v>0</v>
      </c>
      <c r="BH1561" s="241">
        <f>IF(N1561="sníž. přenesená",J1561,0)</f>
        <v>0</v>
      </c>
      <c r="BI1561" s="241">
        <f>IF(N1561="nulová",J1561,0)</f>
        <v>0</v>
      </c>
      <c r="BJ1561" s="18" t="s">
        <v>87</v>
      </c>
      <c r="BK1561" s="241">
        <f>ROUND(I1561*H1561,2)</f>
        <v>0</v>
      </c>
      <c r="BL1561" s="18" t="s">
        <v>300</v>
      </c>
      <c r="BM1561" s="240" t="s">
        <v>2277</v>
      </c>
    </row>
    <row r="1562" s="2" customFormat="1">
      <c r="A1562" s="40"/>
      <c r="B1562" s="41"/>
      <c r="C1562" s="42"/>
      <c r="D1562" s="242" t="s">
        <v>237</v>
      </c>
      <c r="E1562" s="42"/>
      <c r="F1562" s="243" t="s">
        <v>2273</v>
      </c>
      <c r="G1562" s="42"/>
      <c r="H1562" s="42"/>
      <c r="I1562" s="244"/>
      <c r="J1562" s="42"/>
      <c r="K1562" s="42"/>
      <c r="L1562" s="46"/>
      <c r="M1562" s="245"/>
      <c r="N1562" s="246"/>
      <c r="O1562" s="93"/>
      <c r="P1562" s="93"/>
      <c r="Q1562" s="93"/>
      <c r="R1562" s="93"/>
      <c r="S1562" s="93"/>
      <c r="T1562" s="94"/>
      <c r="U1562" s="40"/>
      <c r="V1562" s="40"/>
      <c r="W1562" s="40"/>
      <c r="X1562" s="40"/>
      <c r="Y1562" s="40"/>
      <c r="Z1562" s="40"/>
      <c r="AA1562" s="40"/>
      <c r="AB1562" s="40"/>
      <c r="AC1562" s="40"/>
      <c r="AD1562" s="40"/>
      <c r="AE1562" s="40"/>
      <c r="AT1562" s="18" t="s">
        <v>237</v>
      </c>
      <c r="AU1562" s="18" t="s">
        <v>91</v>
      </c>
    </row>
    <row r="1563" s="2" customFormat="1">
      <c r="A1563" s="40"/>
      <c r="B1563" s="41"/>
      <c r="C1563" s="229" t="s">
        <v>2278</v>
      </c>
      <c r="D1563" s="229" t="s">
        <v>230</v>
      </c>
      <c r="E1563" s="230" t="s">
        <v>2279</v>
      </c>
      <c r="F1563" s="231" t="s">
        <v>2280</v>
      </c>
      <c r="G1563" s="232" t="s">
        <v>544</v>
      </c>
      <c r="H1563" s="233">
        <v>10.199999999999999</v>
      </c>
      <c r="I1563" s="234"/>
      <c r="J1563" s="235">
        <f>ROUND(I1563*H1563,2)</f>
        <v>0</v>
      </c>
      <c r="K1563" s="231" t="s">
        <v>251</v>
      </c>
      <c r="L1563" s="46"/>
      <c r="M1563" s="236" t="s">
        <v>1</v>
      </c>
      <c r="N1563" s="237" t="s">
        <v>48</v>
      </c>
      <c r="O1563" s="93"/>
      <c r="P1563" s="238">
        <f>O1563*H1563</f>
        <v>0</v>
      </c>
      <c r="Q1563" s="238">
        <v>0</v>
      </c>
      <c r="R1563" s="238">
        <f>Q1563*H1563</f>
        <v>0</v>
      </c>
      <c r="S1563" s="238">
        <v>0</v>
      </c>
      <c r="T1563" s="239">
        <f>S1563*H1563</f>
        <v>0</v>
      </c>
      <c r="U1563" s="40"/>
      <c r="V1563" s="40"/>
      <c r="W1563" s="40"/>
      <c r="X1563" s="40"/>
      <c r="Y1563" s="40"/>
      <c r="Z1563" s="40"/>
      <c r="AA1563" s="40"/>
      <c r="AB1563" s="40"/>
      <c r="AC1563" s="40"/>
      <c r="AD1563" s="40"/>
      <c r="AE1563" s="40"/>
      <c r="AR1563" s="240" t="s">
        <v>300</v>
      </c>
      <c r="AT1563" s="240" t="s">
        <v>230</v>
      </c>
      <c r="AU1563" s="240" t="s">
        <v>91</v>
      </c>
      <c r="AY1563" s="18" t="s">
        <v>227</v>
      </c>
      <c r="BE1563" s="241">
        <f>IF(N1563="základní",J1563,0)</f>
        <v>0</v>
      </c>
      <c r="BF1563" s="241">
        <f>IF(N1563="snížená",J1563,0)</f>
        <v>0</v>
      </c>
      <c r="BG1563" s="241">
        <f>IF(N1563="zákl. přenesená",J1563,0)</f>
        <v>0</v>
      </c>
      <c r="BH1563" s="241">
        <f>IF(N1563="sníž. přenesená",J1563,0)</f>
        <v>0</v>
      </c>
      <c r="BI1563" s="241">
        <f>IF(N1563="nulová",J1563,0)</f>
        <v>0</v>
      </c>
      <c r="BJ1563" s="18" t="s">
        <v>87</v>
      </c>
      <c r="BK1563" s="241">
        <f>ROUND(I1563*H1563,2)</f>
        <v>0</v>
      </c>
      <c r="BL1563" s="18" t="s">
        <v>300</v>
      </c>
      <c r="BM1563" s="240" t="s">
        <v>2281</v>
      </c>
    </row>
    <row r="1564" s="2" customFormat="1">
      <c r="A1564" s="40"/>
      <c r="B1564" s="41"/>
      <c r="C1564" s="42"/>
      <c r="D1564" s="242" t="s">
        <v>237</v>
      </c>
      <c r="E1564" s="42"/>
      <c r="F1564" s="243" t="s">
        <v>2273</v>
      </c>
      <c r="G1564" s="42"/>
      <c r="H1564" s="42"/>
      <c r="I1564" s="244"/>
      <c r="J1564" s="42"/>
      <c r="K1564" s="42"/>
      <c r="L1564" s="46"/>
      <c r="M1564" s="245"/>
      <c r="N1564" s="246"/>
      <c r="O1564" s="93"/>
      <c r="P1564" s="93"/>
      <c r="Q1564" s="93"/>
      <c r="R1564" s="93"/>
      <c r="S1564" s="93"/>
      <c r="T1564" s="94"/>
      <c r="U1564" s="40"/>
      <c r="V1564" s="40"/>
      <c r="W1564" s="40"/>
      <c r="X1564" s="40"/>
      <c r="Y1564" s="40"/>
      <c r="Z1564" s="40"/>
      <c r="AA1564" s="40"/>
      <c r="AB1564" s="40"/>
      <c r="AC1564" s="40"/>
      <c r="AD1564" s="40"/>
      <c r="AE1564" s="40"/>
      <c r="AT1564" s="18" t="s">
        <v>237</v>
      </c>
      <c r="AU1564" s="18" t="s">
        <v>91</v>
      </c>
    </row>
    <row r="1565" s="2" customFormat="1">
      <c r="A1565" s="40"/>
      <c r="B1565" s="41"/>
      <c r="C1565" s="229" t="s">
        <v>2282</v>
      </c>
      <c r="D1565" s="229" t="s">
        <v>230</v>
      </c>
      <c r="E1565" s="230" t="s">
        <v>2283</v>
      </c>
      <c r="F1565" s="231" t="s">
        <v>2284</v>
      </c>
      <c r="G1565" s="232" t="s">
        <v>544</v>
      </c>
      <c r="H1565" s="233">
        <v>0.69999999999999996</v>
      </c>
      <c r="I1565" s="234"/>
      <c r="J1565" s="235">
        <f>ROUND(I1565*H1565,2)</f>
        <v>0</v>
      </c>
      <c r="K1565" s="231" t="s">
        <v>251</v>
      </c>
      <c r="L1565" s="46"/>
      <c r="M1565" s="236" t="s">
        <v>1</v>
      </c>
      <c r="N1565" s="237" t="s">
        <v>48</v>
      </c>
      <c r="O1565" s="93"/>
      <c r="P1565" s="238">
        <f>O1565*H1565</f>
        <v>0</v>
      </c>
      <c r="Q1565" s="238">
        <v>0</v>
      </c>
      <c r="R1565" s="238">
        <f>Q1565*H1565</f>
        <v>0</v>
      </c>
      <c r="S1565" s="238">
        <v>0</v>
      </c>
      <c r="T1565" s="239">
        <f>S1565*H1565</f>
        <v>0</v>
      </c>
      <c r="U1565" s="40"/>
      <c r="V1565" s="40"/>
      <c r="W1565" s="40"/>
      <c r="X1565" s="40"/>
      <c r="Y1565" s="40"/>
      <c r="Z1565" s="40"/>
      <c r="AA1565" s="40"/>
      <c r="AB1565" s="40"/>
      <c r="AC1565" s="40"/>
      <c r="AD1565" s="40"/>
      <c r="AE1565" s="40"/>
      <c r="AR1565" s="240" t="s">
        <v>300</v>
      </c>
      <c r="AT1565" s="240" t="s">
        <v>230</v>
      </c>
      <c r="AU1565" s="240" t="s">
        <v>91</v>
      </c>
      <c r="AY1565" s="18" t="s">
        <v>227</v>
      </c>
      <c r="BE1565" s="241">
        <f>IF(N1565="základní",J1565,0)</f>
        <v>0</v>
      </c>
      <c r="BF1565" s="241">
        <f>IF(N1565="snížená",J1565,0)</f>
        <v>0</v>
      </c>
      <c r="BG1565" s="241">
        <f>IF(N1565="zákl. přenesená",J1565,0)</f>
        <v>0</v>
      </c>
      <c r="BH1565" s="241">
        <f>IF(N1565="sníž. přenesená",J1565,0)</f>
        <v>0</v>
      </c>
      <c r="BI1565" s="241">
        <f>IF(N1565="nulová",J1565,0)</f>
        <v>0</v>
      </c>
      <c r="BJ1565" s="18" t="s">
        <v>87</v>
      </c>
      <c r="BK1565" s="241">
        <f>ROUND(I1565*H1565,2)</f>
        <v>0</v>
      </c>
      <c r="BL1565" s="18" t="s">
        <v>300</v>
      </c>
      <c r="BM1565" s="240" t="s">
        <v>2285</v>
      </c>
    </row>
    <row r="1566" s="2" customFormat="1">
      <c r="A1566" s="40"/>
      <c r="B1566" s="41"/>
      <c r="C1566" s="42"/>
      <c r="D1566" s="242" t="s">
        <v>237</v>
      </c>
      <c r="E1566" s="42"/>
      <c r="F1566" s="243" t="s">
        <v>2273</v>
      </c>
      <c r="G1566" s="42"/>
      <c r="H1566" s="42"/>
      <c r="I1566" s="244"/>
      <c r="J1566" s="42"/>
      <c r="K1566" s="42"/>
      <c r="L1566" s="46"/>
      <c r="M1566" s="245"/>
      <c r="N1566" s="246"/>
      <c r="O1566" s="93"/>
      <c r="P1566" s="93"/>
      <c r="Q1566" s="93"/>
      <c r="R1566" s="93"/>
      <c r="S1566" s="93"/>
      <c r="T1566" s="94"/>
      <c r="U1566" s="40"/>
      <c r="V1566" s="40"/>
      <c r="W1566" s="40"/>
      <c r="X1566" s="40"/>
      <c r="Y1566" s="40"/>
      <c r="Z1566" s="40"/>
      <c r="AA1566" s="40"/>
      <c r="AB1566" s="40"/>
      <c r="AC1566" s="40"/>
      <c r="AD1566" s="40"/>
      <c r="AE1566" s="40"/>
      <c r="AT1566" s="18" t="s">
        <v>237</v>
      </c>
      <c r="AU1566" s="18" t="s">
        <v>91</v>
      </c>
    </row>
    <row r="1567" s="2" customFormat="1" ht="16.5" customHeight="1">
      <c r="A1567" s="40"/>
      <c r="B1567" s="41"/>
      <c r="C1567" s="229" t="s">
        <v>2286</v>
      </c>
      <c r="D1567" s="229" t="s">
        <v>230</v>
      </c>
      <c r="E1567" s="230" t="s">
        <v>2287</v>
      </c>
      <c r="F1567" s="231" t="s">
        <v>2288</v>
      </c>
      <c r="G1567" s="232" t="s">
        <v>1861</v>
      </c>
      <c r="H1567" s="233">
        <v>5</v>
      </c>
      <c r="I1567" s="234"/>
      <c r="J1567" s="235">
        <f>ROUND(I1567*H1567,2)</f>
        <v>0</v>
      </c>
      <c r="K1567" s="231" t="s">
        <v>251</v>
      </c>
      <c r="L1567" s="46"/>
      <c r="M1567" s="236" t="s">
        <v>1</v>
      </c>
      <c r="N1567" s="237" t="s">
        <v>48</v>
      </c>
      <c r="O1567" s="93"/>
      <c r="P1567" s="238">
        <f>O1567*H1567</f>
        <v>0</v>
      </c>
      <c r="Q1567" s="238">
        <v>0</v>
      </c>
      <c r="R1567" s="238">
        <f>Q1567*H1567</f>
        <v>0</v>
      </c>
      <c r="S1567" s="238">
        <v>0</v>
      </c>
      <c r="T1567" s="239">
        <f>S1567*H1567</f>
        <v>0</v>
      </c>
      <c r="U1567" s="40"/>
      <c r="V1567" s="40"/>
      <c r="W1567" s="40"/>
      <c r="X1567" s="40"/>
      <c r="Y1567" s="40"/>
      <c r="Z1567" s="40"/>
      <c r="AA1567" s="40"/>
      <c r="AB1567" s="40"/>
      <c r="AC1567" s="40"/>
      <c r="AD1567" s="40"/>
      <c r="AE1567" s="40"/>
      <c r="AR1567" s="240" t="s">
        <v>300</v>
      </c>
      <c r="AT1567" s="240" t="s">
        <v>230</v>
      </c>
      <c r="AU1567" s="240" t="s">
        <v>91</v>
      </c>
      <c r="AY1567" s="18" t="s">
        <v>227</v>
      </c>
      <c r="BE1567" s="241">
        <f>IF(N1567="základní",J1567,0)</f>
        <v>0</v>
      </c>
      <c r="BF1567" s="241">
        <f>IF(N1567="snížená",J1567,0)</f>
        <v>0</v>
      </c>
      <c r="BG1567" s="241">
        <f>IF(N1567="zákl. přenesená",J1567,0)</f>
        <v>0</v>
      </c>
      <c r="BH1567" s="241">
        <f>IF(N1567="sníž. přenesená",J1567,0)</f>
        <v>0</v>
      </c>
      <c r="BI1567" s="241">
        <f>IF(N1567="nulová",J1567,0)</f>
        <v>0</v>
      </c>
      <c r="BJ1567" s="18" t="s">
        <v>87</v>
      </c>
      <c r="BK1567" s="241">
        <f>ROUND(I1567*H1567,2)</f>
        <v>0</v>
      </c>
      <c r="BL1567" s="18" t="s">
        <v>300</v>
      </c>
      <c r="BM1567" s="240" t="s">
        <v>2289</v>
      </c>
    </row>
    <row r="1568" s="2" customFormat="1">
      <c r="A1568" s="40"/>
      <c r="B1568" s="41"/>
      <c r="C1568" s="42"/>
      <c r="D1568" s="242" t="s">
        <v>237</v>
      </c>
      <c r="E1568" s="42"/>
      <c r="F1568" s="243" t="s">
        <v>2273</v>
      </c>
      <c r="G1568" s="42"/>
      <c r="H1568" s="42"/>
      <c r="I1568" s="244"/>
      <c r="J1568" s="42"/>
      <c r="K1568" s="42"/>
      <c r="L1568" s="46"/>
      <c r="M1568" s="245"/>
      <c r="N1568" s="246"/>
      <c r="O1568" s="93"/>
      <c r="P1568" s="93"/>
      <c r="Q1568" s="93"/>
      <c r="R1568" s="93"/>
      <c r="S1568" s="93"/>
      <c r="T1568" s="94"/>
      <c r="U1568" s="40"/>
      <c r="V1568" s="40"/>
      <c r="W1568" s="40"/>
      <c r="X1568" s="40"/>
      <c r="Y1568" s="40"/>
      <c r="Z1568" s="40"/>
      <c r="AA1568" s="40"/>
      <c r="AB1568" s="40"/>
      <c r="AC1568" s="40"/>
      <c r="AD1568" s="40"/>
      <c r="AE1568" s="40"/>
      <c r="AT1568" s="18" t="s">
        <v>237</v>
      </c>
      <c r="AU1568" s="18" t="s">
        <v>91</v>
      </c>
    </row>
    <row r="1569" s="2" customFormat="1" ht="21.75" customHeight="1">
      <c r="A1569" s="40"/>
      <c r="B1569" s="41"/>
      <c r="C1569" s="229" t="s">
        <v>2290</v>
      </c>
      <c r="D1569" s="229" t="s">
        <v>230</v>
      </c>
      <c r="E1569" s="230" t="s">
        <v>2291</v>
      </c>
      <c r="F1569" s="231" t="s">
        <v>2292</v>
      </c>
      <c r="G1569" s="232" t="s">
        <v>1861</v>
      </c>
      <c r="H1569" s="233">
        <v>3</v>
      </c>
      <c r="I1569" s="234"/>
      <c r="J1569" s="235">
        <f>ROUND(I1569*H1569,2)</f>
        <v>0</v>
      </c>
      <c r="K1569" s="231" t="s">
        <v>251</v>
      </c>
      <c r="L1569" s="46"/>
      <c r="M1569" s="236" t="s">
        <v>1</v>
      </c>
      <c r="N1569" s="237" t="s">
        <v>48</v>
      </c>
      <c r="O1569" s="93"/>
      <c r="P1569" s="238">
        <f>O1569*H1569</f>
        <v>0</v>
      </c>
      <c r="Q1569" s="238">
        <v>0</v>
      </c>
      <c r="R1569" s="238">
        <f>Q1569*H1569</f>
        <v>0</v>
      </c>
      <c r="S1569" s="238">
        <v>0</v>
      </c>
      <c r="T1569" s="239">
        <f>S1569*H1569</f>
        <v>0</v>
      </c>
      <c r="U1569" s="40"/>
      <c r="V1569" s="40"/>
      <c r="W1569" s="40"/>
      <c r="X1569" s="40"/>
      <c r="Y1569" s="40"/>
      <c r="Z1569" s="40"/>
      <c r="AA1569" s="40"/>
      <c r="AB1569" s="40"/>
      <c r="AC1569" s="40"/>
      <c r="AD1569" s="40"/>
      <c r="AE1569" s="40"/>
      <c r="AR1569" s="240" t="s">
        <v>300</v>
      </c>
      <c r="AT1569" s="240" t="s">
        <v>230</v>
      </c>
      <c r="AU1569" s="240" t="s">
        <v>91</v>
      </c>
      <c r="AY1569" s="18" t="s">
        <v>227</v>
      </c>
      <c r="BE1569" s="241">
        <f>IF(N1569="základní",J1569,0)</f>
        <v>0</v>
      </c>
      <c r="BF1569" s="241">
        <f>IF(N1569="snížená",J1569,0)</f>
        <v>0</v>
      </c>
      <c r="BG1569" s="241">
        <f>IF(N1569="zákl. přenesená",J1569,0)</f>
        <v>0</v>
      </c>
      <c r="BH1569" s="241">
        <f>IF(N1569="sníž. přenesená",J1569,0)</f>
        <v>0</v>
      </c>
      <c r="BI1569" s="241">
        <f>IF(N1569="nulová",J1569,0)</f>
        <v>0</v>
      </c>
      <c r="BJ1569" s="18" t="s">
        <v>87</v>
      </c>
      <c r="BK1569" s="241">
        <f>ROUND(I1569*H1569,2)</f>
        <v>0</v>
      </c>
      <c r="BL1569" s="18" t="s">
        <v>300</v>
      </c>
      <c r="BM1569" s="240" t="s">
        <v>2293</v>
      </c>
    </row>
    <row r="1570" s="2" customFormat="1">
      <c r="A1570" s="40"/>
      <c r="B1570" s="41"/>
      <c r="C1570" s="42"/>
      <c r="D1570" s="242" t="s">
        <v>237</v>
      </c>
      <c r="E1570" s="42"/>
      <c r="F1570" s="243" t="s">
        <v>2273</v>
      </c>
      <c r="G1570" s="42"/>
      <c r="H1570" s="42"/>
      <c r="I1570" s="244"/>
      <c r="J1570" s="42"/>
      <c r="K1570" s="42"/>
      <c r="L1570" s="46"/>
      <c r="M1570" s="245"/>
      <c r="N1570" s="246"/>
      <c r="O1570" s="93"/>
      <c r="P1570" s="93"/>
      <c r="Q1570" s="93"/>
      <c r="R1570" s="93"/>
      <c r="S1570" s="93"/>
      <c r="T1570" s="94"/>
      <c r="U1570" s="40"/>
      <c r="V1570" s="40"/>
      <c r="W1570" s="40"/>
      <c r="X1570" s="40"/>
      <c r="Y1570" s="40"/>
      <c r="Z1570" s="40"/>
      <c r="AA1570" s="40"/>
      <c r="AB1570" s="40"/>
      <c r="AC1570" s="40"/>
      <c r="AD1570" s="40"/>
      <c r="AE1570" s="40"/>
      <c r="AT1570" s="18" t="s">
        <v>237</v>
      </c>
      <c r="AU1570" s="18" t="s">
        <v>91</v>
      </c>
    </row>
    <row r="1571" s="2" customFormat="1">
      <c r="A1571" s="40"/>
      <c r="B1571" s="41"/>
      <c r="C1571" s="229" t="s">
        <v>2294</v>
      </c>
      <c r="D1571" s="229" t="s">
        <v>230</v>
      </c>
      <c r="E1571" s="230" t="s">
        <v>2295</v>
      </c>
      <c r="F1571" s="231" t="s">
        <v>2296</v>
      </c>
      <c r="G1571" s="232" t="s">
        <v>1861</v>
      </c>
      <c r="H1571" s="233">
        <v>7</v>
      </c>
      <c r="I1571" s="234"/>
      <c r="J1571" s="235">
        <f>ROUND(I1571*H1571,2)</f>
        <v>0</v>
      </c>
      <c r="K1571" s="231" t="s">
        <v>251</v>
      </c>
      <c r="L1571" s="46"/>
      <c r="M1571" s="236" t="s">
        <v>1</v>
      </c>
      <c r="N1571" s="237" t="s">
        <v>48</v>
      </c>
      <c r="O1571" s="93"/>
      <c r="P1571" s="238">
        <f>O1571*H1571</f>
        <v>0</v>
      </c>
      <c r="Q1571" s="238">
        <v>0</v>
      </c>
      <c r="R1571" s="238">
        <f>Q1571*H1571</f>
        <v>0</v>
      </c>
      <c r="S1571" s="238">
        <v>0</v>
      </c>
      <c r="T1571" s="239">
        <f>S1571*H1571</f>
        <v>0</v>
      </c>
      <c r="U1571" s="40"/>
      <c r="V1571" s="40"/>
      <c r="W1571" s="40"/>
      <c r="X1571" s="40"/>
      <c r="Y1571" s="40"/>
      <c r="Z1571" s="40"/>
      <c r="AA1571" s="40"/>
      <c r="AB1571" s="40"/>
      <c r="AC1571" s="40"/>
      <c r="AD1571" s="40"/>
      <c r="AE1571" s="40"/>
      <c r="AR1571" s="240" t="s">
        <v>300</v>
      </c>
      <c r="AT1571" s="240" t="s">
        <v>230</v>
      </c>
      <c r="AU1571" s="240" t="s">
        <v>91</v>
      </c>
      <c r="AY1571" s="18" t="s">
        <v>227</v>
      </c>
      <c r="BE1571" s="241">
        <f>IF(N1571="základní",J1571,0)</f>
        <v>0</v>
      </c>
      <c r="BF1571" s="241">
        <f>IF(N1571="snížená",J1571,0)</f>
        <v>0</v>
      </c>
      <c r="BG1571" s="241">
        <f>IF(N1571="zákl. přenesená",J1571,0)</f>
        <v>0</v>
      </c>
      <c r="BH1571" s="241">
        <f>IF(N1571="sníž. přenesená",J1571,0)</f>
        <v>0</v>
      </c>
      <c r="BI1571" s="241">
        <f>IF(N1571="nulová",J1571,0)</f>
        <v>0</v>
      </c>
      <c r="BJ1571" s="18" t="s">
        <v>87</v>
      </c>
      <c r="BK1571" s="241">
        <f>ROUND(I1571*H1571,2)</f>
        <v>0</v>
      </c>
      <c r="BL1571" s="18" t="s">
        <v>300</v>
      </c>
      <c r="BM1571" s="240" t="s">
        <v>2297</v>
      </c>
    </row>
    <row r="1572" s="2" customFormat="1">
      <c r="A1572" s="40"/>
      <c r="B1572" s="41"/>
      <c r="C1572" s="42"/>
      <c r="D1572" s="242" t="s">
        <v>237</v>
      </c>
      <c r="E1572" s="42"/>
      <c r="F1572" s="243" t="s">
        <v>2273</v>
      </c>
      <c r="G1572" s="42"/>
      <c r="H1572" s="42"/>
      <c r="I1572" s="244"/>
      <c r="J1572" s="42"/>
      <c r="K1572" s="42"/>
      <c r="L1572" s="46"/>
      <c r="M1572" s="245"/>
      <c r="N1572" s="246"/>
      <c r="O1572" s="93"/>
      <c r="P1572" s="93"/>
      <c r="Q1572" s="93"/>
      <c r="R1572" s="93"/>
      <c r="S1572" s="93"/>
      <c r="T1572" s="94"/>
      <c r="U1572" s="40"/>
      <c r="V1572" s="40"/>
      <c r="W1572" s="40"/>
      <c r="X1572" s="40"/>
      <c r="Y1572" s="40"/>
      <c r="Z1572" s="40"/>
      <c r="AA1572" s="40"/>
      <c r="AB1572" s="40"/>
      <c r="AC1572" s="40"/>
      <c r="AD1572" s="40"/>
      <c r="AE1572" s="40"/>
      <c r="AT1572" s="18" t="s">
        <v>237</v>
      </c>
      <c r="AU1572" s="18" t="s">
        <v>91</v>
      </c>
    </row>
    <row r="1573" s="2" customFormat="1" ht="21.75" customHeight="1">
      <c r="A1573" s="40"/>
      <c r="B1573" s="41"/>
      <c r="C1573" s="229" t="s">
        <v>2298</v>
      </c>
      <c r="D1573" s="229" t="s">
        <v>230</v>
      </c>
      <c r="E1573" s="230" t="s">
        <v>2299</v>
      </c>
      <c r="F1573" s="231" t="s">
        <v>2300</v>
      </c>
      <c r="G1573" s="232" t="s">
        <v>415</v>
      </c>
      <c r="H1573" s="233">
        <v>4.3849999999999998</v>
      </c>
      <c r="I1573" s="234"/>
      <c r="J1573" s="235">
        <f>ROUND(I1573*H1573,2)</f>
        <v>0</v>
      </c>
      <c r="K1573" s="231" t="s">
        <v>251</v>
      </c>
      <c r="L1573" s="46"/>
      <c r="M1573" s="236" t="s">
        <v>1</v>
      </c>
      <c r="N1573" s="237" t="s">
        <v>48</v>
      </c>
      <c r="O1573" s="93"/>
      <c r="P1573" s="238">
        <f>O1573*H1573</f>
        <v>0</v>
      </c>
      <c r="Q1573" s="238">
        <v>0</v>
      </c>
      <c r="R1573" s="238">
        <f>Q1573*H1573</f>
        <v>0</v>
      </c>
      <c r="S1573" s="238">
        <v>0</v>
      </c>
      <c r="T1573" s="239">
        <f>S1573*H1573</f>
        <v>0</v>
      </c>
      <c r="U1573" s="40"/>
      <c r="V1573" s="40"/>
      <c r="W1573" s="40"/>
      <c r="X1573" s="40"/>
      <c r="Y1573" s="40"/>
      <c r="Z1573" s="40"/>
      <c r="AA1573" s="40"/>
      <c r="AB1573" s="40"/>
      <c r="AC1573" s="40"/>
      <c r="AD1573" s="40"/>
      <c r="AE1573" s="40"/>
      <c r="AR1573" s="240" t="s">
        <v>300</v>
      </c>
      <c r="AT1573" s="240" t="s">
        <v>230</v>
      </c>
      <c r="AU1573" s="240" t="s">
        <v>91</v>
      </c>
      <c r="AY1573" s="18" t="s">
        <v>227</v>
      </c>
      <c r="BE1573" s="241">
        <f>IF(N1573="základní",J1573,0)</f>
        <v>0</v>
      </c>
      <c r="BF1573" s="241">
        <f>IF(N1573="snížená",J1573,0)</f>
        <v>0</v>
      </c>
      <c r="BG1573" s="241">
        <f>IF(N1573="zákl. přenesená",J1573,0)</f>
        <v>0</v>
      </c>
      <c r="BH1573" s="241">
        <f>IF(N1573="sníž. přenesená",J1573,0)</f>
        <v>0</v>
      </c>
      <c r="BI1573" s="241">
        <f>IF(N1573="nulová",J1573,0)</f>
        <v>0</v>
      </c>
      <c r="BJ1573" s="18" t="s">
        <v>87</v>
      </c>
      <c r="BK1573" s="241">
        <f>ROUND(I1573*H1573,2)</f>
        <v>0</v>
      </c>
      <c r="BL1573" s="18" t="s">
        <v>300</v>
      </c>
      <c r="BM1573" s="240" t="s">
        <v>2301</v>
      </c>
    </row>
    <row r="1574" s="2" customFormat="1">
      <c r="A1574" s="40"/>
      <c r="B1574" s="41"/>
      <c r="C1574" s="42"/>
      <c r="D1574" s="242" t="s">
        <v>237</v>
      </c>
      <c r="E1574" s="42"/>
      <c r="F1574" s="243" t="s">
        <v>2273</v>
      </c>
      <c r="G1574" s="42"/>
      <c r="H1574" s="42"/>
      <c r="I1574" s="244"/>
      <c r="J1574" s="42"/>
      <c r="K1574" s="42"/>
      <c r="L1574" s="46"/>
      <c r="M1574" s="245"/>
      <c r="N1574" s="246"/>
      <c r="O1574" s="93"/>
      <c r="P1574" s="93"/>
      <c r="Q1574" s="93"/>
      <c r="R1574" s="93"/>
      <c r="S1574" s="93"/>
      <c r="T1574" s="94"/>
      <c r="U1574" s="40"/>
      <c r="V1574" s="40"/>
      <c r="W1574" s="40"/>
      <c r="X1574" s="40"/>
      <c r="Y1574" s="40"/>
      <c r="Z1574" s="40"/>
      <c r="AA1574" s="40"/>
      <c r="AB1574" s="40"/>
      <c r="AC1574" s="40"/>
      <c r="AD1574" s="40"/>
      <c r="AE1574" s="40"/>
      <c r="AT1574" s="18" t="s">
        <v>237</v>
      </c>
      <c r="AU1574" s="18" t="s">
        <v>91</v>
      </c>
    </row>
    <row r="1575" s="2" customFormat="1" ht="21.75" customHeight="1">
      <c r="A1575" s="40"/>
      <c r="B1575" s="41"/>
      <c r="C1575" s="229" t="s">
        <v>2302</v>
      </c>
      <c r="D1575" s="229" t="s">
        <v>230</v>
      </c>
      <c r="E1575" s="230" t="s">
        <v>2303</v>
      </c>
      <c r="F1575" s="231" t="s">
        <v>2304</v>
      </c>
      <c r="G1575" s="232" t="s">
        <v>415</v>
      </c>
      <c r="H1575" s="233">
        <v>16.916</v>
      </c>
      <c r="I1575" s="234"/>
      <c r="J1575" s="235">
        <f>ROUND(I1575*H1575,2)</f>
        <v>0</v>
      </c>
      <c r="K1575" s="231" t="s">
        <v>251</v>
      </c>
      <c r="L1575" s="46"/>
      <c r="M1575" s="236" t="s">
        <v>1</v>
      </c>
      <c r="N1575" s="237" t="s">
        <v>48</v>
      </c>
      <c r="O1575" s="93"/>
      <c r="P1575" s="238">
        <f>O1575*H1575</f>
        <v>0</v>
      </c>
      <c r="Q1575" s="238">
        <v>0</v>
      </c>
      <c r="R1575" s="238">
        <f>Q1575*H1575</f>
        <v>0</v>
      </c>
      <c r="S1575" s="238">
        <v>0</v>
      </c>
      <c r="T1575" s="239">
        <f>S1575*H1575</f>
        <v>0</v>
      </c>
      <c r="U1575" s="40"/>
      <c r="V1575" s="40"/>
      <c r="W1575" s="40"/>
      <c r="X1575" s="40"/>
      <c r="Y1575" s="40"/>
      <c r="Z1575" s="40"/>
      <c r="AA1575" s="40"/>
      <c r="AB1575" s="40"/>
      <c r="AC1575" s="40"/>
      <c r="AD1575" s="40"/>
      <c r="AE1575" s="40"/>
      <c r="AR1575" s="240" t="s">
        <v>300</v>
      </c>
      <c r="AT1575" s="240" t="s">
        <v>230</v>
      </c>
      <c r="AU1575" s="240" t="s">
        <v>91</v>
      </c>
      <c r="AY1575" s="18" t="s">
        <v>227</v>
      </c>
      <c r="BE1575" s="241">
        <f>IF(N1575="základní",J1575,0)</f>
        <v>0</v>
      </c>
      <c r="BF1575" s="241">
        <f>IF(N1575="snížená",J1575,0)</f>
        <v>0</v>
      </c>
      <c r="BG1575" s="241">
        <f>IF(N1575="zákl. přenesená",J1575,0)</f>
        <v>0</v>
      </c>
      <c r="BH1575" s="241">
        <f>IF(N1575="sníž. přenesená",J1575,0)</f>
        <v>0</v>
      </c>
      <c r="BI1575" s="241">
        <f>IF(N1575="nulová",J1575,0)</f>
        <v>0</v>
      </c>
      <c r="BJ1575" s="18" t="s">
        <v>87</v>
      </c>
      <c r="BK1575" s="241">
        <f>ROUND(I1575*H1575,2)</f>
        <v>0</v>
      </c>
      <c r="BL1575" s="18" t="s">
        <v>300</v>
      </c>
      <c r="BM1575" s="240" t="s">
        <v>2305</v>
      </c>
    </row>
    <row r="1576" s="2" customFormat="1">
      <c r="A1576" s="40"/>
      <c r="B1576" s="41"/>
      <c r="C1576" s="42"/>
      <c r="D1576" s="242" t="s">
        <v>237</v>
      </c>
      <c r="E1576" s="42"/>
      <c r="F1576" s="243" t="s">
        <v>2273</v>
      </c>
      <c r="G1576" s="42"/>
      <c r="H1576" s="42"/>
      <c r="I1576" s="244"/>
      <c r="J1576" s="42"/>
      <c r="K1576" s="42"/>
      <c r="L1576" s="46"/>
      <c r="M1576" s="245"/>
      <c r="N1576" s="246"/>
      <c r="O1576" s="93"/>
      <c r="P1576" s="93"/>
      <c r="Q1576" s="93"/>
      <c r="R1576" s="93"/>
      <c r="S1576" s="93"/>
      <c r="T1576" s="94"/>
      <c r="U1576" s="40"/>
      <c r="V1576" s="40"/>
      <c r="W1576" s="40"/>
      <c r="X1576" s="40"/>
      <c r="Y1576" s="40"/>
      <c r="Z1576" s="40"/>
      <c r="AA1576" s="40"/>
      <c r="AB1576" s="40"/>
      <c r="AC1576" s="40"/>
      <c r="AD1576" s="40"/>
      <c r="AE1576" s="40"/>
      <c r="AT1576" s="18" t="s">
        <v>237</v>
      </c>
      <c r="AU1576" s="18" t="s">
        <v>91</v>
      </c>
    </row>
    <row r="1577" s="2" customFormat="1" ht="21.75" customHeight="1">
      <c r="A1577" s="40"/>
      <c r="B1577" s="41"/>
      <c r="C1577" s="229" t="s">
        <v>2306</v>
      </c>
      <c r="D1577" s="229" t="s">
        <v>230</v>
      </c>
      <c r="E1577" s="230" t="s">
        <v>2307</v>
      </c>
      <c r="F1577" s="231" t="s">
        <v>2308</v>
      </c>
      <c r="G1577" s="232" t="s">
        <v>415</v>
      </c>
      <c r="H1577" s="233">
        <v>4.8419999999999996</v>
      </c>
      <c r="I1577" s="234"/>
      <c r="J1577" s="235">
        <f>ROUND(I1577*H1577,2)</f>
        <v>0</v>
      </c>
      <c r="K1577" s="231" t="s">
        <v>251</v>
      </c>
      <c r="L1577" s="46"/>
      <c r="M1577" s="236" t="s">
        <v>1</v>
      </c>
      <c r="N1577" s="237" t="s">
        <v>48</v>
      </c>
      <c r="O1577" s="93"/>
      <c r="P1577" s="238">
        <f>O1577*H1577</f>
        <v>0</v>
      </c>
      <c r="Q1577" s="238">
        <v>0</v>
      </c>
      <c r="R1577" s="238">
        <f>Q1577*H1577</f>
        <v>0</v>
      </c>
      <c r="S1577" s="238">
        <v>0</v>
      </c>
      <c r="T1577" s="239">
        <f>S1577*H1577</f>
        <v>0</v>
      </c>
      <c r="U1577" s="40"/>
      <c r="V1577" s="40"/>
      <c r="W1577" s="40"/>
      <c r="X1577" s="40"/>
      <c r="Y1577" s="40"/>
      <c r="Z1577" s="40"/>
      <c r="AA1577" s="40"/>
      <c r="AB1577" s="40"/>
      <c r="AC1577" s="40"/>
      <c r="AD1577" s="40"/>
      <c r="AE1577" s="40"/>
      <c r="AR1577" s="240" t="s">
        <v>300</v>
      </c>
      <c r="AT1577" s="240" t="s">
        <v>230</v>
      </c>
      <c r="AU1577" s="240" t="s">
        <v>91</v>
      </c>
      <c r="AY1577" s="18" t="s">
        <v>227</v>
      </c>
      <c r="BE1577" s="241">
        <f>IF(N1577="základní",J1577,0)</f>
        <v>0</v>
      </c>
      <c r="BF1577" s="241">
        <f>IF(N1577="snížená",J1577,0)</f>
        <v>0</v>
      </c>
      <c r="BG1577" s="241">
        <f>IF(N1577="zákl. přenesená",J1577,0)</f>
        <v>0</v>
      </c>
      <c r="BH1577" s="241">
        <f>IF(N1577="sníž. přenesená",J1577,0)</f>
        <v>0</v>
      </c>
      <c r="BI1577" s="241">
        <f>IF(N1577="nulová",J1577,0)</f>
        <v>0</v>
      </c>
      <c r="BJ1577" s="18" t="s">
        <v>87</v>
      </c>
      <c r="BK1577" s="241">
        <f>ROUND(I1577*H1577,2)</f>
        <v>0</v>
      </c>
      <c r="BL1577" s="18" t="s">
        <v>300</v>
      </c>
      <c r="BM1577" s="240" t="s">
        <v>2309</v>
      </c>
    </row>
    <row r="1578" s="2" customFormat="1">
      <c r="A1578" s="40"/>
      <c r="B1578" s="41"/>
      <c r="C1578" s="42"/>
      <c r="D1578" s="242" t="s">
        <v>237</v>
      </c>
      <c r="E1578" s="42"/>
      <c r="F1578" s="243" t="s">
        <v>2273</v>
      </c>
      <c r="G1578" s="42"/>
      <c r="H1578" s="42"/>
      <c r="I1578" s="244"/>
      <c r="J1578" s="42"/>
      <c r="K1578" s="42"/>
      <c r="L1578" s="46"/>
      <c r="M1578" s="245"/>
      <c r="N1578" s="246"/>
      <c r="O1578" s="93"/>
      <c r="P1578" s="93"/>
      <c r="Q1578" s="93"/>
      <c r="R1578" s="93"/>
      <c r="S1578" s="93"/>
      <c r="T1578" s="94"/>
      <c r="U1578" s="40"/>
      <c r="V1578" s="40"/>
      <c r="W1578" s="40"/>
      <c r="X1578" s="40"/>
      <c r="Y1578" s="40"/>
      <c r="Z1578" s="40"/>
      <c r="AA1578" s="40"/>
      <c r="AB1578" s="40"/>
      <c r="AC1578" s="40"/>
      <c r="AD1578" s="40"/>
      <c r="AE1578" s="40"/>
      <c r="AT1578" s="18" t="s">
        <v>237</v>
      </c>
      <c r="AU1578" s="18" t="s">
        <v>91</v>
      </c>
    </row>
    <row r="1579" s="2" customFormat="1" ht="21.75" customHeight="1">
      <c r="A1579" s="40"/>
      <c r="B1579" s="41"/>
      <c r="C1579" s="229" t="s">
        <v>2310</v>
      </c>
      <c r="D1579" s="229" t="s">
        <v>230</v>
      </c>
      <c r="E1579" s="230" t="s">
        <v>2311</v>
      </c>
      <c r="F1579" s="231" t="s">
        <v>2312</v>
      </c>
      <c r="G1579" s="232" t="s">
        <v>415</v>
      </c>
      <c r="H1579" s="233">
        <v>4.8419999999999996</v>
      </c>
      <c r="I1579" s="234"/>
      <c r="J1579" s="235">
        <f>ROUND(I1579*H1579,2)</f>
        <v>0</v>
      </c>
      <c r="K1579" s="231" t="s">
        <v>251</v>
      </c>
      <c r="L1579" s="46"/>
      <c r="M1579" s="236" t="s">
        <v>1</v>
      </c>
      <c r="N1579" s="237" t="s">
        <v>48</v>
      </c>
      <c r="O1579" s="93"/>
      <c r="P1579" s="238">
        <f>O1579*H1579</f>
        <v>0</v>
      </c>
      <c r="Q1579" s="238">
        <v>0</v>
      </c>
      <c r="R1579" s="238">
        <f>Q1579*H1579</f>
        <v>0</v>
      </c>
      <c r="S1579" s="238">
        <v>0</v>
      </c>
      <c r="T1579" s="239">
        <f>S1579*H1579</f>
        <v>0</v>
      </c>
      <c r="U1579" s="40"/>
      <c r="V1579" s="40"/>
      <c r="W1579" s="40"/>
      <c r="X1579" s="40"/>
      <c r="Y1579" s="40"/>
      <c r="Z1579" s="40"/>
      <c r="AA1579" s="40"/>
      <c r="AB1579" s="40"/>
      <c r="AC1579" s="40"/>
      <c r="AD1579" s="40"/>
      <c r="AE1579" s="40"/>
      <c r="AR1579" s="240" t="s">
        <v>300</v>
      </c>
      <c r="AT1579" s="240" t="s">
        <v>230</v>
      </c>
      <c r="AU1579" s="240" t="s">
        <v>91</v>
      </c>
      <c r="AY1579" s="18" t="s">
        <v>227</v>
      </c>
      <c r="BE1579" s="241">
        <f>IF(N1579="základní",J1579,0)</f>
        <v>0</v>
      </c>
      <c r="BF1579" s="241">
        <f>IF(N1579="snížená",J1579,0)</f>
        <v>0</v>
      </c>
      <c r="BG1579" s="241">
        <f>IF(N1579="zákl. přenesená",J1579,0)</f>
        <v>0</v>
      </c>
      <c r="BH1579" s="241">
        <f>IF(N1579="sníž. přenesená",J1579,0)</f>
        <v>0</v>
      </c>
      <c r="BI1579" s="241">
        <f>IF(N1579="nulová",J1579,0)</f>
        <v>0</v>
      </c>
      <c r="BJ1579" s="18" t="s">
        <v>87</v>
      </c>
      <c r="BK1579" s="241">
        <f>ROUND(I1579*H1579,2)</f>
        <v>0</v>
      </c>
      <c r="BL1579" s="18" t="s">
        <v>300</v>
      </c>
      <c r="BM1579" s="240" t="s">
        <v>2313</v>
      </c>
    </row>
    <row r="1580" s="2" customFormat="1">
      <c r="A1580" s="40"/>
      <c r="B1580" s="41"/>
      <c r="C1580" s="42"/>
      <c r="D1580" s="242" t="s">
        <v>237</v>
      </c>
      <c r="E1580" s="42"/>
      <c r="F1580" s="243" t="s">
        <v>2273</v>
      </c>
      <c r="G1580" s="42"/>
      <c r="H1580" s="42"/>
      <c r="I1580" s="244"/>
      <c r="J1580" s="42"/>
      <c r="K1580" s="42"/>
      <c r="L1580" s="46"/>
      <c r="M1580" s="245"/>
      <c r="N1580" s="246"/>
      <c r="O1580" s="93"/>
      <c r="P1580" s="93"/>
      <c r="Q1580" s="93"/>
      <c r="R1580" s="93"/>
      <c r="S1580" s="93"/>
      <c r="T1580" s="94"/>
      <c r="U1580" s="40"/>
      <c r="V1580" s="40"/>
      <c r="W1580" s="40"/>
      <c r="X1580" s="40"/>
      <c r="Y1580" s="40"/>
      <c r="Z1580" s="40"/>
      <c r="AA1580" s="40"/>
      <c r="AB1580" s="40"/>
      <c r="AC1580" s="40"/>
      <c r="AD1580" s="40"/>
      <c r="AE1580" s="40"/>
      <c r="AT1580" s="18" t="s">
        <v>237</v>
      </c>
      <c r="AU1580" s="18" t="s">
        <v>91</v>
      </c>
    </row>
    <row r="1581" s="2" customFormat="1" ht="21.75" customHeight="1">
      <c r="A1581" s="40"/>
      <c r="B1581" s="41"/>
      <c r="C1581" s="229" t="s">
        <v>2314</v>
      </c>
      <c r="D1581" s="229" t="s">
        <v>230</v>
      </c>
      <c r="E1581" s="230" t="s">
        <v>2315</v>
      </c>
      <c r="F1581" s="231" t="s">
        <v>2316</v>
      </c>
      <c r="G1581" s="232" t="s">
        <v>415</v>
      </c>
      <c r="H1581" s="233">
        <v>13.529999999999999</v>
      </c>
      <c r="I1581" s="234"/>
      <c r="J1581" s="235">
        <f>ROUND(I1581*H1581,2)</f>
        <v>0</v>
      </c>
      <c r="K1581" s="231" t="s">
        <v>251</v>
      </c>
      <c r="L1581" s="46"/>
      <c r="M1581" s="236" t="s">
        <v>1</v>
      </c>
      <c r="N1581" s="237" t="s">
        <v>48</v>
      </c>
      <c r="O1581" s="93"/>
      <c r="P1581" s="238">
        <f>O1581*H1581</f>
        <v>0</v>
      </c>
      <c r="Q1581" s="238">
        <v>0</v>
      </c>
      <c r="R1581" s="238">
        <f>Q1581*H1581</f>
        <v>0</v>
      </c>
      <c r="S1581" s="238">
        <v>0</v>
      </c>
      <c r="T1581" s="239">
        <f>S1581*H1581</f>
        <v>0</v>
      </c>
      <c r="U1581" s="40"/>
      <c r="V1581" s="40"/>
      <c r="W1581" s="40"/>
      <c r="X1581" s="40"/>
      <c r="Y1581" s="40"/>
      <c r="Z1581" s="40"/>
      <c r="AA1581" s="40"/>
      <c r="AB1581" s="40"/>
      <c r="AC1581" s="40"/>
      <c r="AD1581" s="40"/>
      <c r="AE1581" s="40"/>
      <c r="AR1581" s="240" t="s">
        <v>300</v>
      </c>
      <c r="AT1581" s="240" t="s">
        <v>230</v>
      </c>
      <c r="AU1581" s="240" t="s">
        <v>91</v>
      </c>
      <c r="AY1581" s="18" t="s">
        <v>227</v>
      </c>
      <c r="BE1581" s="241">
        <f>IF(N1581="základní",J1581,0)</f>
        <v>0</v>
      </c>
      <c r="BF1581" s="241">
        <f>IF(N1581="snížená",J1581,0)</f>
        <v>0</v>
      </c>
      <c r="BG1581" s="241">
        <f>IF(N1581="zákl. přenesená",J1581,0)</f>
        <v>0</v>
      </c>
      <c r="BH1581" s="241">
        <f>IF(N1581="sníž. přenesená",J1581,0)</f>
        <v>0</v>
      </c>
      <c r="BI1581" s="241">
        <f>IF(N1581="nulová",J1581,0)</f>
        <v>0</v>
      </c>
      <c r="BJ1581" s="18" t="s">
        <v>87</v>
      </c>
      <c r="BK1581" s="241">
        <f>ROUND(I1581*H1581,2)</f>
        <v>0</v>
      </c>
      <c r="BL1581" s="18" t="s">
        <v>300</v>
      </c>
      <c r="BM1581" s="240" t="s">
        <v>2317</v>
      </c>
    </row>
    <row r="1582" s="2" customFormat="1">
      <c r="A1582" s="40"/>
      <c r="B1582" s="41"/>
      <c r="C1582" s="42"/>
      <c r="D1582" s="242" t="s">
        <v>237</v>
      </c>
      <c r="E1582" s="42"/>
      <c r="F1582" s="243" t="s">
        <v>2273</v>
      </c>
      <c r="G1582" s="42"/>
      <c r="H1582" s="42"/>
      <c r="I1582" s="244"/>
      <c r="J1582" s="42"/>
      <c r="K1582" s="42"/>
      <c r="L1582" s="46"/>
      <c r="M1582" s="245"/>
      <c r="N1582" s="246"/>
      <c r="O1582" s="93"/>
      <c r="P1582" s="93"/>
      <c r="Q1582" s="93"/>
      <c r="R1582" s="93"/>
      <c r="S1582" s="93"/>
      <c r="T1582" s="94"/>
      <c r="U1582" s="40"/>
      <c r="V1582" s="40"/>
      <c r="W1582" s="40"/>
      <c r="X1582" s="40"/>
      <c r="Y1582" s="40"/>
      <c r="Z1582" s="40"/>
      <c r="AA1582" s="40"/>
      <c r="AB1582" s="40"/>
      <c r="AC1582" s="40"/>
      <c r="AD1582" s="40"/>
      <c r="AE1582" s="40"/>
      <c r="AT1582" s="18" t="s">
        <v>237</v>
      </c>
      <c r="AU1582" s="18" t="s">
        <v>91</v>
      </c>
    </row>
    <row r="1583" s="2" customFormat="1" ht="16.5" customHeight="1">
      <c r="A1583" s="40"/>
      <c r="B1583" s="41"/>
      <c r="C1583" s="229" t="s">
        <v>2318</v>
      </c>
      <c r="D1583" s="229" t="s">
        <v>230</v>
      </c>
      <c r="E1583" s="230" t="s">
        <v>2319</v>
      </c>
      <c r="F1583" s="231" t="s">
        <v>2320</v>
      </c>
      <c r="G1583" s="232" t="s">
        <v>415</v>
      </c>
      <c r="H1583" s="233">
        <v>1.44</v>
      </c>
      <c r="I1583" s="234"/>
      <c r="J1583" s="235">
        <f>ROUND(I1583*H1583,2)</f>
        <v>0</v>
      </c>
      <c r="K1583" s="231" t="s">
        <v>251</v>
      </c>
      <c r="L1583" s="46"/>
      <c r="M1583" s="236" t="s">
        <v>1</v>
      </c>
      <c r="N1583" s="237" t="s">
        <v>48</v>
      </c>
      <c r="O1583" s="93"/>
      <c r="P1583" s="238">
        <f>O1583*H1583</f>
        <v>0</v>
      </c>
      <c r="Q1583" s="238">
        <v>0</v>
      </c>
      <c r="R1583" s="238">
        <f>Q1583*H1583</f>
        <v>0</v>
      </c>
      <c r="S1583" s="238">
        <v>0</v>
      </c>
      <c r="T1583" s="239">
        <f>S1583*H1583</f>
        <v>0</v>
      </c>
      <c r="U1583" s="40"/>
      <c r="V1583" s="40"/>
      <c r="W1583" s="40"/>
      <c r="X1583" s="40"/>
      <c r="Y1583" s="40"/>
      <c r="Z1583" s="40"/>
      <c r="AA1583" s="40"/>
      <c r="AB1583" s="40"/>
      <c r="AC1583" s="40"/>
      <c r="AD1583" s="40"/>
      <c r="AE1583" s="40"/>
      <c r="AR1583" s="240" t="s">
        <v>300</v>
      </c>
      <c r="AT1583" s="240" t="s">
        <v>230</v>
      </c>
      <c r="AU1583" s="240" t="s">
        <v>91</v>
      </c>
      <c r="AY1583" s="18" t="s">
        <v>227</v>
      </c>
      <c r="BE1583" s="241">
        <f>IF(N1583="základní",J1583,0)</f>
        <v>0</v>
      </c>
      <c r="BF1583" s="241">
        <f>IF(N1583="snížená",J1583,0)</f>
        <v>0</v>
      </c>
      <c r="BG1583" s="241">
        <f>IF(N1583="zákl. přenesená",J1583,0)</f>
        <v>0</v>
      </c>
      <c r="BH1583" s="241">
        <f>IF(N1583="sníž. přenesená",J1583,0)</f>
        <v>0</v>
      </c>
      <c r="BI1583" s="241">
        <f>IF(N1583="nulová",J1583,0)</f>
        <v>0</v>
      </c>
      <c r="BJ1583" s="18" t="s">
        <v>87</v>
      </c>
      <c r="BK1583" s="241">
        <f>ROUND(I1583*H1583,2)</f>
        <v>0</v>
      </c>
      <c r="BL1583" s="18" t="s">
        <v>300</v>
      </c>
      <c r="BM1583" s="240" t="s">
        <v>2321</v>
      </c>
    </row>
    <row r="1584" s="2" customFormat="1">
      <c r="A1584" s="40"/>
      <c r="B1584" s="41"/>
      <c r="C1584" s="42"/>
      <c r="D1584" s="242" t="s">
        <v>237</v>
      </c>
      <c r="E1584" s="42"/>
      <c r="F1584" s="243" t="s">
        <v>2273</v>
      </c>
      <c r="G1584" s="42"/>
      <c r="H1584" s="42"/>
      <c r="I1584" s="244"/>
      <c r="J1584" s="42"/>
      <c r="K1584" s="42"/>
      <c r="L1584" s="46"/>
      <c r="M1584" s="245"/>
      <c r="N1584" s="246"/>
      <c r="O1584" s="93"/>
      <c r="P1584" s="93"/>
      <c r="Q1584" s="93"/>
      <c r="R1584" s="93"/>
      <c r="S1584" s="93"/>
      <c r="T1584" s="94"/>
      <c r="U1584" s="40"/>
      <c r="V1584" s="40"/>
      <c r="W1584" s="40"/>
      <c r="X1584" s="40"/>
      <c r="Y1584" s="40"/>
      <c r="Z1584" s="40"/>
      <c r="AA1584" s="40"/>
      <c r="AB1584" s="40"/>
      <c r="AC1584" s="40"/>
      <c r="AD1584" s="40"/>
      <c r="AE1584" s="40"/>
      <c r="AT1584" s="18" t="s">
        <v>237</v>
      </c>
      <c r="AU1584" s="18" t="s">
        <v>91</v>
      </c>
    </row>
    <row r="1585" s="2" customFormat="1" ht="16.5" customHeight="1">
      <c r="A1585" s="40"/>
      <c r="B1585" s="41"/>
      <c r="C1585" s="229" t="s">
        <v>2322</v>
      </c>
      <c r="D1585" s="229" t="s">
        <v>230</v>
      </c>
      <c r="E1585" s="230" t="s">
        <v>2323</v>
      </c>
      <c r="F1585" s="231" t="s">
        <v>2324</v>
      </c>
      <c r="G1585" s="232" t="s">
        <v>544</v>
      </c>
      <c r="H1585" s="233">
        <v>14.75</v>
      </c>
      <c r="I1585" s="234"/>
      <c r="J1585" s="235">
        <f>ROUND(I1585*H1585,2)</f>
        <v>0</v>
      </c>
      <c r="K1585" s="231" t="s">
        <v>251</v>
      </c>
      <c r="L1585" s="46"/>
      <c r="M1585" s="236" t="s">
        <v>1</v>
      </c>
      <c r="N1585" s="237" t="s">
        <v>48</v>
      </c>
      <c r="O1585" s="93"/>
      <c r="P1585" s="238">
        <f>O1585*H1585</f>
        <v>0</v>
      </c>
      <c r="Q1585" s="238">
        <v>0</v>
      </c>
      <c r="R1585" s="238">
        <f>Q1585*H1585</f>
        <v>0</v>
      </c>
      <c r="S1585" s="238">
        <v>0</v>
      </c>
      <c r="T1585" s="239">
        <f>S1585*H1585</f>
        <v>0</v>
      </c>
      <c r="U1585" s="40"/>
      <c r="V1585" s="40"/>
      <c r="W1585" s="40"/>
      <c r="X1585" s="40"/>
      <c r="Y1585" s="40"/>
      <c r="Z1585" s="40"/>
      <c r="AA1585" s="40"/>
      <c r="AB1585" s="40"/>
      <c r="AC1585" s="40"/>
      <c r="AD1585" s="40"/>
      <c r="AE1585" s="40"/>
      <c r="AR1585" s="240" t="s">
        <v>300</v>
      </c>
      <c r="AT1585" s="240" t="s">
        <v>230</v>
      </c>
      <c r="AU1585" s="240" t="s">
        <v>91</v>
      </c>
      <c r="AY1585" s="18" t="s">
        <v>227</v>
      </c>
      <c r="BE1585" s="241">
        <f>IF(N1585="základní",J1585,0)</f>
        <v>0</v>
      </c>
      <c r="BF1585" s="241">
        <f>IF(N1585="snížená",J1585,0)</f>
        <v>0</v>
      </c>
      <c r="BG1585" s="241">
        <f>IF(N1585="zákl. přenesená",J1585,0)</f>
        <v>0</v>
      </c>
      <c r="BH1585" s="241">
        <f>IF(N1585="sníž. přenesená",J1585,0)</f>
        <v>0</v>
      </c>
      <c r="BI1585" s="241">
        <f>IF(N1585="nulová",J1585,0)</f>
        <v>0</v>
      </c>
      <c r="BJ1585" s="18" t="s">
        <v>87</v>
      </c>
      <c r="BK1585" s="241">
        <f>ROUND(I1585*H1585,2)</f>
        <v>0</v>
      </c>
      <c r="BL1585" s="18" t="s">
        <v>300</v>
      </c>
      <c r="BM1585" s="240" t="s">
        <v>2325</v>
      </c>
    </row>
    <row r="1586" s="2" customFormat="1">
      <c r="A1586" s="40"/>
      <c r="B1586" s="41"/>
      <c r="C1586" s="42"/>
      <c r="D1586" s="242" t="s">
        <v>237</v>
      </c>
      <c r="E1586" s="42"/>
      <c r="F1586" s="243" t="s">
        <v>2273</v>
      </c>
      <c r="G1586" s="42"/>
      <c r="H1586" s="42"/>
      <c r="I1586" s="244"/>
      <c r="J1586" s="42"/>
      <c r="K1586" s="42"/>
      <c r="L1586" s="46"/>
      <c r="M1586" s="245"/>
      <c r="N1586" s="246"/>
      <c r="O1586" s="93"/>
      <c r="P1586" s="93"/>
      <c r="Q1586" s="93"/>
      <c r="R1586" s="93"/>
      <c r="S1586" s="93"/>
      <c r="T1586" s="94"/>
      <c r="U1586" s="40"/>
      <c r="V1586" s="40"/>
      <c r="W1586" s="40"/>
      <c r="X1586" s="40"/>
      <c r="Y1586" s="40"/>
      <c r="Z1586" s="40"/>
      <c r="AA1586" s="40"/>
      <c r="AB1586" s="40"/>
      <c r="AC1586" s="40"/>
      <c r="AD1586" s="40"/>
      <c r="AE1586" s="40"/>
      <c r="AT1586" s="18" t="s">
        <v>237</v>
      </c>
      <c r="AU1586" s="18" t="s">
        <v>91</v>
      </c>
    </row>
    <row r="1587" s="2" customFormat="1" ht="16.5" customHeight="1">
      <c r="A1587" s="40"/>
      <c r="B1587" s="41"/>
      <c r="C1587" s="229" t="s">
        <v>2326</v>
      </c>
      <c r="D1587" s="229" t="s">
        <v>230</v>
      </c>
      <c r="E1587" s="230" t="s">
        <v>2327</v>
      </c>
      <c r="F1587" s="231" t="s">
        <v>2328</v>
      </c>
      <c r="G1587" s="232" t="s">
        <v>544</v>
      </c>
      <c r="H1587" s="233">
        <v>20.600000000000001</v>
      </c>
      <c r="I1587" s="234"/>
      <c r="J1587" s="235">
        <f>ROUND(I1587*H1587,2)</f>
        <v>0</v>
      </c>
      <c r="K1587" s="231" t="s">
        <v>251</v>
      </c>
      <c r="L1587" s="46"/>
      <c r="M1587" s="236" t="s">
        <v>1</v>
      </c>
      <c r="N1587" s="237" t="s">
        <v>48</v>
      </c>
      <c r="O1587" s="93"/>
      <c r="P1587" s="238">
        <f>O1587*H1587</f>
        <v>0</v>
      </c>
      <c r="Q1587" s="238">
        <v>0</v>
      </c>
      <c r="R1587" s="238">
        <f>Q1587*H1587</f>
        <v>0</v>
      </c>
      <c r="S1587" s="238">
        <v>0</v>
      </c>
      <c r="T1587" s="239">
        <f>S1587*H1587</f>
        <v>0</v>
      </c>
      <c r="U1587" s="40"/>
      <c r="V1587" s="40"/>
      <c r="W1587" s="40"/>
      <c r="X1587" s="40"/>
      <c r="Y1587" s="40"/>
      <c r="Z1587" s="40"/>
      <c r="AA1587" s="40"/>
      <c r="AB1587" s="40"/>
      <c r="AC1587" s="40"/>
      <c r="AD1587" s="40"/>
      <c r="AE1587" s="40"/>
      <c r="AR1587" s="240" t="s">
        <v>300</v>
      </c>
      <c r="AT1587" s="240" t="s">
        <v>230</v>
      </c>
      <c r="AU1587" s="240" t="s">
        <v>91</v>
      </c>
      <c r="AY1587" s="18" t="s">
        <v>227</v>
      </c>
      <c r="BE1587" s="241">
        <f>IF(N1587="základní",J1587,0)</f>
        <v>0</v>
      </c>
      <c r="BF1587" s="241">
        <f>IF(N1587="snížená",J1587,0)</f>
        <v>0</v>
      </c>
      <c r="BG1587" s="241">
        <f>IF(N1587="zákl. přenesená",J1587,0)</f>
        <v>0</v>
      </c>
      <c r="BH1587" s="241">
        <f>IF(N1587="sníž. přenesená",J1587,0)</f>
        <v>0</v>
      </c>
      <c r="BI1587" s="241">
        <f>IF(N1587="nulová",J1587,0)</f>
        <v>0</v>
      </c>
      <c r="BJ1587" s="18" t="s">
        <v>87</v>
      </c>
      <c r="BK1587" s="241">
        <f>ROUND(I1587*H1587,2)</f>
        <v>0</v>
      </c>
      <c r="BL1587" s="18" t="s">
        <v>300</v>
      </c>
      <c r="BM1587" s="240" t="s">
        <v>2329</v>
      </c>
    </row>
    <row r="1588" s="2" customFormat="1">
      <c r="A1588" s="40"/>
      <c r="B1588" s="41"/>
      <c r="C1588" s="42"/>
      <c r="D1588" s="242" t="s">
        <v>237</v>
      </c>
      <c r="E1588" s="42"/>
      <c r="F1588" s="243" t="s">
        <v>2273</v>
      </c>
      <c r="G1588" s="42"/>
      <c r="H1588" s="42"/>
      <c r="I1588" s="244"/>
      <c r="J1588" s="42"/>
      <c r="K1588" s="42"/>
      <c r="L1588" s="46"/>
      <c r="M1588" s="245"/>
      <c r="N1588" s="246"/>
      <c r="O1588" s="93"/>
      <c r="P1588" s="93"/>
      <c r="Q1588" s="93"/>
      <c r="R1588" s="93"/>
      <c r="S1588" s="93"/>
      <c r="T1588" s="94"/>
      <c r="U1588" s="40"/>
      <c r="V1588" s="40"/>
      <c r="W1588" s="40"/>
      <c r="X1588" s="40"/>
      <c r="Y1588" s="40"/>
      <c r="Z1588" s="40"/>
      <c r="AA1588" s="40"/>
      <c r="AB1588" s="40"/>
      <c r="AC1588" s="40"/>
      <c r="AD1588" s="40"/>
      <c r="AE1588" s="40"/>
      <c r="AT1588" s="18" t="s">
        <v>237</v>
      </c>
      <c r="AU1588" s="18" t="s">
        <v>91</v>
      </c>
    </row>
    <row r="1589" s="2" customFormat="1" ht="16.5" customHeight="1">
      <c r="A1589" s="40"/>
      <c r="B1589" s="41"/>
      <c r="C1589" s="229" t="s">
        <v>2330</v>
      </c>
      <c r="D1589" s="229" t="s">
        <v>230</v>
      </c>
      <c r="E1589" s="230" t="s">
        <v>2331</v>
      </c>
      <c r="F1589" s="231" t="s">
        <v>2332</v>
      </c>
      <c r="G1589" s="232" t="s">
        <v>544</v>
      </c>
      <c r="H1589" s="233">
        <v>2.1499999999999999</v>
      </c>
      <c r="I1589" s="234"/>
      <c r="J1589" s="235">
        <f>ROUND(I1589*H1589,2)</f>
        <v>0</v>
      </c>
      <c r="K1589" s="231" t="s">
        <v>251</v>
      </c>
      <c r="L1589" s="46"/>
      <c r="M1589" s="236" t="s">
        <v>1</v>
      </c>
      <c r="N1589" s="237" t="s">
        <v>48</v>
      </c>
      <c r="O1589" s="93"/>
      <c r="P1589" s="238">
        <f>O1589*H1589</f>
        <v>0</v>
      </c>
      <c r="Q1589" s="238">
        <v>0</v>
      </c>
      <c r="R1589" s="238">
        <f>Q1589*H1589</f>
        <v>0</v>
      </c>
      <c r="S1589" s="238">
        <v>0</v>
      </c>
      <c r="T1589" s="239">
        <f>S1589*H1589</f>
        <v>0</v>
      </c>
      <c r="U1589" s="40"/>
      <c r="V1589" s="40"/>
      <c r="W1589" s="40"/>
      <c r="X1589" s="40"/>
      <c r="Y1589" s="40"/>
      <c r="Z1589" s="40"/>
      <c r="AA1589" s="40"/>
      <c r="AB1589" s="40"/>
      <c r="AC1589" s="40"/>
      <c r="AD1589" s="40"/>
      <c r="AE1589" s="40"/>
      <c r="AR1589" s="240" t="s">
        <v>300</v>
      </c>
      <c r="AT1589" s="240" t="s">
        <v>230</v>
      </c>
      <c r="AU1589" s="240" t="s">
        <v>91</v>
      </c>
      <c r="AY1589" s="18" t="s">
        <v>227</v>
      </c>
      <c r="BE1589" s="241">
        <f>IF(N1589="základní",J1589,0)</f>
        <v>0</v>
      </c>
      <c r="BF1589" s="241">
        <f>IF(N1589="snížená",J1589,0)</f>
        <v>0</v>
      </c>
      <c r="BG1589" s="241">
        <f>IF(N1589="zákl. přenesená",J1589,0)</f>
        <v>0</v>
      </c>
      <c r="BH1589" s="241">
        <f>IF(N1589="sníž. přenesená",J1589,0)</f>
        <v>0</v>
      </c>
      <c r="BI1589" s="241">
        <f>IF(N1589="nulová",J1589,0)</f>
        <v>0</v>
      </c>
      <c r="BJ1589" s="18" t="s">
        <v>87</v>
      </c>
      <c r="BK1589" s="241">
        <f>ROUND(I1589*H1589,2)</f>
        <v>0</v>
      </c>
      <c r="BL1589" s="18" t="s">
        <v>300</v>
      </c>
      <c r="BM1589" s="240" t="s">
        <v>2333</v>
      </c>
    </row>
    <row r="1590" s="2" customFormat="1">
      <c r="A1590" s="40"/>
      <c r="B1590" s="41"/>
      <c r="C1590" s="42"/>
      <c r="D1590" s="242" t="s">
        <v>237</v>
      </c>
      <c r="E1590" s="42"/>
      <c r="F1590" s="243" t="s">
        <v>2273</v>
      </c>
      <c r="G1590" s="42"/>
      <c r="H1590" s="42"/>
      <c r="I1590" s="244"/>
      <c r="J1590" s="42"/>
      <c r="K1590" s="42"/>
      <c r="L1590" s="46"/>
      <c r="M1590" s="245"/>
      <c r="N1590" s="246"/>
      <c r="O1590" s="93"/>
      <c r="P1590" s="93"/>
      <c r="Q1590" s="93"/>
      <c r="R1590" s="93"/>
      <c r="S1590" s="93"/>
      <c r="T1590" s="94"/>
      <c r="U1590" s="40"/>
      <c r="V1590" s="40"/>
      <c r="W1590" s="40"/>
      <c r="X1590" s="40"/>
      <c r="Y1590" s="40"/>
      <c r="Z1590" s="40"/>
      <c r="AA1590" s="40"/>
      <c r="AB1590" s="40"/>
      <c r="AC1590" s="40"/>
      <c r="AD1590" s="40"/>
      <c r="AE1590" s="40"/>
      <c r="AT1590" s="18" t="s">
        <v>237</v>
      </c>
      <c r="AU1590" s="18" t="s">
        <v>91</v>
      </c>
    </row>
    <row r="1591" s="2" customFormat="1" ht="16.5" customHeight="1">
      <c r="A1591" s="40"/>
      <c r="B1591" s="41"/>
      <c r="C1591" s="229" t="s">
        <v>2334</v>
      </c>
      <c r="D1591" s="229" t="s">
        <v>230</v>
      </c>
      <c r="E1591" s="230" t="s">
        <v>2335</v>
      </c>
      <c r="F1591" s="231" t="s">
        <v>2336</v>
      </c>
      <c r="G1591" s="232" t="s">
        <v>544</v>
      </c>
      <c r="H1591" s="233">
        <v>5.2999999999999998</v>
      </c>
      <c r="I1591" s="234"/>
      <c r="J1591" s="235">
        <f>ROUND(I1591*H1591,2)</f>
        <v>0</v>
      </c>
      <c r="K1591" s="231" t="s">
        <v>251</v>
      </c>
      <c r="L1591" s="46"/>
      <c r="M1591" s="236" t="s">
        <v>1</v>
      </c>
      <c r="N1591" s="237" t="s">
        <v>48</v>
      </c>
      <c r="O1591" s="93"/>
      <c r="P1591" s="238">
        <f>O1591*H1591</f>
        <v>0</v>
      </c>
      <c r="Q1591" s="238">
        <v>0</v>
      </c>
      <c r="R1591" s="238">
        <f>Q1591*H1591</f>
        <v>0</v>
      </c>
      <c r="S1591" s="238">
        <v>0</v>
      </c>
      <c r="T1591" s="239">
        <f>S1591*H1591</f>
        <v>0</v>
      </c>
      <c r="U1591" s="40"/>
      <c r="V1591" s="40"/>
      <c r="W1591" s="40"/>
      <c r="X1591" s="40"/>
      <c r="Y1591" s="40"/>
      <c r="Z1591" s="40"/>
      <c r="AA1591" s="40"/>
      <c r="AB1591" s="40"/>
      <c r="AC1591" s="40"/>
      <c r="AD1591" s="40"/>
      <c r="AE1591" s="40"/>
      <c r="AR1591" s="240" t="s">
        <v>300</v>
      </c>
      <c r="AT1591" s="240" t="s">
        <v>230</v>
      </c>
      <c r="AU1591" s="240" t="s">
        <v>91</v>
      </c>
      <c r="AY1591" s="18" t="s">
        <v>227</v>
      </c>
      <c r="BE1591" s="241">
        <f>IF(N1591="základní",J1591,0)</f>
        <v>0</v>
      </c>
      <c r="BF1591" s="241">
        <f>IF(N1591="snížená",J1591,0)</f>
        <v>0</v>
      </c>
      <c r="BG1591" s="241">
        <f>IF(N1591="zákl. přenesená",J1591,0)</f>
        <v>0</v>
      </c>
      <c r="BH1591" s="241">
        <f>IF(N1591="sníž. přenesená",J1591,0)</f>
        <v>0</v>
      </c>
      <c r="BI1591" s="241">
        <f>IF(N1591="nulová",J1591,0)</f>
        <v>0</v>
      </c>
      <c r="BJ1591" s="18" t="s">
        <v>87</v>
      </c>
      <c r="BK1591" s="241">
        <f>ROUND(I1591*H1591,2)</f>
        <v>0</v>
      </c>
      <c r="BL1591" s="18" t="s">
        <v>300</v>
      </c>
      <c r="BM1591" s="240" t="s">
        <v>2337</v>
      </c>
    </row>
    <row r="1592" s="2" customFormat="1">
      <c r="A1592" s="40"/>
      <c r="B1592" s="41"/>
      <c r="C1592" s="42"/>
      <c r="D1592" s="242" t="s">
        <v>237</v>
      </c>
      <c r="E1592" s="42"/>
      <c r="F1592" s="243" t="s">
        <v>2273</v>
      </c>
      <c r="G1592" s="42"/>
      <c r="H1592" s="42"/>
      <c r="I1592" s="244"/>
      <c r="J1592" s="42"/>
      <c r="K1592" s="42"/>
      <c r="L1592" s="46"/>
      <c r="M1592" s="245"/>
      <c r="N1592" s="246"/>
      <c r="O1592" s="93"/>
      <c r="P1592" s="93"/>
      <c r="Q1592" s="93"/>
      <c r="R1592" s="93"/>
      <c r="S1592" s="93"/>
      <c r="T1592" s="94"/>
      <c r="U1592" s="40"/>
      <c r="V1592" s="40"/>
      <c r="W1592" s="40"/>
      <c r="X1592" s="40"/>
      <c r="Y1592" s="40"/>
      <c r="Z1592" s="40"/>
      <c r="AA1592" s="40"/>
      <c r="AB1592" s="40"/>
      <c r="AC1592" s="40"/>
      <c r="AD1592" s="40"/>
      <c r="AE1592" s="40"/>
      <c r="AT1592" s="18" t="s">
        <v>237</v>
      </c>
      <c r="AU1592" s="18" t="s">
        <v>91</v>
      </c>
    </row>
    <row r="1593" s="2" customFormat="1" ht="16.5" customHeight="1">
      <c r="A1593" s="40"/>
      <c r="B1593" s="41"/>
      <c r="C1593" s="229" t="s">
        <v>2338</v>
      </c>
      <c r="D1593" s="229" t="s">
        <v>230</v>
      </c>
      <c r="E1593" s="230" t="s">
        <v>2339</v>
      </c>
      <c r="F1593" s="231" t="s">
        <v>2340</v>
      </c>
      <c r="G1593" s="232" t="s">
        <v>544</v>
      </c>
      <c r="H1593" s="233">
        <v>3.6499999999999999</v>
      </c>
      <c r="I1593" s="234"/>
      <c r="J1593" s="235">
        <f>ROUND(I1593*H1593,2)</f>
        <v>0</v>
      </c>
      <c r="K1593" s="231" t="s">
        <v>251</v>
      </c>
      <c r="L1593" s="46"/>
      <c r="M1593" s="236" t="s">
        <v>1</v>
      </c>
      <c r="N1593" s="237" t="s">
        <v>48</v>
      </c>
      <c r="O1593" s="93"/>
      <c r="P1593" s="238">
        <f>O1593*H1593</f>
        <v>0</v>
      </c>
      <c r="Q1593" s="238">
        <v>0</v>
      </c>
      <c r="R1593" s="238">
        <f>Q1593*H1593</f>
        <v>0</v>
      </c>
      <c r="S1593" s="238">
        <v>0</v>
      </c>
      <c r="T1593" s="239">
        <f>S1593*H1593</f>
        <v>0</v>
      </c>
      <c r="U1593" s="40"/>
      <c r="V1593" s="40"/>
      <c r="W1593" s="40"/>
      <c r="X1593" s="40"/>
      <c r="Y1593" s="40"/>
      <c r="Z1593" s="40"/>
      <c r="AA1593" s="40"/>
      <c r="AB1593" s="40"/>
      <c r="AC1593" s="40"/>
      <c r="AD1593" s="40"/>
      <c r="AE1593" s="40"/>
      <c r="AR1593" s="240" t="s">
        <v>300</v>
      </c>
      <c r="AT1593" s="240" t="s">
        <v>230</v>
      </c>
      <c r="AU1593" s="240" t="s">
        <v>91</v>
      </c>
      <c r="AY1593" s="18" t="s">
        <v>227</v>
      </c>
      <c r="BE1593" s="241">
        <f>IF(N1593="základní",J1593,0)</f>
        <v>0</v>
      </c>
      <c r="BF1593" s="241">
        <f>IF(N1593="snížená",J1593,0)</f>
        <v>0</v>
      </c>
      <c r="BG1593" s="241">
        <f>IF(N1593="zákl. přenesená",J1593,0)</f>
        <v>0</v>
      </c>
      <c r="BH1593" s="241">
        <f>IF(N1593="sníž. přenesená",J1593,0)</f>
        <v>0</v>
      </c>
      <c r="BI1593" s="241">
        <f>IF(N1593="nulová",J1593,0)</f>
        <v>0</v>
      </c>
      <c r="BJ1593" s="18" t="s">
        <v>87</v>
      </c>
      <c r="BK1593" s="241">
        <f>ROUND(I1593*H1593,2)</f>
        <v>0</v>
      </c>
      <c r="BL1593" s="18" t="s">
        <v>300</v>
      </c>
      <c r="BM1593" s="240" t="s">
        <v>2341</v>
      </c>
    </row>
    <row r="1594" s="2" customFormat="1">
      <c r="A1594" s="40"/>
      <c r="B1594" s="41"/>
      <c r="C1594" s="42"/>
      <c r="D1594" s="242" t="s">
        <v>237</v>
      </c>
      <c r="E1594" s="42"/>
      <c r="F1594" s="243" t="s">
        <v>2273</v>
      </c>
      <c r="G1594" s="42"/>
      <c r="H1594" s="42"/>
      <c r="I1594" s="244"/>
      <c r="J1594" s="42"/>
      <c r="K1594" s="42"/>
      <c r="L1594" s="46"/>
      <c r="M1594" s="245"/>
      <c r="N1594" s="246"/>
      <c r="O1594" s="93"/>
      <c r="P1594" s="93"/>
      <c r="Q1594" s="93"/>
      <c r="R1594" s="93"/>
      <c r="S1594" s="93"/>
      <c r="T1594" s="94"/>
      <c r="U1594" s="40"/>
      <c r="V1594" s="40"/>
      <c r="W1594" s="40"/>
      <c r="X1594" s="40"/>
      <c r="Y1594" s="40"/>
      <c r="Z1594" s="40"/>
      <c r="AA1594" s="40"/>
      <c r="AB1594" s="40"/>
      <c r="AC1594" s="40"/>
      <c r="AD1594" s="40"/>
      <c r="AE1594" s="40"/>
      <c r="AT1594" s="18" t="s">
        <v>237</v>
      </c>
      <c r="AU1594" s="18" t="s">
        <v>91</v>
      </c>
    </row>
    <row r="1595" s="2" customFormat="1" ht="16.5" customHeight="1">
      <c r="A1595" s="40"/>
      <c r="B1595" s="41"/>
      <c r="C1595" s="229" t="s">
        <v>2342</v>
      </c>
      <c r="D1595" s="229" t="s">
        <v>230</v>
      </c>
      <c r="E1595" s="230" t="s">
        <v>2343</v>
      </c>
      <c r="F1595" s="231" t="s">
        <v>2344</v>
      </c>
      <c r="G1595" s="232" t="s">
        <v>544</v>
      </c>
      <c r="H1595" s="233">
        <v>3.4500000000000002</v>
      </c>
      <c r="I1595" s="234"/>
      <c r="J1595" s="235">
        <f>ROUND(I1595*H1595,2)</f>
        <v>0</v>
      </c>
      <c r="K1595" s="231" t="s">
        <v>251</v>
      </c>
      <c r="L1595" s="46"/>
      <c r="M1595" s="236" t="s">
        <v>1</v>
      </c>
      <c r="N1595" s="237" t="s">
        <v>48</v>
      </c>
      <c r="O1595" s="93"/>
      <c r="P1595" s="238">
        <f>O1595*H1595</f>
        <v>0</v>
      </c>
      <c r="Q1595" s="238">
        <v>0</v>
      </c>
      <c r="R1595" s="238">
        <f>Q1595*H1595</f>
        <v>0</v>
      </c>
      <c r="S1595" s="238">
        <v>0</v>
      </c>
      <c r="T1595" s="239">
        <f>S1595*H1595</f>
        <v>0</v>
      </c>
      <c r="U1595" s="40"/>
      <c r="V1595" s="40"/>
      <c r="W1595" s="40"/>
      <c r="X1595" s="40"/>
      <c r="Y1595" s="40"/>
      <c r="Z1595" s="40"/>
      <c r="AA1595" s="40"/>
      <c r="AB1595" s="40"/>
      <c r="AC1595" s="40"/>
      <c r="AD1595" s="40"/>
      <c r="AE1595" s="40"/>
      <c r="AR1595" s="240" t="s">
        <v>300</v>
      </c>
      <c r="AT1595" s="240" t="s">
        <v>230</v>
      </c>
      <c r="AU1595" s="240" t="s">
        <v>91</v>
      </c>
      <c r="AY1595" s="18" t="s">
        <v>227</v>
      </c>
      <c r="BE1595" s="241">
        <f>IF(N1595="základní",J1595,0)</f>
        <v>0</v>
      </c>
      <c r="BF1595" s="241">
        <f>IF(N1595="snížená",J1595,0)</f>
        <v>0</v>
      </c>
      <c r="BG1595" s="241">
        <f>IF(N1595="zákl. přenesená",J1595,0)</f>
        <v>0</v>
      </c>
      <c r="BH1595" s="241">
        <f>IF(N1595="sníž. přenesená",J1595,0)</f>
        <v>0</v>
      </c>
      <c r="BI1595" s="241">
        <f>IF(N1595="nulová",J1595,0)</f>
        <v>0</v>
      </c>
      <c r="BJ1595" s="18" t="s">
        <v>87</v>
      </c>
      <c r="BK1595" s="241">
        <f>ROUND(I1595*H1595,2)</f>
        <v>0</v>
      </c>
      <c r="BL1595" s="18" t="s">
        <v>300</v>
      </c>
      <c r="BM1595" s="240" t="s">
        <v>2345</v>
      </c>
    </row>
    <row r="1596" s="2" customFormat="1">
      <c r="A1596" s="40"/>
      <c r="B1596" s="41"/>
      <c r="C1596" s="42"/>
      <c r="D1596" s="242" t="s">
        <v>237</v>
      </c>
      <c r="E1596" s="42"/>
      <c r="F1596" s="243" t="s">
        <v>2273</v>
      </c>
      <c r="G1596" s="42"/>
      <c r="H1596" s="42"/>
      <c r="I1596" s="244"/>
      <c r="J1596" s="42"/>
      <c r="K1596" s="42"/>
      <c r="L1596" s="46"/>
      <c r="M1596" s="245"/>
      <c r="N1596" s="246"/>
      <c r="O1596" s="93"/>
      <c r="P1596" s="93"/>
      <c r="Q1596" s="93"/>
      <c r="R1596" s="93"/>
      <c r="S1596" s="93"/>
      <c r="T1596" s="94"/>
      <c r="U1596" s="40"/>
      <c r="V1596" s="40"/>
      <c r="W1596" s="40"/>
      <c r="X1596" s="40"/>
      <c r="Y1596" s="40"/>
      <c r="Z1596" s="40"/>
      <c r="AA1596" s="40"/>
      <c r="AB1596" s="40"/>
      <c r="AC1596" s="40"/>
      <c r="AD1596" s="40"/>
      <c r="AE1596" s="40"/>
      <c r="AT1596" s="18" t="s">
        <v>237</v>
      </c>
      <c r="AU1596" s="18" t="s">
        <v>91</v>
      </c>
    </row>
    <row r="1597" s="2" customFormat="1" ht="16.5" customHeight="1">
      <c r="A1597" s="40"/>
      <c r="B1597" s="41"/>
      <c r="C1597" s="229" t="s">
        <v>2346</v>
      </c>
      <c r="D1597" s="229" t="s">
        <v>230</v>
      </c>
      <c r="E1597" s="230" t="s">
        <v>2347</v>
      </c>
      <c r="F1597" s="231" t="s">
        <v>2348</v>
      </c>
      <c r="G1597" s="232" t="s">
        <v>544</v>
      </c>
      <c r="H1597" s="233">
        <v>3.5</v>
      </c>
      <c r="I1597" s="234"/>
      <c r="J1597" s="235">
        <f>ROUND(I1597*H1597,2)</f>
        <v>0</v>
      </c>
      <c r="K1597" s="231" t="s">
        <v>251</v>
      </c>
      <c r="L1597" s="46"/>
      <c r="M1597" s="236" t="s">
        <v>1</v>
      </c>
      <c r="N1597" s="237" t="s">
        <v>48</v>
      </c>
      <c r="O1597" s="93"/>
      <c r="P1597" s="238">
        <f>O1597*H1597</f>
        <v>0</v>
      </c>
      <c r="Q1597" s="238">
        <v>0</v>
      </c>
      <c r="R1597" s="238">
        <f>Q1597*H1597</f>
        <v>0</v>
      </c>
      <c r="S1597" s="238">
        <v>0</v>
      </c>
      <c r="T1597" s="239">
        <f>S1597*H1597</f>
        <v>0</v>
      </c>
      <c r="U1597" s="40"/>
      <c r="V1597" s="40"/>
      <c r="W1597" s="40"/>
      <c r="X1597" s="40"/>
      <c r="Y1597" s="40"/>
      <c r="Z1597" s="40"/>
      <c r="AA1597" s="40"/>
      <c r="AB1597" s="40"/>
      <c r="AC1597" s="40"/>
      <c r="AD1597" s="40"/>
      <c r="AE1597" s="40"/>
      <c r="AR1597" s="240" t="s">
        <v>300</v>
      </c>
      <c r="AT1597" s="240" t="s">
        <v>230</v>
      </c>
      <c r="AU1597" s="240" t="s">
        <v>91</v>
      </c>
      <c r="AY1597" s="18" t="s">
        <v>227</v>
      </c>
      <c r="BE1597" s="241">
        <f>IF(N1597="základní",J1597,0)</f>
        <v>0</v>
      </c>
      <c r="BF1597" s="241">
        <f>IF(N1597="snížená",J1597,0)</f>
        <v>0</v>
      </c>
      <c r="BG1597" s="241">
        <f>IF(N1597="zákl. přenesená",J1597,0)</f>
        <v>0</v>
      </c>
      <c r="BH1597" s="241">
        <f>IF(N1597="sníž. přenesená",J1597,0)</f>
        <v>0</v>
      </c>
      <c r="BI1597" s="241">
        <f>IF(N1597="nulová",J1597,0)</f>
        <v>0</v>
      </c>
      <c r="BJ1597" s="18" t="s">
        <v>87</v>
      </c>
      <c r="BK1597" s="241">
        <f>ROUND(I1597*H1597,2)</f>
        <v>0</v>
      </c>
      <c r="BL1597" s="18" t="s">
        <v>300</v>
      </c>
      <c r="BM1597" s="240" t="s">
        <v>2349</v>
      </c>
    </row>
    <row r="1598" s="2" customFormat="1">
      <c r="A1598" s="40"/>
      <c r="B1598" s="41"/>
      <c r="C1598" s="42"/>
      <c r="D1598" s="242" t="s">
        <v>237</v>
      </c>
      <c r="E1598" s="42"/>
      <c r="F1598" s="243" t="s">
        <v>2273</v>
      </c>
      <c r="G1598" s="42"/>
      <c r="H1598" s="42"/>
      <c r="I1598" s="244"/>
      <c r="J1598" s="42"/>
      <c r="K1598" s="42"/>
      <c r="L1598" s="46"/>
      <c r="M1598" s="245"/>
      <c r="N1598" s="246"/>
      <c r="O1598" s="93"/>
      <c r="P1598" s="93"/>
      <c r="Q1598" s="93"/>
      <c r="R1598" s="93"/>
      <c r="S1598" s="93"/>
      <c r="T1598" s="94"/>
      <c r="U1598" s="40"/>
      <c r="V1598" s="40"/>
      <c r="W1598" s="40"/>
      <c r="X1598" s="40"/>
      <c r="Y1598" s="40"/>
      <c r="Z1598" s="40"/>
      <c r="AA1598" s="40"/>
      <c r="AB1598" s="40"/>
      <c r="AC1598" s="40"/>
      <c r="AD1598" s="40"/>
      <c r="AE1598" s="40"/>
      <c r="AT1598" s="18" t="s">
        <v>237</v>
      </c>
      <c r="AU1598" s="18" t="s">
        <v>91</v>
      </c>
    </row>
    <row r="1599" s="2" customFormat="1" ht="16.5" customHeight="1">
      <c r="A1599" s="40"/>
      <c r="B1599" s="41"/>
      <c r="C1599" s="229" t="s">
        <v>2350</v>
      </c>
      <c r="D1599" s="229" t="s">
        <v>230</v>
      </c>
      <c r="E1599" s="230" t="s">
        <v>2351</v>
      </c>
      <c r="F1599" s="231" t="s">
        <v>2352</v>
      </c>
      <c r="G1599" s="232" t="s">
        <v>544</v>
      </c>
      <c r="H1599" s="233">
        <v>5.0999999999999996</v>
      </c>
      <c r="I1599" s="234"/>
      <c r="J1599" s="235">
        <f>ROUND(I1599*H1599,2)</f>
        <v>0</v>
      </c>
      <c r="K1599" s="231" t="s">
        <v>251</v>
      </c>
      <c r="L1599" s="46"/>
      <c r="M1599" s="236" t="s">
        <v>1</v>
      </c>
      <c r="N1599" s="237" t="s">
        <v>48</v>
      </c>
      <c r="O1599" s="93"/>
      <c r="P1599" s="238">
        <f>O1599*H1599</f>
        <v>0</v>
      </c>
      <c r="Q1599" s="238">
        <v>0</v>
      </c>
      <c r="R1599" s="238">
        <f>Q1599*H1599</f>
        <v>0</v>
      </c>
      <c r="S1599" s="238">
        <v>0</v>
      </c>
      <c r="T1599" s="239">
        <f>S1599*H1599</f>
        <v>0</v>
      </c>
      <c r="U1599" s="40"/>
      <c r="V1599" s="40"/>
      <c r="W1599" s="40"/>
      <c r="X1599" s="40"/>
      <c r="Y1599" s="40"/>
      <c r="Z1599" s="40"/>
      <c r="AA1599" s="40"/>
      <c r="AB1599" s="40"/>
      <c r="AC1599" s="40"/>
      <c r="AD1599" s="40"/>
      <c r="AE1599" s="40"/>
      <c r="AR1599" s="240" t="s">
        <v>300</v>
      </c>
      <c r="AT1599" s="240" t="s">
        <v>230</v>
      </c>
      <c r="AU1599" s="240" t="s">
        <v>91</v>
      </c>
      <c r="AY1599" s="18" t="s">
        <v>227</v>
      </c>
      <c r="BE1599" s="241">
        <f>IF(N1599="základní",J1599,0)</f>
        <v>0</v>
      </c>
      <c r="BF1599" s="241">
        <f>IF(N1599="snížená",J1599,0)</f>
        <v>0</v>
      </c>
      <c r="BG1599" s="241">
        <f>IF(N1599="zákl. přenesená",J1599,0)</f>
        <v>0</v>
      </c>
      <c r="BH1599" s="241">
        <f>IF(N1599="sníž. přenesená",J1599,0)</f>
        <v>0</v>
      </c>
      <c r="BI1599" s="241">
        <f>IF(N1599="nulová",J1599,0)</f>
        <v>0</v>
      </c>
      <c r="BJ1599" s="18" t="s">
        <v>87</v>
      </c>
      <c r="BK1599" s="241">
        <f>ROUND(I1599*H1599,2)</f>
        <v>0</v>
      </c>
      <c r="BL1599" s="18" t="s">
        <v>300</v>
      </c>
      <c r="BM1599" s="240" t="s">
        <v>2353</v>
      </c>
    </row>
    <row r="1600" s="2" customFormat="1">
      <c r="A1600" s="40"/>
      <c r="B1600" s="41"/>
      <c r="C1600" s="42"/>
      <c r="D1600" s="242" t="s">
        <v>237</v>
      </c>
      <c r="E1600" s="42"/>
      <c r="F1600" s="243" t="s">
        <v>2273</v>
      </c>
      <c r="G1600" s="42"/>
      <c r="H1600" s="42"/>
      <c r="I1600" s="244"/>
      <c r="J1600" s="42"/>
      <c r="K1600" s="42"/>
      <c r="L1600" s="46"/>
      <c r="M1600" s="245"/>
      <c r="N1600" s="246"/>
      <c r="O1600" s="93"/>
      <c r="P1600" s="93"/>
      <c r="Q1600" s="93"/>
      <c r="R1600" s="93"/>
      <c r="S1600" s="93"/>
      <c r="T1600" s="94"/>
      <c r="U1600" s="40"/>
      <c r="V1600" s="40"/>
      <c r="W1600" s="40"/>
      <c r="X1600" s="40"/>
      <c r="Y1600" s="40"/>
      <c r="Z1600" s="40"/>
      <c r="AA1600" s="40"/>
      <c r="AB1600" s="40"/>
      <c r="AC1600" s="40"/>
      <c r="AD1600" s="40"/>
      <c r="AE1600" s="40"/>
      <c r="AT1600" s="18" t="s">
        <v>237</v>
      </c>
      <c r="AU1600" s="18" t="s">
        <v>91</v>
      </c>
    </row>
    <row r="1601" s="2" customFormat="1" ht="16.5" customHeight="1">
      <c r="A1601" s="40"/>
      <c r="B1601" s="41"/>
      <c r="C1601" s="229" t="s">
        <v>2354</v>
      </c>
      <c r="D1601" s="229" t="s">
        <v>230</v>
      </c>
      <c r="E1601" s="230" t="s">
        <v>2355</v>
      </c>
      <c r="F1601" s="231" t="s">
        <v>2356</v>
      </c>
      <c r="G1601" s="232" t="s">
        <v>544</v>
      </c>
      <c r="H1601" s="233">
        <v>6.2000000000000002</v>
      </c>
      <c r="I1601" s="234"/>
      <c r="J1601" s="235">
        <f>ROUND(I1601*H1601,2)</f>
        <v>0</v>
      </c>
      <c r="K1601" s="231" t="s">
        <v>251</v>
      </c>
      <c r="L1601" s="46"/>
      <c r="M1601" s="236" t="s">
        <v>1</v>
      </c>
      <c r="N1601" s="237" t="s">
        <v>48</v>
      </c>
      <c r="O1601" s="93"/>
      <c r="P1601" s="238">
        <f>O1601*H1601</f>
        <v>0</v>
      </c>
      <c r="Q1601" s="238">
        <v>0</v>
      </c>
      <c r="R1601" s="238">
        <f>Q1601*H1601</f>
        <v>0</v>
      </c>
      <c r="S1601" s="238">
        <v>0</v>
      </c>
      <c r="T1601" s="239">
        <f>S1601*H1601</f>
        <v>0</v>
      </c>
      <c r="U1601" s="40"/>
      <c r="V1601" s="40"/>
      <c r="W1601" s="40"/>
      <c r="X1601" s="40"/>
      <c r="Y1601" s="40"/>
      <c r="Z1601" s="40"/>
      <c r="AA1601" s="40"/>
      <c r="AB1601" s="40"/>
      <c r="AC1601" s="40"/>
      <c r="AD1601" s="40"/>
      <c r="AE1601" s="40"/>
      <c r="AR1601" s="240" t="s">
        <v>300</v>
      </c>
      <c r="AT1601" s="240" t="s">
        <v>230</v>
      </c>
      <c r="AU1601" s="240" t="s">
        <v>91</v>
      </c>
      <c r="AY1601" s="18" t="s">
        <v>227</v>
      </c>
      <c r="BE1601" s="241">
        <f>IF(N1601="základní",J1601,0)</f>
        <v>0</v>
      </c>
      <c r="BF1601" s="241">
        <f>IF(N1601="snížená",J1601,0)</f>
        <v>0</v>
      </c>
      <c r="BG1601" s="241">
        <f>IF(N1601="zákl. přenesená",J1601,0)</f>
        <v>0</v>
      </c>
      <c r="BH1601" s="241">
        <f>IF(N1601="sníž. přenesená",J1601,0)</f>
        <v>0</v>
      </c>
      <c r="BI1601" s="241">
        <f>IF(N1601="nulová",J1601,0)</f>
        <v>0</v>
      </c>
      <c r="BJ1601" s="18" t="s">
        <v>87</v>
      </c>
      <c r="BK1601" s="241">
        <f>ROUND(I1601*H1601,2)</f>
        <v>0</v>
      </c>
      <c r="BL1601" s="18" t="s">
        <v>300</v>
      </c>
      <c r="BM1601" s="240" t="s">
        <v>2357</v>
      </c>
    </row>
    <row r="1602" s="2" customFormat="1">
      <c r="A1602" s="40"/>
      <c r="B1602" s="41"/>
      <c r="C1602" s="42"/>
      <c r="D1602" s="242" t="s">
        <v>237</v>
      </c>
      <c r="E1602" s="42"/>
      <c r="F1602" s="243" t="s">
        <v>2273</v>
      </c>
      <c r="G1602" s="42"/>
      <c r="H1602" s="42"/>
      <c r="I1602" s="244"/>
      <c r="J1602" s="42"/>
      <c r="K1602" s="42"/>
      <c r="L1602" s="46"/>
      <c r="M1602" s="245"/>
      <c r="N1602" s="246"/>
      <c r="O1602" s="93"/>
      <c r="P1602" s="93"/>
      <c r="Q1602" s="93"/>
      <c r="R1602" s="93"/>
      <c r="S1602" s="93"/>
      <c r="T1602" s="94"/>
      <c r="U1602" s="40"/>
      <c r="V1602" s="40"/>
      <c r="W1602" s="40"/>
      <c r="X1602" s="40"/>
      <c r="Y1602" s="40"/>
      <c r="Z1602" s="40"/>
      <c r="AA1602" s="40"/>
      <c r="AB1602" s="40"/>
      <c r="AC1602" s="40"/>
      <c r="AD1602" s="40"/>
      <c r="AE1602" s="40"/>
      <c r="AT1602" s="18" t="s">
        <v>237</v>
      </c>
      <c r="AU1602" s="18" t="s">
        <v>91</v>
      </c>
    </row>
    <row r="1603" s="2" customFormat="1" ht="16.5" customHeight="1">
      <c r="A1603" s="40"/>
      <c r="B1603" s="41"/>
      <c r="C1603" s="229" t="s">
        <v>2358</v>
      </c>
      <c r="D1603" s="229" t="s">
        <v>230</v>
      </c>
      <c r="E1603" s="230" t="s">
        <v>2359</v>
      </c>
      <c r="F1603" s="231" t="s">
        <v>2360</v>
      </c>
      <c r="G1603" s="232" t="s">
        <v>544</v>
      </c>
      <c r="H1603" s="233">
        <v>5.7999999999999998</v>
      </c>
      <c r="I1603" s="234"/>
      <c r="J1603" s="235">
        <f>ROUND(I1603*H1603,2)</f>
        <v>0</v>
      </c>
      <c r="K1603" s="231" t="s">
        <v>251</v>
      </c>
      <c r="L1603" s="46"/>
      <c r="M1603" s="236" t="s">
        <v>1</v>
      </c>
      <c r="N1603" s="237" t="s">
        <v>48</v>
      </c>
      <c r="O1603" s="93"/>
      <c r="P1603" s="238">
        <f>O1603*H1603</f>
        <v>0</v>
      </c>
      <c r="Q1603" s="238">
        <v>0</v>
      </c>
      <c r="R1603" s="238">
        <f>Q1603*H1603</f>
        <v>0</v>
      </c>
      <c r="S1603" s="238">
        <v>0</v>
      </c>
      <c r="T1603" s="239">
        <f>S1603*H1603</f>
        <v>0</v>
      </c>
      <c r="U1603" s="40"/>
      <c r="V1603" s="40"/>
      <c r="W1603" s="40"/>
      <c r="X1603" s="40"/>
      <c r="Y1603" s="40"/>
      <c r="Z1603" s="40"/>
      <c r="AA1603" s="40"/>
      <c r="AB1603" s="40"/>
      <c r="AC1603" s="40"/>
      <c r="AD1603" s="40"/>
      <c r="AE1603" s="40"/>
      <c r="AR1603" s="240" t="s">
        <v>300</v>
      </c>
      <c r="AT1603" s="240" t="s">
        <v>230</v>
      </c>
      <c r="AU1603" s="240" t="s">
        <v>91</v>
      </c>
      <c r="AY1603" s="18" t="s">
        <v>227</v>
      </c>
      <c r="BE1603" s="241">
        <f>IF(N1603="základní",J1603,0)</f>
        <v>0</v>
      </c>
      <c r="BF1603" s="241">
        <f>IF(N1603="snížená",J1603,0)</f>
        <v>0</v>
      </c>
      <c r="BG1603" s="241">
        <f>IF(N1603="zákl. přenesená",J1603,0)</f>
        <v>0</v>
      </c>
      <c r="BH1603" s="241">
        <f>IF(N1603="sníž. přenesená",J1603,0)</f>
        <v>0</v>
      </c>
      <c r="BI1603" s="241">
        <f>IF(N1603="nulová",J1603,0)</f>
        <v>0</v>
      </c>
      <c r="BJ1603" s="18" t="s">
        <v>87</v>
      </c>
      <c r="BK1603" s="241">
        <f>ROUND(I1603*H1603,2)</f>
        <v>0</v>
      </c>
      <c r="BL1603" s="18" t="s">
        <v>300</v>
      </c>
      <c r="BM1603" s="240" t="s">
        <v>2361</v>
      </c>
    </row>
    <row r="1604" s="2" customFormat="1">
      <c r="A1604" s="40"/>
      <c r="B1604" s="41"/>
      <c r="C1604" s="42"/>
      <c r="D1604" s="242" t="s">
        <v>237</v>
      </c>
      <c r="E1604" s="42"/>
      <c r="F1604" s="243" t="s">
        <v>2273</v>
      </c>
      <c r="G1604" s="42"/>
      <c r="H1604" s="42"/>
      <c r="I1604" s="244"/>
      <c r="J1604" s="42"/>
      <c r="K1604" s="42"/>
      <c r="L1604" s="46"/>
      <c r="M1604" s="245"/>
      <c r="N1604" s="246"/>
      <c r="O1604" s="93"/>
      <c r="P1604" s="93"/>
      <c r="Q1604" s="93"/>
      <c r="R1604" s="93"/>
      <c r="S1604" s="93"/>
      <c r="T1604" s="94"/>
      <c r="U1604" s="40"/>
      <c r="V1604" s="40"/>
      <c r="W1604" s="40"/>
      <c r="X1604" s="40"/>
      <c r="Y1604" s="40"/>
      <c r="Z1604" s="40"/>
      <c r="AA1604" s="40"/>
      <c r="AB1604" s="40"/>
      <c r="AC1604" s="40"/>
      <c r="AD1604" s="40"/>
      <c r="AE1604" s="40"/>
      <c r="AT1604" s="18" t="s">
        <v>237</v>
      </c>
      <c r="AU1604" s="18" t="s">
        <v>91</v>
      </c>
    </row>
    <row r="1605" s="2" customFormat="1">
      <c r="A1605" s="40"/>
      <c r="B1605" s="41"/>
      <c r="C1605" s="229" t="s">
        <v>2362</v>
      </c>
      <c r="D1605" s="229" t="s">
        <v>230</v>
      </c>
      <c r="E1605" s="230" t="s">
        <v>2363</v>
      </c>
      <c r="F1605" s="231" t="s">
        <v>2364</v>
      </c>
      <c r="G1605" s="232" t="s">
        <v>1861</v>
      </c>
      <c r="H1605" s="233">
        <v>3</v>
      </c>
      <c r="I1605" s="234"/>
      <c r="J1605" s="235">
        <f>ROUND(I1605*H1605,2)</f>
        <v>0</v>
      </c>
      <c r="K1605" s="231" t="s">
        <v>251</v>
      </c>
      <c r="L1605" s="46"/>
      <c r="M1605" s="236" t="s">
        <v>1</v>
      </c>
      <c r="N1605" s="237" t="s">
        <v>48</v>
      </c>
      <c r="O1605" s="93"/>
      <c r="P1605" s="238">
        <f>O1605*H1605</f>
        <v>0</v>
      </c>
      <c r="Q1605" s="238">
        <v>0</v>
      </c>
      <c r="R1605" s="238">
        <f>Q1605*H1605</f>
        <v>0</v>
      </c>
      <c r="S1605" s="238">
        <v>0</v>
      </c>
      <c r="T1605" s="239">
        <f>S1605*H1605</f>
        <v>0</v>
      </c>
      <c r="U1605" s="40"/>
      <c r="V1605" s="40"/>
      <c r="W1605" s="40"/>
      <c r="X1605" s="40"/>
      <c r="Y1605" s="40"/>
      <c r="Z1605" s="40"/>
      <c r="AA1605" s="40"/>
      <c r="AB1605" s="40"/>
      <c r="AC1605" s="40"/>
      <c r="AD1605" s="40"/>
      <c r="AE1605" s="40"/>
      <c r="AR1605" s="240" t="s">
        <v>300</v>
      </c>
      <c r="AT1605" s="240" t="s">
        <v>230</v>
      </c>
      <c r="AU1605" s="240" t="s">
        <v>91</v>
      </c>
      <c r="AY1605" s="18" t="s">
        <v>227</v>
      </c>
      <c r="BE1605" s="241">
        <f>IF(N1605="základní",J1605,0)</f>
        <v>0</v>
      </c>
      <c r="BF1605" s="241">
        <f>IF(N1605="snížená",J1605,0)</f>
        <v>0</v>
      </c>
      <c r="BG1605" s="241">
        <f>IF(N1605="zákl. přenesená",J1605,0)</f>
        <v>0</v>
      </c>
      <c r="BH1605" s="241">
        <f>IF(N1605="sníž. přenesená",J1605,0)</f>
        <v>0</v>
      </c>
      <c r="BI1605" s="241">
        <f>IF(N1605="nulová",J1605,0)</f>
        <v>0</v>
      </c>
      <c r="BJ1605" s="18" t="s">
        <v>87</v>
      </c>
      <c r="BK1605" s="241">
        <f>ROUND(I1605*H1605,2)</f>
        <v>0</v>
      </c>
      <c r="BL1605" s="18" t="s">
        <v>300</v>
      </c>
      <c r="BM1605" s="240" t="s">
        <v>2365</v>
      </c>
    </row>
    <row r="1606" s="2" customFormat="1">
      <c r="A1606" s="40"/>
      <c r="B1606" s="41"/>
      <c r="C1606" s="42"/>
      <c r="D1606" s="242" t="s">
        <v>237</v>
      </c>
      <c r="E1606" s="42"/>
      <c r="F1606" s="243" t="s">
        <v>2273</v>
      </c>
      <c r="G1606" s="42"/>
      <c r="H1606" s="42"/>
      <c r="I1606" s="244"/>
      <c r="J1606" s="42"/>
      <c r="K1606" s="42"/>
      <c r="L1606" s="46"/>
      <c r="M1606" s="245"/>
      <c r="N1606" s="246"/>
      <c r="O1606" s="93"/>
      <c r="P1606" s="93"/>
      <c r="Q1606" s="93"/>
      <c r="R1606" s="93"/>
      <c r="S1606" s="93"/>
      <c r="T1606" s="94"/>
      <c r="U1606" s="40"/>
      <c r="V1606" s="40"/>
      <c r="W1606" s="40"/>
      <c r="X1606" s="40"/>
      <c r="Y1606" s="40"/>
      <c r="Z1606" s="40"/>
      <c r="AA1606" s="40"/>
      <c r="AB1606" s="40"/>
      <c r="AC1606" s="40"/>
      <c r="AD1606" s="40"/>
      <c r="AE1606" s="40"/>
      <c r="AT1606" s="18" t="s">
        <v>237</v>
      </c>
      <c r="AU1606" s="18" t="s">
        <v>91</v>
      </c>
    </row>
    <row r="1607" s="2" customFormat="1" ht="21.75" customHeight="1">
      <c r="A1607" s="40"/>
      <c r="B1607" s="41"/>
      <c r="C1607" s="229" t="s">
        <v>2366</v>
      </c>
      <c r="D1607" s="229" t="s">
        <v>230</v>
      </c>
      <c r="E1607" s="230" t="s">
        <v>2367</v>
      </c>
      <c r="F1607" s="231" t="s">
        <v>2368</v>
      </c>
      <c r="G1607" s="232" t="s">
        <v>1861</v>
      </c>
      <c r="H1607" s="233">
        <v>1</v>
      </c>
      <c r="I1607" s="234"/>
      <c r="J1607" s="235">
        <f>ROUND(I1607*H1607,2)</f>
        <v>0</v>
      </c>
      <c r="K1607" s="231" t="s">
        <v>251</v>
      </c>
      <c r="L1607" s="46"/>
      <c r="M1607" s="236" t="s">
        <v>1</v>
      </c>
      <c r="N1607" s="237" t="s">
        <v>48</v>
      </c>
      <c r="O1607" s="93"/>
      <c r="P1607" s="238">
        <f>O1607*H1607</f>
        <v>0</v>
      </c>
      <c r="Q1607" s="238">
        <v>0</v>
      </c>
      <c r="R1607" s="238">
        <f>Q1607*H1607</f>
        <v>0</v>
      </c>
      <c r="S1607" s="238">
        <v>0</v>
      </c>
      <c r="T1607" s="239">
        <f>S1607*H1607</f>
        <v>0</v>
      </c>
      <c r="U1607" s="40"/>
      <c r="V1607" s="40"/>
      <c r="W1607" s="40"/>
      <c r="X1607" s="40"/>
      <c r="Y1607" s="40"/>
      <c r="Z1607" s="40"/>
      <c r="AA1607" s="40"/>
      <c r="AB1607" s="40"/>
      <c r="AC1607" s="40"/>
      <c r="AD1607" s="40"/>
      <c r="AE1607" s="40"/>
      <c r="AR1607" s="240" t="s">
        <v>300</v>
      </c>
      <c r="AT1607" s="240" t="s">
        <v>230</v>
      </c>
      <c r="AU1607" s="240" t="s">
        <v>91</v>
      </c>
      <c r="AY1607" s="18" t="s">
        <v>227</v>
      </c>
      <c r="BE1607" s="241">
        <f>IF(N1607="základní",J1607,0)</f>
        <v>0</v>
      </c>
      <c r="BF1607" s="241">
        <f>IF(N1607="snížená",J1607,0)</f>
        <v>0</v>
      </c>
      <c r="BG1607" s="241">
        <f>IF(N1607="zákl. přenesená",J1607,0)</f>
        <v>0</v>
      </c>
      <c r="BH1607" s="241">
        <f>IF(N1607="sníž. přenesená",J1607,0)</f>
        <v>0</v>
      </c>
      <c r="BI1607" s="241">
        <f>IF(N1607="nulová",J1607,0)</f>
        <v>0</v>
      </c>
      <c r="BJ1607" s="18" t="s">
        <v>87</v>
      </c>
      <c r="BK1607" s="241">
        <f>ROUND(I1607*H1607,2)</f>
        <v>0</v>
      </c>
      <c r="BL1607" s="18" t="s">
        <v>300</v>
      </c>
      <c r="BM1607" s="240" t="s">
        <v>2369</v>
      </c>
    </row>
    <row r="1608" s="2" customFormat="1">
      <c r="A1608" s="40"/>
      <c r="B1608" s="41"/>
      <c r="C1608" s="42"/>
      <c r="D1608" s="242" t="s">
        <v>237</v>
      </c>
      <c r="E1608" s="42"/>
      <c r="F1608" s="243" t="s">
        <v>2273</v>
      </c>
      <c r="G1608" s="42"/>
      <c r="H1608" s="42"/>
      <c r="I1608" s="244"/>
      <c r="J1608" s="42"/>
      <c r="K1608" s="42"/>
      <c r="L1608" s="46"/>
      <c r="M1608" s="245"/>
      <c r="N1608" s="246"/>
      <c r="O1608" s="93"/>
      <c r="P1608" s="93"/>
      <c r="Q1608" s="93"/>
      <c r="R1608" s="93"/>
      <c r="S1608" s="93"/>
      <c r="T1608" s="94"/>
      <c r="U1608" s="40"/>
      <c r="V1608" s="40"/>
      <c r="W1608" s="40"/>
      <c r="X1608" s="40"/>
      <c r="Y1608" s="40"/>
      <c r="Z1608" s="40"/>
      <c r="AA1608" s="40"/>
      <c r="AB1608" s="40"/>
      <c r="AC1608" s="40"/>
      <c r="AD1608" s="40"/>
      <c r="AE1608" s="40"/>
      <c r="AT1608" s="18" t="s">
        <v>237</v>
      </c>
      <c r="AU1608" s="18" t="s">
        <v>91</v>
      </c>
    </row>
    <row r="1609" s="2" customFormat="1" ht="21.75" customHeight="1">
      <c r="A1609" s="40"/>
      <c r="B1609" s="41"/>
      <c r="C1609" s="229" t="s">
        <v>2370</v>
      </c>
      <c r="D1609" s="229" t="s">
        <v>230</v>
      </c>
      <c r="E1609" s="230" t="s">
        <v>2371</v>
      </c>
      <c r="F1609" s="231" t="s">
        <v>2372</v>
      </c>
      <c r="G1609" s="232" t="s">
        <v>1861</v>
      </c>
      <c r="H1609" s="233">
        <v>1</v>
      </c>
      <c r="I1609" s="234"/>
      <c r="J1609" s="235">
        <f>ROUND(I1609*H1609,2)</f>
        <v>0</v>
      </c>
      <c r="K1609" s="231" t="s">
        <v>251</v>
      </c>
      <c r="L1609" s="46"/>
      <c r="M1609" s="236" t="s">
        <v>1</v>
      </c>
      <c r="N1609" s="237" t="s">
        <v>48</v>
      </c>
      <c r="O1609" s="93"/>
      <c r="P1609" s="238">
        <f>O1609*H1609</f>
        <v>0</v>
      </c>
      <c r="Q1609" s="238">
        <v>0</v>
      </c>
      <c r="R1609" s="238">
        <f>Q1609*H1609</f>
        <v>0</v>
      </c>
      <c r="S1609" s="238">
        <v>0</v>
      </c>
      <c r="T1609" s="239">
        <f>S1609*H1609</f>
        <v>0</v>
      </c>
      <c r="U1609" s="40"/>
      <c r="V1609" s="40"/>
      <c r="W1609" s="40"/>
      <c r="X1609" s="40"/>
      <c r="Y1609" s="40"/>
      <c r="Z1609" s="40"/>
      <c r="AA1609" s="40"/>
      <c r="AB1609" s="40"/>
      <c r="AC1609" s="40"/>
      <c r="AD1609" s="40"/>
      <c r="AE1609" s="40"/>
      <c r="AR1609" s="240" t="s">
        <v>300</v>
      </c>
      <c r="AT1609" s="240" t="s">
        <v>230</v>
      </c>
      <c r="AU1609" s="240" t="s">
        <v>91</v>
      </c>
      <c r="AY1609" s="18" t="s">
        <v>227</v>
      </c>
      <c r="BE1609" s="241">
        <f>IF(N1609="základní",J1609,0)</f>
        <v>0</v>
      </c>
      <c r="BF1609" s="241">
        <f>IF(N1609="snížená",J1609,0)</f>
        <v>0</v>
      </c>
      <c r="BG1609" s="241">
        <f>IF(N1609="zákl. přenesená",J1609,0)</f>
        <v>0</v>
      </c>
      <c r="BH1609" s="241">
        <f>IF(N1609="sníž. přenesená",J1609,0)</f>
        <v>0</v>
      </c>
      <c r="BI1609" s="241">
        <f>IF(N1609="nulová",J1609,0)</f>
        <v>0</v>
      </c>
      <c r="BJ1609" s="18" t="s">
        <v>87</v>
      </c>
      <c r="BK1609" s="241">
        <f>ROUND(I1609*H1609,2)</f>
        <v>0</v>
      </c>
      <c r="BL1609" s="18" t="s">
        <v>300</v>
      </c>
      <c r="BM1609" s="240" t="s">
        <v>2373</v>
      </c>
    </row>
    <row r="1610" s="2" customFormat="1">
      <c r="A1610" s="40"/>
      <c r="B1610" s="41"/>
      <c r="C1610" s="42"/>
      <c r="D1610" s="242" t="s">
        <v>237</v>
      </c>
      <c r="E1610" s="42"/>
      <c r="F1610" s="243" t="s">
        <v>2273</v>
      </c>
      <c r="G1610" s="42"/>
      <c r="H1610" s="42"/>
      <c r="I1610" s="244"/>
      <c r="J1610" s="42"/>
      <c r="K1610" s="42"/>
      <c r="L1610" s="46"/>
      <c r="M1610" s="245"/>
      <c r="N1610" s="246"/>
      <c r="O1610" s="93"/>
      <c r="P1610" s="93"/>
      <c r="Q1610" s="93"/>
      <c r="R1610" s="93"/>
      <c r="S1610" s="93"/>
      <c r="T1610" s="94"/>
      <c r="U1610" s="40"/>
      <c r="V1610" s="40"/>
      <c r="W1610" s="40"/>
      <c r="X1610" s="40"/>
      <c r="Y1610" s="40"/>
      <c r="Z1610" s="40"/>
      <c r="AA1610" s="40"/>
      <c r="AB1610" s="40"/>
      <c r="AC1610" s="40"/>
      <c r="AD1610" s="40"/>
      <c r="AE1610" s="40"/>
      <c r="AT1610" s="18" t="s">
        <v>237</v>
      </c>
      <c r="AU1610" s="18" t="s">
        <v>91</v>
      </c>
    </row>
    <row r="1611" s="2" customFormat="1" ht="21.75" customHeight="1">
      <c r="A1611" s="40"/>
      <c r="B1611" s="41"/>
      <c r="C1611" s="229" t="s">
        <v>2374</v>
      </c>
      <c r="D1611" s="229" t="s">
        <v>230</v>
      </c>
      <c r="E1611" s="230" t="s">
        <v>2375</v>
      </c>
      <c r="F1611" s="231" t="s">
        <v>2376</v>
      </c>
      <c r="G1611" s="232" t="s">
        <v>1861</v>
      </c>
      <c r="H1611" s="233">
        <v>1</v>
      </c>
      <c r="I1611" s="234"/>
      <c r="J1611" s="235">
        <f>ROUND(I1611*H1611,2)</f>
        <v>0</v>
      </c>
      <c r="K1611" s="231" t="s">
        <v>251</v>
      </c>
      <c r="L1611" s="46"/>
      <c r="M1611" s="236" t="s">
        <v>1</v>
      </c>
      <c r="N1611" s="237" t="s">
        <v>48</v>
      </c>
      <c r="O1611" s="93"/>
      <c r="P1611" s="238">
        <f>O1611*H1611</f>
        <v>0</v>
      </c>
      <c r="Q1611" s="238">
        <v>0</v>
      </c>
      <c r="R1611" s="238">
        <f>Q1611*H1611</f>
        <v>0</v>
      </c>
      <c r="S1611" s="238">
        <v>0</v>
      </c>
      <c r="T1611" s="239">
        <f>S1611*H1611</f>
        <v>0</v>
      </c>
      <c r="U1611" s="40"/>
      <c r="V1611" s="40"/>
      <c r="W1611" s="40"/>
      <c r="X1611" s="40"/>
      <c r="Y1611" s="40"/>
      <c r="Z1611" s="40"/>
      <c r="AA1611" s="40"/>
      <c r="AB1611" s="40"/>
      <c r="AC1611" s="40"/>
      <c r="AD1611" s="40"/>
      <c r="AE1611" s="40"/>
      <c r="AR1611" s="240" t="s">
        <v>300</v>
      </c>
      <c r="AT1611" s="240" t="s">
        <v>230</v>
      </c>
      <c r="AU1611" s="240" t="s">
        <v>91</v>
      </c>
      <c r="AY1611" s="18" t="s">
        <v>227</v>
      </c>
      <c r="BE1611" s="241">
        <f>IF(N1611="základní",J1611,0)</f>
        <v>0</v>
      </c>
      <c r="BF1611" s="241">
        <f>IF(N1611="snížená",J1611,0)</f>
        <v>0</v>
      </c>
      <c r="BG1611" s="241">
        <f>IF(N1611="zákl. přenesená",J1611,0)</f>
        <v>0</v>
      </c>
      <c r="BH1611" s="241">
        <f>IF(N1611="sníž. přenesená",J1611,0)</f>
        <v>0</v>
      </c>
      <c r="BI1611" s="241">
        <f>IF(N1611="nulová",J1611,0)</f>
        <v>0</v>
      </c>
      <c r="BJ1611" s="18" t="s">
        <v>87</v>
      </c>
      <c r="BK1611" s="241">
        <f>ROUND(I1611*H1611,2)</f>
        <v>0</v>
      </c>
      <c r="BL1611" s="18" t="s">
        <v>300</v>
      </c>
      <c r="BM1611" s="240" t="s">
        <v>2377</v>
      </c>
    </row>
    <row r="1612" s="2" customFormat="1">
      <c r="A1612" s="40"/>
      <c r="B1612" s="41"/>
      <c r="C1612" s="42"/>
      <c r="D1612" s="242" t="s">
        <v>237</v>
      </c>
      <c r="E1612" s="42"/>
      <c r="F1612" s="243" t="s">
        <v>2273</v>
      </c>
      <c r="G1612" s="42"/>
      <c r="H1612" s="42"/>
      <c r="I1612" s="244"/>
      <c r="J1612" s="42"/>
      <c r="K1612" s="42"/>
      <c r="L1612" s="46"/>
      <c r="M1612" s="245"/>
      <c r="N1612" s="246"/>
      <c r="O1612" s="93"/>
      <c r="P1612" s="93"/>
      <c r="Q1612" s="93"/>
      <c r="R1612" s="93"/>
      <c r="S1612" s="93"/>
      <c r="T1612" s="94"/>
      <c r="U1612" s="40"/>
      <c r="V1612" s="40"/>
      <c r="W1612" s="40"/>
      <c r="X1612" s="40"/>
      <c r="Y1612" s="40"/>
      <c r="Z1612" s="40"/>
      <c r="AA1612" s="40"/>
      <c r="AB1612" s="40"/>
      <c r="AC1612" s="40"/>
      <c r="AD1612" s="40"/>
      <c r="AE1612" s="40"/>
      <c r="AT1612" s="18" t="s">
        <v>237</v>
      </c>
      <c r="AU1612" s="18" t="s">
        <v>91</v>
      </c>
    </row>
    <row r="1613" s="2" customFormat="1" ht="21.75" customHeight="1">
      <c r="A1613" s="40"/>
      <c r="B1613" s="41"/>
      <c r="C1613" s="229" t="s">
        <v>2378</v>
      </c>
      <c r="D1613" s="229" t="s">
        <v>230</v>
      </c>
      <c r="E1613" s="230" t="s">
        <v>2379</v>
      </c>
      <c r="F1613" s="231" t="s">
        <v>2380</v>
      </c>
      <c r="G1613" s="232" t="s">
        <v>1861</v>
      </c>
      <c r="H1613" s="233">
        <v>6</v>
      </c>
      <c r="I1613" s="234"/>
      <c r="J1613" s="235">
        <f>ROUND(I1613*H1613,2)</f>
        <v>0</v>
      </c>
      <c r="K1613" s="231" t="s">
        <v>251</v>
      </c>
      <c r="L1613" s="46"/>
      <c r="M1613" s="236" t="s">
        <v>1</v>
      </c>
      <c r="N1613" s="237" t="s">
        <v>48</v>
      </c>
      <c r="O1613" s="93"/>
      <c r="P1613" s="238">
        <f>O1613*H1613</f>
        <v>0</v>
      </c>
      <c r="Q1613" s="238">
        <v>0</v>
      </c>
      <c r="R1613" s="238">
        <f>Q1613*H1613</f>
        <v>0</v>
      </c>
      <c r="S1613" s="238">
        <v>0</v>
      </c>
      <c r="T1613" s="239">
        <f>S1613*H1613</f>
        <v>0</v>
      </c>
      <c r="U1613" s="40"/>
      <c r="V1613" s="40"/>
      <c r="W1613" s="40"/>
      <c r="X1613" s="40"/>
      <c r="Y1613" s="40"/>
      <c r="Z1613" s="40"/>
      <c r="AA1613" s="40"/>
      <c r="AB1613" s="40"/>
      <c r="AC1613" s="40"/>
      <c r="AD1613" s="40"/>
      <c r="AE1613" s="40"/>
      <c r="AR1613" s="240" t="s">
        <v>300</v>
      </c>
      <c r="AT1613" s="240" t="s">
        <v>230</v>
      </c>
      <c r="AU1613" s="240" t="s">
        <v>91</v>
      </c>
      <c r="AY1613" s="18" t="s">
        <v>227</v>
      </c>
      <c r="BE1613" s="241">
        <f>IF(N1613="základní",J1613,0)</f>
        <v>0</v>
      </c>
      <c r="BF1613" s="241">
        <f>IF(N1613="snížená",J1613,0)</f>
        <v>0</v>
      </c>
      <c r="BG1613" s="241">
        <f>IF(N1613="zákl. přenesená",J1613,0)</f>
        <v>0</v>
      </c>
      <c r="BH1613" s="241">
        <f>IF(N1613="sníž. přenesená",J1613,0)</f>
        <v>0</v>
      </c>
      <c r="BI1613" s="241">
        <f>IF(N1613="nulová",J1613,0)</f>
        <v>0</v>
      </c>
      <c r="BJ1613" s="18" t="s">
        <v>87</v>
      </c>
      <c r="BK1613" s="241">
        <f>ROUND(I1613*H1613,2)</f>
        <v>0</v>
      </c>
      <c r="BL1613" s="18" t="s">
        <v>300</v>
      </c>
      <c r="BM1613" s="240" t="s">
        <v>2381</v>
      </c>
    </row>
    <row r="1614" s="2" customFormat="1">
      <c r="A1614" s="40"/>
      <c r="B1614" s="41"/>
      <c r="C1614" s="42"/>
      <c r="D1614" s="242" t="s">
        <v>237</v>
      </c>
      <c r="E1614" s="42"/>
      <c r="F1614" s="243" t="s">
        <v>2273</v>
      </c>
      <c r="G1614" s="42"/>
      <c r="H1614" s="42"/>
      <c r="I1614" s="244"/>
      <c r="J1614" s="42"/>
      <c r="K1614" s="42"/>
      <c r="L1614" s="46"/>
      <c r="M1614" s="245"/>
      <c r="N1614" s="246"/>
      <c r="O1614" s="93"/>
      <c r="P1614" s="93"/>
      <c r="Q1614" s="93"/>
      <c r="R1614" s="93"/>
      <c r="S1614" s="93"/>
      <c r="T1614" s="94"/>
      <c r="U1614" s="40"/>
      <c r="V1614" s="40"/>
      <c r="W1614" s="40"/>
      <c r="X1614" s="40"/>
      <c r="Y1614" s="40"/>
      <c r="Z1614" s="40"/>
      <c r="AA1614" s="40"/>
      <c r="AB1614" s="40"/>
      <c r="AC1614" s="40"/>
      <c r="AD1614" s="40"/>
      <c r="AE1614" s="40"/>
      <c r="AT1614" s="18" t="s">
        <v>237</v>
      </c>
      <c r="AU1614" s="18" t="s">
        <v>91</v>
      </c>
    </row>
    <row r="1615" s="2" customFormat="1">
      <c r="A1615" s="40"/>
      <c r="B1615" s="41"/>
      <c r="C1615" s="229" t="s">
        <v>2382</v>
      </c>
      <c r="D1615" s="229" t="s">
        <v>230</v>
      </c>
      <c r="E1615" s="230" t="s">
        <v>2383</v>
      </c>
      <c r="F1615" s="231" t="s">
        <v>2384</v>
      </c>
      <c r="G1615" s="232" t="s">
        <v>1861</v>
      </c>
      <c r="H1615" s="233">
        <v>1</v>
      </c>
      <c r="I1615" s="234"/>
      <c r="J1615" s="235">
        <f>ROUND(I1615*H1615,2)</f>
        <v>0</v>
      </c>
      <c r="K1615" s="231" t="s">
        <v>251</v>
      </c>
      <c r="L1615" s="46"/>
      <c r="M1615" s="236" t="s">
        <v>1</v>
      </c>
      <c r="N1615" s="237" t="s">
        <v>48</v>
      </c>
      <c r="O1615" s="93"/>
      <c r="P1615" s="238">
        <f>O1615*H1615</f>
        <v>0</v>
      </c>
      <c r="Q1615" s="238">
        <v>0</v>
      </c>
      <c r="R1615" s="238">
        <f>Q1615*H1615</f>
        <v>0</v>
      </c>
      <c r="S1615" s="238">
        <v>0</v>
      </c>
      <c r="T1615" s="239">
        <f>S1615*H1615</f>
        <v>0</v>
      </c>
      <c r="U1615" s="40"/>
      <c r="V1615" s="40"/>
      <c r="W1615" s="40"/>
      <c r="X1615" s="40"/>
      <c r="Y1615" s="40"/>
      <c r="Z1615" s="40"/>
      <c r="AA1615" s="40"/>
      <c r="AB1615" s="40"/>
      <c r="AC1615" s="40"/>
      <c r="AD1615" s="40"/>
      <c r="AE1615" s="40"/>
      <c r="AR1615" s="240" t="s">
        <v>300</v>
      </c>
      <c r="AT1615" s="240" t="s">
        <v>230</v>
      </c>
      <c r="AU1615" s="240" t="s">
        <v>91</v>
      </c>
      <c r="AY1615" s="18" t="s">
        <v>227</v>
      </c>
      <c r="BE1615" s="241">
        <f>IF(N1615="základní",J1615,0)</f>
        <v>0</v>
      </c>
      <c r="BF1615" s="241">
        <f>IF(N1615="snížená",J1615,0)</f>
        <v>0</v>
      </c>
      <c r="BG1615" s="241">
        <f>IF(N1615="zákl. přenesená",J1615,0)</f>
        <v>0</v>
      </c>
      <c r="BH1615" s="241">
        <f>IF(N1615="sníž. přenesená",J1615,0)</f>
        <v>0</v>
      </c>
      <c r="BI1615" s="241">
        <f>IF(N1615="nulová",J1615,0)</f>
        <v>0</v>
      </c>
      <c r="BJ1615" s="18" t="s">
        <v>87</v>
      </c>
      <c r="BK1615" s="241">
        <f>ROUND(I1615*H1615,2)</f>
        <v>0</v>
      </c>
      <c r="BL1615" s="18" t="s">
        <v>300</v>
      </c>
      <c r="BM1615" s="240" t="s">
        <v>2385</v>
      </c>
    </row>
    <row r="1616" s="2" customFormat="1">
      <c r="A1616" s="40"/>
      <c r="B1616" s="41"/>
      <c r="C1616" s="42"/>
      <c r="D1616" s="242" t="s">
        <v>237</v>
      </c>
      <c r="E1616" s="42"/>
      <c r="F1616" s="243" t="s">
        <v>2273</v>
      </c>
      <c r="G1616" s="42"/>
      <c r="H1616" s="42"/>
      <c r="I1616" s="244"/>
      <c r="J1616" s="42"/>
      <c r="K1616" s="42"/>
      <c r="L1616" s="46"/>
      <c r="M1616" s="245"/>
      <c r="N1616" s="246"/>
      <c r="O1616" s="93"/>
      <c r="P1616" s="93"/>
      <c r="Q1616" s="93"/>
      <c r="R1616" s="93"/>
      <c r="S1616" s="93"/>
      <c r="T1616" s="94"/>
      <c r="U1616" s="40"/>
      <c r="V1616" s="40"/>
      <c r="W1616" s="40"/>
      <c r="X1616" s="40"/>
      <c r="Y1616" s="40"/>
      <c r="Z1616" s="40"/>
      <c r="AA1616" s="40"/>
      <c r="AB1616" s="40"/>
      <c r="AC1616" s="40"/>
      <c r="AD1616" s="40"/>
      <c r="AE1616" s="40"/>
      <c r="AT1616" s="18" t="s">
        <v>237</v>
      </c>
      <c r="AU1616" s="18" t="s">
        <v>91</v>
      </c>
    </row>
    <row r="1617" s="2" customFormat="1" ht="16.5" customHeight="1">
      <c r="A1617" s="40"/>
      <c r="B1617" s="41"/>
      <c r="C1617" s="229" t="s">
        <v>2386</v>
      </c>
      <c r="D1617" s="229" t="s">
        <v>230</v>
      </c>
      <c r="E1617" s="230" t="s">
        <v>2387</v>
      </c>
      <c r="F1617" s="231" t="s">
        <v>2388</v>
      </c>
      <c r="G1617" s="232" t="s">
        <v>1861</v>
      </c>
      <c r="H1617" s="233">
        <v>1</v>
      </c>
      <c r="I1617" s="234"/>
      <c r="J1617" s="235">
        <f>ROUND(I1617*H1617,2)</f>
        <v>0</v>
      </c>
      <c r="K1617" s="231" t="s">
        <v>251</v>
      </c>
      <c r="L1617" s="46"/>
      <c r="M1617" s="236" t="s">
        <v>1</v>
      </c>
      <c r="N1617" s="237" t="s">
        <v>48</v>
      </c>
      <c r="O1617" s="93"/>
      <c r="P1617" s="238">
        <f>O1617*H1617</f>
        <v>0</v>
      </c>
      <c r="Q1617" s="238">
        <v>0</v>
      </c>
      <c r="R1617" s="238">
        <f>Q1617*H1617</f>
        <v>0</v>
      </c>
      <c r="S1617" s="238">
        <v>0</v>
      </c>
      <c r="T1617" s="239">
        <f>S1617*H1617</f>
        <v>0</v>
      </c>
      <c r="U1617" s="40"/>
      <c r="V1617" s="40"/>
      <c r="W1617" s="40"/>
      <c r="X1617" s="40"/>
      <c r="Y1617" s="40"/>
      <c r="Z1617" s="40"/>
      <c r="AA1617" s="40"/>
      <c r="AB1617" s="40"/>
      <c r="AC1617" s="40"/>
      <c r="AD1617" s="40"/>
      <c r="AE1617" s="40"/>
      <c r="AR1617" s="240" t="s">
        <v>300</v>
      </c>
      <c r="AT1617" s="240" t="s">
        <v>230</v>
      </c>
      <c r="AU1617" s="240" t="s">
        <v>91</v>
      </c>
      <c r="AY1617" s="18" t="s">
        <v>227</v>
      </c>
      <c r="BE1617" s="241">
        <f>IF(N1617="základní",J1617,0)</f>
        <v>0</v>
      </c>
      <c r="BF1617" s="241">
        <f>IF(N1617="snížená",J1617,0)</f>
        <v>0</v>
      </c>
      <c r="BG1617" s="241">
        <f>IF(N1617="zákl. přenesená",J1617,0)</f>
        <v>0</v>
      </c>
      <c r="BH1617" s="241">
        <f>IF(N1617="sníž. přenesená",J1617,0)</f>
        <v>0</v>
      </c>
      <c r="BI1617" s="241">
        <f>IF(N1617="nulová",J1617,0)</f>
        <v>0</v>
      </c>
      <c r="BJ1617" s="18" t="s">
        <v>87</v>
      </c>
      <c r="BK1617" s="241">
        <f>ROUND(I1617*H1617,2)</f>
        <v>0</v>
      </c>
      <c r="BL1617" s="18" t="s">
        <v>300</v>
      </c>
      <c r="BM1617" s="240" t="s">
        <v>2389</v>
      </c>
    </row>
    <row r="1618" s="2" customFormat="1">
      <c r="A1618" s="40"/>
      <c r="B1618" s="41"/>
      <c r="C1618" s="42"/>
      <c r="D1618" s="242" t="s">
        <v>237</v>
      </c>
      <c r="E1618" s="42"/>
      <c r="F1618" s="243" t="s">
        <v>2273</v>
      </c>
      <c r="G1618" s="42"/>
      <c r="H1618" s="42"/>
      <c r="I1618" s="244"/>
      <c r="J1618" s="42"/>
      <c r="K1618" s="42"/>
      <c r="L1618" s="46"/>
      <c r="M1618" s="245"/>
      <c r="N1618" s="246"/>
      <c r="O1618" s="93"/>
      <c r="P1618" s="93"/>
      <c r="Q1618" s="93"/>
      <c r="R1618" s="93"/>
      <c r="S1618" s="93"/>
      <c r="T1618" s="94"/>
      <c r="U1618" s="40"/>
      <c r="V1618" s="40"/>
      <c r="W1618" s="40"/>
      <c r="X1618" s="40"/>
      <c r="Y1618" s="40"/>
      <c r="Z1618" s="40"/>
      <c r="AA1618" s="40"/>
      <c r="AB1618" s="40"/>
      <c r="AC1618" s="40"/>
      <c r="AD1618" s="40"/>
      <c r="AE1618" s="40"/>
      <c r="AT1618" s="18" t="s">
        <v>237</v>
      </c>
      <c r="AU1618" s="18" t="s">
        <v>91</v>
      </c>
    </row>
    <row r="1619" s="2" customFormat="1">
      <c r="A1619" s="40"/>
      <c r="B1619" s="41"/>
      <c r="C1619" s="229" t="s">
        <v>2390</v>
      </c>
      <c r="D1619" s="229" t="s">
        <v>230</v>
      </c>
      <c r="E1619" s="230" t="s">
        <v>2391</v>
      </c>
      <c r="F1619" s="231" t="s">
        <v>2392</v>
      </c>
      <c r="G1619" s="232" t="s">
        <v>1861</v>
      </c>
      <c r="H1619" s="233">
        <v>1</v>
      </c>
      <c r="I1619" s="234"/>
      <c r="J1619" s="235">
        <f>ROUND(I1619*H1619,2)</f>
        <v>0</v>
      </c>
      <c r="K1619" s="231" t="s">
        <v>251</v>
      </c>
      <c r="L1619" s="46"/>
      <c r="M1619" s="236" t="s">
        <v>1</v>
      </c>
      <c r="N1619" s="237" t="s">
        <v>48</v>
      </c>
      <c r="O1619" s="93"/>
      <c r="P1619" s="238">
        <f>O1619*H1619</f>
        <v>0</v>
      </c>
      <c r="Q1619" s="238">
        <v>0</v>
      </c>
      <c r="R1619" s="238">
        <f>Q1619*H1619</f>
        <v>0</v>
      </c>
      <c r="S1619" s="238">
        <v>0</v>
      </c>
      <c r="T1619" s="239">
        <f>S1619*H1619</f>
        <v>0</v>
      </c>
      <c r="U1619" s="40"/>
      <c r="V1619" s="40"/>
      <c r="W1619" s="40"/>
      <c r="X1619" s="40"/>
      <c r="Y1619" s="40"/>
      <c r="Z1619" s="40"/>
      <c r="AA1619" s="40"/>
      <c r="AB1619" s="40"/>
      <c r="AC1619" s="40"/>
      <c r="AD1619" s="40"/>
      <c r="AE1619" s="40"/>
      <c r="AR1619" s="240" t="s">
        <v>300</v>
      </c>
      <c r="AT1619" s="240" t="s">
        <v>230</v>
      </c>
      <c r="AU1619" s="240" t="s">
        <v>91</v>
      </c>
      <c r="AY1619" s="18" t="s">
        <v>227</v>
      </c>
      <c r="BE1619" s="241">
        <f>IF(N1619="základní",J1619,0)</f>
        <v>0</v>
      </c>
      <c r="BF1619" s="241">
        <f>IF(N1619="snížená",J1619,0)</f>
        <v>0</v>
      </c>
      <c r="BG1619" s="241">
        <f>IF(N1619="zákl. přenesená",J1619,0)</f>
        <v>0</v>
      </c>
      <c r="BH1619" s="241">
        <f>IF(N1619="sníž. přenesená",J1619,0)</f>
        <v>0</v>
      </c>
      <c r="BI1619" s="241">
        <f>IF(N1619="nulová",J1619,0)</f>
        <v>0</v>
      </c>
      <c r="BJ1619" s="18" t="s">
        <v>87</v>
      </c>
      <c r="BK1619" s="241">
        <f>ROUND(I1619*H1619,2)</f>
        <v>0</v>
      </c>
      <c r="BL1619" s="18" t="s">
        <v>300</v>
      </c>
      <c r="BM1619" s="240" t="s">
        <v>2393</v>
      </c>
    </row>
    <row r="1620" s="2" customFormat="1">
      <c r="A1620" s="40"/>
      <c r="B1620" s="41"/>
      <c r="C1620" s="42"/>
      <c r="D1620" s="242" t="s">
        <v>237</v>
      </c>
      <c r="E1620" s="42"/>
      <c r="F1620" s="243" t="s">
        <v>2273</v>
      </c>
      <c r="G1620" s="42"/>
      <c r="H1620" s="42"/>
      <c r="I1620" s="244"/>
      <c r="J1620" s="42"/>
      <c r="K1620" s="42"/>
      <c r="L1620" s="46"/>
      <c r="M1620" s="245"/>
      <c r="N1620" s="246"/>
      <c r="O1620" s="93"/>
      <c r="P1620" s="93"/>
      <c r="Q1620" s="93"/>
      <c r="R1620" s="93"/>
      <c r="S1620" s="93"/>
      <c r="T1620" s="94"/>
      <c r="U1620" s="40"/>
      <c r="V1620" s="40"/>
      <c r="W1620" s="40"/>
      <c r="X1620" s="40"/>
      <c r="Y1620" s="40"/>
      <c r="Z1620" s="40"/>
      <c r="AA1620" s="40"/>
      <c r="AB1620" s="40"/>
      <c r="AC1620" s="40"/>
      <c r="AD1620" s="40"/>
      <c r="AE1620" s="40"/>
      <c r="AT1620" s="18" t="s">
        <v>237</v>
      </c>
      <c r="AU1620" s="18" t="s">
        <v>91</v>
      </c>
    </row>
    <row r="1621" s="2" customFormat="1">
      <c r="A1621" s="40"/>
      <c r="B1621" s="41"/>
      <c r="C1621" s="229" t="s">
        <v>2394</v>
      </c>
      <c r="D1621" s="229" t="s">
        <v>230</v>
      </c>
      <c r="E1621" s="230" t="s">
        <v>2395</v>
      </c>
      <c r="F1621" s="231" t="s">
        <v>2396</v>
      </c>
      <c r="G1621" s="232" t="s">
        <v>1861</v>
      </c>
      <c r="H1621" s="233">
        <v>1</v>
      </c>
      <c r="I1621" s="234"/>
      <c r="J1621" s="235">
        <f>ROUND(I1621*H1621,2)</f>
        <v>0</v>
      </c>
      <c r="K1621" s="231" t="s">
        <v>251</v>
      </c>
      <c r="L1621" s="46"/>
      <c r="M1621" s="236" t="s">
        <v>1</v>
      </c>
      <c r="N1621" s="237" t="s">
        <v>48</v>
      </c>
      <c r="O1621" s="93"/>
      <c r="P1621" s="238">
        <f>O1621*H1621</f>
        <v>0</v>
      </c>
      <c r="Q1621" s="238">
        <v>0</v>
      </c>
      <c r="R1621" s="238">
        <f>Q1621*H1621</f>
        <v>0</v>
      </c>
      <c r="S1621" s="238">
        <v>0</v>
      </c>
      <c r="T1621" s="239">
        <f>S1621*H1621</f>
        <v>0</v>
      </c>
      <c r="U1621" s="40"/>
      <c r="V1621" s="40"/>
      <c r="W1621" s="40"/>
      <c r="X1621" s="40"/>
      <c r="Y1621" s="40"/>
      <c r="Z1621" s="40"/>
      <c r="AA1621" s="40"/>
      <c r="AB1621" s="40"/>
      <c r="AC1621" s="40"/>
      <c r="AD1621" s="40"/>
      <c r="AE1621" s="40"/>
      <c r="AR1621" s="240" t="s">
        <v>300</v>
      </c>
      <c r="AT1621" s="240" t="s">
        <v>230</v>
      </c>
      <c r="AU1621" s="240" t="s">
        <v>91</v>
      </c>
      <c r="AY1621" s="18" t="s">
        <v>227</v>
      </c>
      <c r="BE1621" s="241">
        <f>IF(N1621="základní",J1621,0)</f>
        <v>0</v>
      </c>
      <c r="BF1621" s="241">
        <f>IF(N1621="snížená",J1621,0)</f>
        <v>0</v>
      </c>
      <c r="BG1621" s="241">
        <f>IF(N1621="zákl. přenesená",J1621,0)</f>
        <v>0</v>
      </c>
      <c r="BH1621" s="241">
        <f>IF(N1621="sníž. přenesená",J1621,0)</f>
        <v>0</v>
      </c>
      <c r="BI1621" s="241">
        <f>IF(N1621="nulová",J1621,0)</f>
        <v>0</v>
      </c>
      <c r="BJ1621" s="18" t="s">
        <v>87</v>
      </c>
      <c r="BK1621" s="241">
        <f>ROUND(I1621*H1621,2)</f>
        <v>0</v>
      </c>
      <c r="BL1621" s="18" t="s">
        <v>300</v>
      </c>
      <c r="BM1621" s="240" t="s">
        <v>2397</v>
      </c>
    </row>
    <row r="1622" s="2" customFormat="1">
      <c r="A1622" s="40"/>
      <c r="B1622" s="41"/>
      <c r="C1622" s="42"/>
      <c r="D1622" s="242" t="s">
        <v>237</v>
      </c>
      <c r="E1622" s="42"/>
      <c r="F1622" s="243" t="s">
        <v>2273</v>
      </c>
      <c r="G1622" s="42"/>
      <c r="H1622" s="42"/>
      <c r="I1622" s="244"/>
      <c r="J1622" s="42"/>
      <c r="K1622" s="42"/>
      <c r="L1622" s="46"/>
      <c r="M1622" s="245"/>
      <c r="N1622" s="246"/>
      <c r="O1622" s="93"/>
      <c r="P1622" s="93"/>
      <c r="Q1622" s="93"/>
      <c r="R1622" s="93"/>
      <c r="S1622" s="93"/>
      <c r="T1622" s="94"/>
      <c r="U1622" s="40"/>
      <c r="V1622" s="40"/>
      <c r="W1622" s="40"/>
      <c r="X1622" s="40"/>
      <c r="Y1622" s="40"/>
      <c r="Z1622" s="40"/>
      <c r="AA1622" s="40"/>
      <c r="AB1622" s="40"/>
      <c r="AC1622" s="40"/>
      <c r="AD1622" s="40"/>
      <c r="AE1622" s="40"/>
      <c r="AT1622" s="18" t="s">
        <v>237</v>
      </c>
      <c r="AU1622" s="18" t="s">
        <v>91</v>
      </c>
    </row>
    <row r="1623" s="2" customFormat="1" ht="21.75" customHeight="1">
      <c r="A1623" s="40"/>
      <c r="B1623" s="41"/>
      <c r="C1623" s="229" t="s">
        <v>2398</v>
      </c>
      <c r="D1623" s="229" t="s">
        <v>230</v>
      </c>
      <c r="E1623" s="230" t="s">
        <v>2399</v>
      </c>
      <c r="F1623" s="231" t="s">
        <v>2400</v>
      </c>
      <c r="G1623" s="232" t="s">
        <v>1861</v>
      </c>
      <c r="H1623" s="233">
        <v>1</v>
      </c>
      <c r="I1623" s="234"/>
      <c r="J1623" s="235">
        <f>ROUND(I1623*H1623,2)</f>
        <v>0</v>
      </c>
      <c r="K1623" s="231" t="s">
        <v>251</v>
      </c>
      <c r="L1623" s="46"/>
      <c r="M1623" s="236" t="s">
        <v>1</v>
      </c>
      <c r="N1623" s="237" t="s">
        <v>48</v>
      </c>
      <c r="O1623" s="93"/>
      <c r="P1623" s="238">
        <f>O1623*H1623</f>
        <v>0</v>
      </c>
      <c r="Q1623" s="238">
        <v>0</v>
      </c>
      <c r="R1623" s="238">
        <f>Q1623*H1623</f>
        <v>0</v>
      </c>
      <c r="S1623" s="238">
        <v>0</v>
      </c>
      <c r="T1623" s="239">
        <f>S1623*H1623</f>
        <v>0</v>
      </c>
      <c r="U1623" s="40"/>
      <c r="V1623" s="40"/>
      <c r="W1623" s="40"/>
      <c r="X1623" s="40"/>
      <c r="Y1623" s="40"/>
      <c r="Z1623" s="40"/>
      <c r="AA1623" s="40"/>
      <c r="AB1623" s="40"/>
      <c r="AC1623" s="40"/>
      <c r="AD1623" s="40"/>
      <c r="AE1623" s="40"/>
      <c r="AR1623" s="240" t="s">
        <v>300</v>
      </c>
      <c r="AT1623" s="240" t="s">
        <v>230</v>
      </c>
      <c r="AU1623" s="240" t="s">
        <v>91</v>
      </c>
      <c r="AY1623" s="18" t="s">
        <v>227</v>
      </c>
      <c r="BE1623" s="241">
        <f>IF(N1623="základní",J1623,0)</f>
        <v>0</v>
      </c>
      <c r="BF1623" s="241">
        <f>IF(N1623="snížená",J1623,0)</f>
        <v>0</v>
      </c>
      <c r="BG1623" s="241">
        <f>IF(N1623="zákl. přenesená",J1623,0)</f>
        <v>0</v>
      </c>
      <c r="BH1623" s="241">
        <f>IF(N1623="sníž. přenesená",J1623,0)</f>
        <v>0</v>
      </c>
      <c r="BI1623" s="241">
        <f>IF(N1623="nulová",J1623,0)</f>
        <v>0</v>
      </c>
      <c r="BJ1623" s="18" t="s">
        <v>87</v>
      </c>
      <c r="BK1623" s="241">
        <f>ROUND(I1623*H1623,2)</f>
        <v>0</v>
      </c>
      <c r="BL1623" s="18" t="s">
        <v>300</v>
      </c>
      <c r="BM1623" s="240" t="s">
        <v>2401</v>
      </c>
    </row>
    <row r="1624" s="2" customFormat="1">
      <c r="A1624" s="40"/>
      <c r="B1624" s="41"/>
      <c r="C1624" s="42"/>
      <c r="D1624" s="242" t="s">
        <v>237</v>
      </c>
      <c r="E1624" s="42"/>
      <c r="F1624" s="243" t="s">
        <v>2273</v>
      </c>
      <c r="G1624" s="42"/>
      <c r="H1624" s="42"/>
      <c r="I1624" s="244"/>
      <c r="J1624" s="42"/>
      <c r="K1624" s="42"/>
      <c r="L1624" s="46"/>
      <c r="M1624" s="245"/>
      <c r="N1624" s="246"/>
      <c r="O1624" s="93"/>
      <c r="P1624" s="93"/>
      <c r="Q1624" s="93"/>
      <c r="R1624" s="93"/>
      <c r="S1624" s="93"/>
      <c r="T1624" s="94"/>
      <c r="U1624" s="40"/>
      <c r="V1624" s="40"/>
      <c r="W1624" s="40"/>
      <c r="X1624" s="40"/>
      <c r="Y1624" s="40"/>
      <c r="Z1624" s="40"/>
      <c r="AA1624" s="40"/>
      <c r="AB1624" s="40"/>
      <c r="AC1624" s="40"/>
      <c r="AD1624" s="40"/>
      <c r="AE1624" s="40"/>
      <c r="AT1624" s="18" t="s">
        <v>237</v>
      </c>
      <c r="AU1624" s="18" t="s">
        <v>91</v>
      </c>
    </row>
    <row r="1625" s="2" customFormat="1">
      <c r="A1625" s="40"/>
      <c r="B1625" s="41"/>
      <c r="C1625" s="229" t="s">
        <v>2402</v>
      </c>
      <c r="D1625" s="229" t="s">
        <v>230</v>
      </c>
      <c r="E1625" s="230" t="s">
        <v>2403</v>
      </c>
      <c r="F1625" s="231" t="s">
        <v>2404</v>
      </c>
      <c r="G1625" s="232" t="s">
        <v>1861</v>
      </c>
      <c r="H1625" s="233">
        <v>2</v>
      </c>
      <c r="I1625" s="234"/>
      <c r="J1625" s="235">
        <f>ROUND(I1625*H1625,2)</f>
        <v>0</v>
      </c>
      <c r="K1625" s="231" t="s">
        <v>251</v>
      </c>
      <c r="L1625" s="46"/>
      <c r="M1625" s="236" t="s">
        <v>1</v>
      </c>
      <c r="N1625" s="237" t="s">
        <v>48</v>
      </c>
      <c r="O1625" s="93"/>
      <c r="P1625" s="238">
        <f>O1625*H1625</f>
        <v>0</v>
      </c>
      <c r="Q1625" s="238">
        <v>0</v>
      </c>
      <c r="R1625" s="238">
        <f>Q1625*H1625</f>
        <v>0</v>
      </c>
      <c r="S1625" s="238">
        <v>0</v>
      </c>
      <c r="T1625" s="239">
        <f>S1625*H1625</f>
        <v>0</v>
      </c>
      <c r="U1625" s="40"/>
      <c r="V1625" s="40"/>
      <c r="W1625" s="40"/>
      <c r="X1625" s="40"/>
      <c r="Y1625" s="40"/>
      <c r="Z1625" s="40"/>
      <c r="AA1625" s="40"/>
      <c r="AB1625" s="40"/>
      <c r="AC1625" s="40"/>
      <c r="AD1625" s="40"/>
      <c r="AE1625" s="40"/>
      <c r="AR1625" s="240" t="s">
        <v>300</v>
      </c>
      <c r="AT1625" s="240" t="s">
        <v>230</v>
      </c>
      <c r="AU1625" s="240" t="s">
        <v>91</v>
      </c>
      <c r="AY1625" s="18" t="s">
        <v>227</v>
      </c>
      <c r="BE1625" s="241">
        <f>IF(N1625="základní",J1625,0)</f>
        <v>0</v>
      </c>
      <c r="BF1625" s="241">
        <f>IF(N1625="snížená",J1625,0)</f>
        <v>0</v>
      </c>
      <c r="BG1625" s="241">
        <f>IF(N1625="zákl. přenesená",J1625,0)</f>
        <v>0</v>
      </c>
      <c r="BH1625" s="241">
        <f>IF(N1625="sníž. přenesená",J1625,0)</f>
        <v>0</v>
      </c>
      <c r="BI1625" s="241">
        <f>IF(N1625="nulová",J1625,0)</f>
        <v>0</v>
      </c>
      <c r="BJ1625" s="18" t="s">
        <v>87</v>
      </c>
      <c r="BK1625" s="241">
        <f>ROUND(I1625*H1625,2)</f>
        <v>0</v>
      </c>
      <c r="BL1625" s="18" t="s">
        <v>300</v>
      </c>
      <c r="BM1625" s="240" t="s">
        <v>2405</v>
      </c>
    </row>
    <row r="1626" s="2" customFormat="1">
      <c r="A1626" s="40"/>
      <c r="B1626" s="41"/>
      <c r="C1626" s="42"/>
      <c r="D1626" s="242" t="s">
        <v>237</v>
      </c>
      <c r="E1626" s="42"/>
      <c r="F1626" s="243" t="s">
        <v>2273</v>
      </c>
      <c r="G1626" s="42"/>
      <c r="H1626" s="42"/>
      <c r="I1626" s="244"/>
      <c r="J1626" s="42"/>
      <c r="K1626" s="42"/>
      <c r="L1626" s="46"/>
      <c r="M1626" s="245"/>
      <c r="N1626" s="246"/>
      <c r="O1626" s="93"/>
      <c r="P1626" s="93"/>
      <c r="Q1626" s="93"/>
      <c r="R1626" s="93"/>
      <c r="S1626" s="93"/>
      <c r="T1626" s="94"/>
      <c r="U1626" s="40"/>
      <c r="V1626" s="40"/>
      <c r="W1626" s="40"/>
      <c r="X1626" s="40"/>
      <c r="Y1626" s="40"/>
      <c r="Z1626" s="40"/>
      <c r="AA1626" s="40"/>
      <c r="AB1626" s="40"/>
      <c r="AC1626" s="40"/>
      <c r="AD1626" s="40"/>
      <c r="AE1626" s="40"/>
      <c r="AT1626" s="18" t="s">
        <v>237</v>
      </c>
      <c r="AU1626" s="18" t="s">
        <v>91</v>
      </c>
    </row>
    <row r="1627" s="2" customFormat="1" ht="16.5" customHeight="1">
      <c r="A1627" s="40"/>
      <c r="B1627" s="41"/>
      <c r="C1627" s="229" t="s">
        <v>2406</v>
      </c>
      <c r="D1627" s="229" t="s">
        <v>230</v>
      </c>
      <c r="E1627" s="230" t="s">
        <v>2407</v>
      </c>
      <c r="F1627" s="231" t="s">
        <v>2408</v>
      </c>
      <c r="G1627" s="232" t="s">
        <v>544</v>
      </c>
      <c r="H1627" s="233">
        <v>2.1499999999999999</v>
      </c>
      <c r="I1627" s="234"/>
      <c r="J1627" s="235">
        <f>ROUND(I1627*H1627,2)</f>
        <v>0</v>
      </c>
      <c r="K1627" s="231" t="s">
        <v>251</v>
      </c>
      <c r="L1627" s="46"/>
      <c r="M1627" s="236" t="s">
        <v>1</v>
      </c>
      <c r="N1627" s="237" t="s">
        <v>48</v>
      </c>
      <c r="O1627" s="93"/>
      <c r="P1627" s="238">
        <f>O1627*H1627</f>
        <v>0</v>
      </c>
      <c r="Q1627" s="238">
        <v>0</v>
      </c>
      <c r="R1627" s="238">
        <f>Q1627*H1627</f>
        <v>0</v>
      </c>
      <c r="S1627" s="238">
        <v>0</v>
      </c>
      <c r="T1627" s="239">
        <f>S1627*H1627</f>
        <v>0</v>
      </c>
      <c r="U1627" s="40"/>
      <c r="V1627" s="40"/>
      <c r="W1627" s="40"/>
      <c r="X1627" s="40"/>
      <c r="Y1627" s="40"/>
      <c r="Z1627" s="40"/>
      <c r="AA1627" s="40"/>
      <c r="AB1627" s="40"/>
      <c r="AC1627" s="40"/>
      <c r="AD1627" s="40"/>
      <c r="AE1627" s="40"/>
      <c r="AR1627" s="240" t="s">
        <v>300</v>
      </c>
      <c r="AT1627" s="240" t="s">
        <v>230</v>
      </c>
      <c r="AU1627" s="240" t="s">
        <v>91</v>
      </c>
      <c r="AY1627" s="18" t="s">
        <v>227</v>
      </c>
      <c r="BE1627" s="241">
        <f>IF(N1627="základní",J1627,0)</f>
        <v>0</v>
      </c>
      <c r="BF1627" s="241">
        <f>IF(N1627="snížená",J1627,0)</f>
        <v>0</v>
      </c>
      <c r="BG1627" s="241">
        <f>IF(N1627="zákl. přenesená",J1627,0)</f>
        <v>0</v>
      </c>
      <c r="BH1627" s="241">
        <f>IF(N1627="sníž. přenesená",J1627,0)</f>
        <v>0</v>
      </c>
      <c r="BI1627" s="241">
        <f>IF(N1627="nulová",J1627,0)</f>
        <v>0</v>
      </c>
      <c r="BJ1627" s="18" t="s">
        <v>87</v>
      </c>
      <c r="BK1627" s="241">
        <f>ROUND(I1627*H1627,2)</f>
        <v>0</v>
      </c>
      <c r="BL1627" s="18" t="s">
        <v>300</v>
      </c>
      <c r="BM1627" s="240" t="s">
        <v>2409</v>
      </c>
    </row>
    <row r="1628" s="2" customFormat="1">
      <c r="A1628" s="40"/>
      <c r="B1628" s="41"/>
      <c r="C1628" s="42"/>
      <c r="D1628" s="242" t="s">
        <v>237</v>
      </c>
      <c r="E1628" s="42"/>
      <c r="F1628" s="243" t="s">
        <v>2273</v>
      </c>
      <c r="G1628" s="42"/>
      <c r="H1628" s="42"/>
      <c r="I1628" s="244"/>
      <c r="J1628" s="42"/>
      <c r="K1628" s="42"/>
      <c r="L1628" s="46"/>
      <c r="M1628" s="245"/>
      <c r="N1628" s="246"/>
      <c r="O1628" s="93"/>
      <c r="P1628" s="93"/>
      <c r="Q1628" s="93"/>
      <c r="R1628" s="93"/>
      <c r="S1628" s="93"/>
      <c r="T1628" s="94"/>
      <c r="U1628" s="40"/>
      <c r="V1628" s="40"/>
      <c r="W1628" s="40"/>
      <c r="X1628" s="40"/>
      <c r="Y1628" s="40"/>
      <c r="Z1628" s="40"/>
      <c r="AA1628" s="40"/>
      <c r="AB1628" s="40"/>
      <c r="AC1628" s="40"/>
      <c r="AD1628" s="40"/>
      <c r="AE1628" s="40"/>
      <c r="AT1628" s="18" t="s">
        <v>237</v>
      </c>
      <c r="AU1628" s="18" t="s">
        <v>91</v>
      </c>
    </row>
    <row r="1629" s="2" customFormat="1">
      <c r="A1629" s="40"/>
      <c r="B1629" s="41"/>
      <c r="C1629" s="229" t="s">
        <v>2410</v>
      </c>
      <c r="D1629" s="229" t="s">
        <v>230</v>
      </c>
      <c r="E1629" s="230" t="s">
        <v>2411</v>
      </c>
      <c r="F1629" s="231" t="s">
        <v>2412</v>
      </c>
      <c r="G1629" s="232" t="s">
        <v>1861</v>
      </c>
      <c r="H1629" s="233">
        <v>1</v>
      </c>
      <c r="I1629" s="234"/>
      <c r="J1629" s="235">
        <f>ROUND(I1629*H1629,2)</f>
        <v>0</v>
      </c>
      <c r="K1629" s="231" t="s">
        <v>251</v>
      </c>
      <c r="L1629" s="46"/>
      <c r="M1629" s="236" t="s">
        <v>1</v>
      </c>
      <c r="N1629" s="237" t="s">
        <v>48</v>
      </c>
      <c r="O1629" s="93"/>
      <c r="P1629" s="238">
        <f>O1629*H1629</f>
        <v>0</v>
      </c>
      <c r="Q1629" s="238">
        <v>0</v>
      </c>
      <c r="R1629" s="238">
        <f>Q1629*H1629</f>
        <v>0</v>
      </c>
      <c r="S1629" s="238">
        <v>0</v>
      </c>
      <c r="T1629" s="239">
        <f>S1629*H1629</f>
        <v>0</v>
      </c>
      <c r="U1629" s="40"/>
      <c r="V1629" s="40"/>
      <c r="W1629" s="40"/>
      <c r="X1629" s="40"/>
      <c r="Y1629" s="40"/>
      <c r="Z1629" s="40"/>
      <c r="AA1629" s="40"/>
      <c r="AB1629" s="40"/>
      <c r="AC1629" s="40"/>
      <c r="AD1629" s="40"/>
      <c r="AE1629" s="40"/>
      <c r="AR1629" s="240" t="s">
        <v>300</v>
      </c>
      <c r="AT1629" s="240" t="s">
        <v>230</v>
      </c>
      <c r="AU1629" s="240" t="s">
        <v>91</v>
      </c>
      <c r="AY1629" s="18" t="s">
        <v>227</v>
      </c>
      <c r="BE1629" s="241">
        <f>IF(N1629="základní",J1629,0)</f>
        <v>0</v>
      </c>
      <c r="BF1629" s="241">
        <f>IF(N1629="snížená",J1629,0)</f>
        <v>0</v>
      </c>
      <c r="BG1629" s="241">
        <f>IF(N1629="zákl. přenesená",J1629,0)</f>
        <v>0</v>
      </c>
      <c r="BH1629" s="241">
        <f>IF(N1629="sníž. přenesená",J1629,0)</f>
        <v>0</v>
      </c>
      <c r="BI1629" s="241">
        <f>IF(N1629="nulová",J1629,0)</f>
        <v>0</v>
      </c>
      <c r="BJ1629" s="18" t="s">
        <v>87</v>
      </c>
      <c r="BK1629" s="241">
        <f>ROUND(I1629*H1629,2)</f>
        <v>0</v>
      </c>
      <c r="BL1629" s="18" t="s">
        <v>300</v>
      </c>
      <c r="BM1629" s="240" t="s">
        <v>2413</v>
      </c>
    </row>
    <row r="1630" s="2" customFormat="1">
      <c r="A1630" s="40"/>
      <c r="B1630" s="41"/>
      <c r="C1630" s="42"/>
      <c r="D1630" s="242" t="s">
        <v>237</v>
      </c>
      <c r="E1630" s="42"/>
      <c r="F1630" s="243" t="s">
        <v>2273</v>
      </c>
      <c r="G1630" s="42"/>
      <c r="H1630" s="42"/>
      <c r="I1630" s="244"/>
      <c r="J1630" s="42"/>
      <c r="K1630" s="42"/>
      <c r="L1630" s="46"/>
      <c r="M1630" s="245"/>
      <c r="N1630" s="246"/>
      <c r="O1630" s="93"/>
      <c r="P1630" s="93"/>
      <c r="Q1630" s="93"/>
      <c r="R1630" s="93"/>
      <c r="S1630" s="93"/>
      <c r="T1630" s="94"/>
      <c r="U1630" s="40"/>
      <c r="V1630" s="40"/>
      <c r="W1630" s="40"/>
      <c r="X1630" s="40"/>
      <c r="Y1630" s="40"/>
      <c r="Z1630" s="40"/>
      <c r="AA1630" s="40"/>
      <c r="AB1630" s="40"/>
      <c r="AC1630" s="40"/>
      <c r="AD1630" s="40"/>
      <c r="AE1630" s="40"/>
      <c r="AT1630" s="18" t="s">
        <v>237</v>
      </c>
      <c r="AU1630" s="18" t="s">
        <v>91</v>
      </c>
    </row>
    <row r="1631" s="2" customFormat="1" ht="21.75" customHeight="1">
      <c r="A1631" s="40"/>
      <c r="B1631" s="41"/>
      <c r="C1631" s="229" t="s">
        <v>2414</v>
      </c>
      <c r="D1631" s="229" t="s">
        <v>230</v>
      </c>
      <c r="E1631" s="230" t="s">
        <v>2415</v>
      </c>
      <c r="F1631" s="231" t="s">
        <v>2416</v>
      </c>
      <c r="G1631" s="232" t="s">
        <v>1861</v>
      </c>
      <c r="H1631" s="233">
        <v>1</v>
      </c>
      <c r="I1631" s="234"/>
      <c r="J1631" s="235">
        <f>ROUND(I1631*H1631,2)</f>
        <v>0</v>
      </c>
      <c r="K1631" s="231" t="s">
        <v>251</v>
      </c>
      <c r="L1631" s="46"/>
      <c r="M1631" s="236" t="s">
        <v>1</v>
      </c>
      <c r="N1631" s="237" t="s">
        <v>48</v>
      </c>
      <c r="O1631" s="93"/>
      <c r="P1631" s="238">
        <f>O1631*H1631</f>
        <v>0</v>
      </c>
      <c r="Q1631" s="238">
        <v>0</v>
      </c>
      <c r="R1631" s="238">
        <f>Q1631*H1631</f>
        <v>0</v>
      </c>
      <c r="S1631" s="238">
        <v>0</v>
      </c>
      <c r="T1631" s="239">
        <f>S1631*H1631</f>
        <v>0</v>
      </c>
      <c r="U1631" s="40"/>
      <c r="V1631" s="40"/>
      <c r="W1631" s="40"/>
      <c r="X1631" s="40"/>
      <c r="Y1631" s="40"/>
      <c r="Z1631" s="40"/>
      <c r="AA1631" s="40"/>
      <c r="AB1631" s="40"/>
      <c r="AC1631" s="40"/>
      <c r="AD1631" s="40"/>
      <c r="AE1631" s="40"/>
      <c r="AR1631" s="240" t="s">
        <v>300</v>
      </c>
      <c r="AT1631" s="240" t="s">
        <v>230</v>
      </c>
      <c r="AU1631" s="240" t="s">
        <v>91</v>
      </c>
      <c r="AY1631" s="18" t="s">
        <v>227</v>
      </c>
      <c r="BE1631" s="241">
        <f>IF(N1631="základní",J1631,0)</f>
        <v>0</v>
      </c>
      <c r="BF1631" s="241">
        <f>IF(N1631="snížená",J1631,0)</f>
        <v>0</v>
      </c>
      <c r="BG1631" s="241">
        <f>IF(N1631="zákl. přenesená",J1631,0)</f>
        <v>0</v>
      </c>
      <c r="BH1631" s="241">
        <f>IF(N1631="sníž. přenesená",J1631,0)</f>
        <v>0</v>
      </c>
      <c r="BI1631" s="241">
        <f>IF(N1631="nulová",J1631,0)</f>
        <v>0</v>
      </c>
      <c r="BJ1631" s="18" t="s">
        <v>87</v>
      </c>
      <c r="BK1631" s="241">
        <f>ROUND(I1631*H1631,2)</f>
        <v>0</v>
      </c>
      <c r="BL1631" s="18" t="s">
        <v>300</v>
      </c>
      <c r="BM1631" s="240" t="s">
        <v>2417</v>
      </c>
    </row>
    <row r="1632" s="2" customFormat="1">
      <c r="A1632" s="40"/>
      <c r="B1632" s="41"/>
      <c r="C1632" s="42"/>
      <c r="D1632" s="242" t="s">
        <v>237</v>
      </c>
      <c r="E1632" s="42"/>
      <c r="F1632" s="243" t="s">
        <v>2273</v>
      </c>
      <c r="G1632" s="42"/>
      <c r="H1632" s="42"/>
      <c r="I1632" s="244"/>
      <c r="J1632" s="42"/>
      <c r="K1632" s="42"/>
      <c r="L1632" s="46"/>
      <c r="M1632" s="245"/>
      <c r="N1632" s="246"/>
      <c r="O1632" s="93"/>
      <c r="P1632" s="93"/>
      <c r="Q1632" s="93"/>
      <c r="R1632" s="93"/>
      <c r="S1632" s="93"/>
      <c r="T1632" s="94"/>
      <c r="U1632" s="40"/>
      <c r="V1632" s="40"/>
      <c r="W1632" s="40"/>
      <c r="X1632" s="40"/>
      <c r="Y1632" s="40"/>
      <c r="Z1632" s="40"/>
      <c r="AA1632" s="40"/>
      <c r="AB1632" s="40"/>
      <c r="AC1632" s="40"/>
      <c r="AD1632" s="40"/>
      <c r="AE1632" s="40"/>
      <c r="AT1632" s="18" t="s">
        <v>237</v>
      </c>
      <c r="AU1632" s="18" t="s">
        <v>91</v>
      </c>
    </row>
    <row r="1633" s="2" customFormat="1" ht="16.5" customHeight="1">
      <c r="A1633" s="40"/>
      <c r="B1633" s="41"/>
      <c r="C1633" s="229" t="s">
        <v>2418</v>
      </c>
      <c r="D1633" s="229" t="s">
        <v>230</v>
      </c>
      <c r="E1633" s="230" t="s">
        <v>2419</v>
      </c>
      <c r="F1633" s="231" t="s">
        <v>2420</v>
      </c>
      <c r="G1633" s="232" t="s">
        <v>544</v>
      </c>
      <c r="H1633" s="233">
        <v>28</v>
      </c>
      <c r="I1633" s="234"/>
      <c r="J1633" s="235">
        <f>ROUND(I1633*H1633,2)</f>
        <v>0</v>
      </c>
      <c r="K1633" s="231" t="s">
        <v>251</v>
      </c>
      <c r="L1633" s="46"/>
      <c r="M1633" s="236" t="s">
        <v>1</v>
      </c>
      <c r="N1633" s="237" t="s">
        <v>48</v>
      </c>
      <c r="O1633" s="93"/>
      <c r="P1633" s="238">
        <f>O1633*H1633</f>
        <v>0</v>
      </c>
      <c r="Q1633" s="238">
        <v>0</v>
      </c>
      <c r="R1633" s="238">
        <f>Q1633*H1633</f>
        <v>0</v>
      </c>
      <c r="S1633" s="238">
        <v>0</v>
      </c>
      <c r="T1633" s="239">
        <f>S1633*H1633</f>
        <v>0</v>
      </c>
      <c r="U1633" s="40"/>
      <c r="V1633" s="40"/>
      <c r="W1633" s="40"/>
      <c r="X1633" s="40"/>
      <c r="Y1633" s="40"/>
      <c r="Z1633" s="40"/>
      <c r="AA1633" s="40"/>
      <c r="AB1633" s="40"/>
      <c r="AC1633" s="40"/>
      <c r="AD1633" s="40"/>
      <c r="AE1633" s="40"/>
      <c r="AR1633" s="240" t="s">
        <v>300</v>
      </c>
      <c r="AT1633" s="240" t="s">
        <v>230</v>
      </c>
      <c r="AU1633" s="240" t="s">
        <v>91</v>
      </c>
      <c r="AY1633" s="18" t="s">
        <v>227</v>
      </c>
      <c r="BE1633" s="241">
        <f>IF(N1633="základní",J1633,0)</f>
        <v>0</v>
      </c>
      <c r="BF1633" s="241">
        <f>IF(N1633="snížená",J1633,0)</f>
        <v>0</v>
      </c>
      <c r="BG1633" s="241">
        <f>IF(N1633="zákl. přenesená",J1633,0)</f>
        <v>0</v>
      </c>
      <c r="BH1633" s="241">
        <f>IF(N1633="sníž. přenesená",J1633,0)</f>
        <v>0</v>
      </c>
      <c r="BI1633" s="241">
        <f>IF(N1633="nulová",J1633,0)</f>
        <v>0</v>
      </c>
      <c r="BJ1633" s="18" t="s">
        <v>87</v>
      </c>
      <c r="BK1633" s="241">
        <f>ROUND(I1633*H1633,2)</f>
        <v>0</v>
      </c>
      <c r="BL1633" s="18" t="s">
        <v>300</v>
      </c>
      <c r="BM1633" s="240" t="s">
        <v>2421</v>
      </c>
    </row>
    <row r="1634" s="2" customFormat="1">
      <c r="A1634" s="40"/>
      <c r="B1634" s="41"/>
      <c r="C1634" s="42"/>
      <c r="D1634" s="242" t="s">
        <v>237</v>
      </c>
      <c r="E1634" s="42"/>
      <c r="F1634" s="243" t="s">
        <v>2273</v>
      </c>
      <c r="G1634" s="42"/>
      <c r="H1634" s="42"/>
      <c r="I1634" s="244"/>
      <c r="J1634" s="42"/>
      <c r="K1634" s="42"/>
      <c r="L1634" s="46"/>
      <c r="M1634" s="245"/>
      <c r="N1634" s="246"/>
      <c r="O1634" s="93"/>
      <c r="P1634" s="93"/>
      <c r="Q1634" s="93"/>
      <c r="R1634" s="93"/>
      <c r="S1634" s="93"/>
      <c r="T1634" s="94"/>
      <c r="U1634" s="40"/>
      <c r="V1634" s="40"/>
      <c r="W1634" s="40"/>
      <c r="X1634" s="40"/>
      <c r="Y1634" s="40"/>
      <c r="Z1634" s="40"/>
      <c r="AA1634" s="40"/>
      <c r="AB1634" s="40"/>
      <c r="AC1634" s="40"/>
      <c r="AD1634" s="40"/>
      <c r="AE1634" s="40"/>
      <c r="AT1634" s="18" t="s">
        <v>237</v>
      </c>
      <c r="AU1634" s="18" t="s">
        <v>91</v>
      </c>
    </row>
    <row r="1635" s="2" customFormat="1" ht="16.5" customHeight="1">
      <c r="A1635" s="40"/>
      <c r="B1635" s="41"/>
      <c r="C1635" s="229" t="s">
        <v>2422</v>
      </c>
      <c r="D1635" s="229" t="s">
        <v>230</v>
      </c>
      <c r="E1635" s="230" t="s">
        <v>2423</v>
      </c>
      <c r="F1635" s="231" t="s">
        <v>2424</v>
      </c>
      <c r="G1635" s="232" t="s">
        <v>544</v>
      </c>
      <c r="H1635" s="233">
        <v>140.30000000000001</v>
      </c>
      <c r="I1635" s="234"/>
      <c r="J1635" s="235">
        <f>ROUND(I1635*H1635,2)</f>
        <v>0</v>
      </c>
      <c r="K1635" s="231" t="s">
        <v>251</v>
      </c>
      <c r="L1635" s="46"/>
      <c r="M1635" s="236" t="s">
        <v>1</v>
      </c>
      <c r="N1635" s="237" t="s">
        <v>48</v>
      </c>
      <c r="O1635" s="93"/>
      <c r="P1635" s="238">
        <f>O1635*H1635</f>
        <v>0</v>
      </c>
      <c r="Q1635" s="238">
        <v>0</v>
      </c>
      <c r="R1635" s="238">
        <f>Q1635*H1635</f>
        <v>0</v>
      </c>
      <c r="S1635" s="238">
        <v>0</v>
      </c>
      <c r="T1635" s="239">
        <f>S1635*H1635</f>
        <v>0</v>
      </c>
      <c r="U1635" s="40"/>
      <c r="V1635" s="40"/>
      <c r="W1635" s="40"/>
      <c r="X1635" s="40"/>
      <c r="Y1635" s="40"/>
      <c r="Z1635" s="40"/>
      <c r="AA1635" s="40"/>
      <c r="AB1635" s="40"/>
      <c r="AC1635" s="40"/>
      <c r="AD1635" s="40"/>
      <c r="AE1635" s="40"/>
      <c r="AR1635" s="240" t="s">
        <v>300</v>
      </c>
      <c r="AT1635" s="240" t="s">
        <v>230</v>
      </c>
      <c r="AU1635" s="240" t="s">
        <v>91</v>
      </c>
      <c r="AY1635" s="18" t="s">
        <v>227</v>
      </c>
      <c r="BE1635" s="241">
        <f>IF(N1635="základní",J1635,0)</f>
        <v>0</v>
      </c>
      <c r="BF1635" s="241">
        <f>IF(N1635="snížená",J1635,0)</f>
        <v>0</v>
      </c>
      <c r="BG1635" s="241">
        <f>IF(N1635="zákl. přenesená",J1635,0)</f>
        <v>0</v>
      </c>
      <c r="BH1635" s="241">
        <f>IF(N1635="sníž. přenesená",J1635,0)</f>
        <v>0</v>
      </c>
      <c r="BI1635" s="241">
        <f>IF(N1635="nulová",J1635,0)</f>
        <v>0</v>
      </c>
      <c r="BJ1635" s="18" t="s">
        <v>87</v>
      </c>
      <c r="BK1635" s="241">
        <f>ROUND(I1635*H1635,2)</f>
        <v>0</v>
      </c>
      <c r="BL1635" s="18" t="s">
        <v>300</v>
      </c>
      <c r="BM1635" s="240" t="s">
        <v>2425</v>
      </c>
    </row>
    <row r="1636" s="2" customFormat="1">
      <c r="A1636" s="40"/>
      <c r="B1636" s="41"/>
      <c r="C1636" s="42"/>
      <c r="D1636" s="242" t="s">
        <v>237</v>
      </c>
      <c r="E1636" s="42"/>
      <c r="F1636" s="243" t="s">
        <v>2273</v>
      </c>
      <c r="G1636" s="42"/>
      <c r="H1636" s="42"/>
      <c r="I1636" s="244"/>
      <c r="J1636" s="42"/>
      <c r="K1636" s="42"/>
      <c r="L1636" s="46"/>
      <c r="M1636" s="245"/>
      <c r="N1636" s="246"/>
      <c r="O1636" s="93"/>
      <c r="P1636" s="93"/>
      <c r="Q1636" s="93"/>
      <c r="R1636" s="93"/>
      <c r="S1636" s="93"/>
      <c r="T1636" s="94"/>
      <c r="U1636" s="40"/>
      <c r="V1636" s="40"/>
      <c r="W1636" s="40"/>
      <c r="X1636" s="40"/>
      <c r="Y1636" s="40"/>
      <c r="Z1636" s="40"/>
      <c r="AA1636" s="40"/>
      <c r="AB1636" s="40"/>
      <c r="AC1636" s="40"/>
      <c r="AD1636" s="40"/>
      <c r="AE1636" s="40"/>
      <c r="AT1636" s="18" t="s">
        <v>237</v>
      </c>
      <c r="AU1636" s="18" t="s">
        <v>91</v>
      </c>
    </row>
    <row r="1637" s="2" customFormat="1" ht="16.5" customHeight="1">
      <c r="A1637" s="40"/>
      <c r="B1637" s="41"/>
      <c r="C1637" s="229" t="s">
        <v>2426</v>
      </c>
      <c r="D1637" s="229" t="s">
        <v>230</v>
      </c>
      <c r="E1637" s="230" t="s">
        <v>2427</v>
      </c>
      <c r="F1637" s="231" t="s">
        <v>2428</v>
      </c>
      <c r="G1637" s="232" t="s">
        <v>544</v>
      </c>
      <c r="H1637" s="233">
        <v>12.9</v>
      </c>
      <c r="I1637" s="234"/>
      <c r="J1637" s="235">
        <f>ROUND(I1637*H1637,2)</f>
        <v>0</v>
      </c>
      <c r="K1637" s="231" t="s">
        <v>251</v>
      </c>
      <c r="L1637" s="46"/>
      <c r="M1637" s="236" t="s">
        <v>1</v>
      </c>
      <c r="N1637" s="237" t="s">
        <v>48</v>
      </c>
      <c r="O1637" s="93"/>
      <c r="P1637" s="238">
        <f>O1637*H1637</f>
        <v>0</v>
      </c>
      <c r="Q1637" s="238">
        <v>0</v>
      </c>
      <c r="R1637" s="238">
        <f>Q1637*H1637</f>
        <v>0</v>
      </c>
      <c r="S1637" s="238">
        <v>0</v>
      </c>
      <c r="T1637" s="239">
        <f>S1637*H1637</f>
        <v>0</v>
      </c>
      <c r="U1637" s="40"/>
      <c r="V1637" s="40"/>
      <c r="W1637" s="40"/>
      <c r="X1637" s="40"/>
      <c r="Y1637" s="40"/>
      <c r="Z1637" s="40"/>
      <c r="AA1637" s="40"/>
      <c r="AB1637" s="40"/>
      <c r="AC1637" s="40"/>
      <c r="AD1637" s="40"/>
      <c r="AE1637" s="40"/>
      <c r="AR1637" s="240" t="s">
        <v>300</v>
      </c>
      <c r="AT1637" s="240" t="s">
        <v>230</v>
      </c>
      <c r="AU1637" s="240" t="s">
        <v>91</v>
      </c>
      <c r="AY1637" s="18" t="s">
        <v>227</v>
      </c>
      <c r="BE1637" s="241">
        <f>IF(N1637="základní",J1637,0)</f>
        <v>0</v>
      </c>
      <c r="BF1637" s="241">
        <f>IF(N1637="snížená",J1637,0)</f>
        <v>0</v>
      </c>
      <c r="BG1637" s="241">
        <f>IF(N1637="zákl. přenesená",J1637,0)</f>
        <v>0</v>
      </c>
      <c r="BH1637" s="241">
        <f>IF(N1637="sníž. přenesená",J1637,0)</f>
        <v>0</v>
      </c>
      <c r="BI1637" s="241">
        <f>IF(N1637="nulová",J1637,0)</f>
        <v>0</v>
      </c>
      <c r="BJ1637" s="18" t="s">
        <v>87</v>
      </c>
      <c r="BK1637" s="241">
        <f>ROUND(I1637*H1637,2)</f>
        <v>0</v>
      </c>
      <c r="BL1637" s="18" t="s">
        <v>300</v>
      </c>
      <c r="BM1637" s="240" t="s">
        <v>2429</v>
      </c>
    </row>
    <row r="1638" s="2" customFormat="1">
      <c r="A1638" s="40"/>
      <c r="B1638" s="41"/>
      <c r="C1638" s="42"/>
      <c r="D1638" s="242" t="s">
        <v>237</v>
      </c>
      <c r="E1638" s="42"/>
      <c r="F1638" s="243" t="s">
        <v>2273</v>
      </c>
      <c r="G1638" s="42"/>
      <c r="H1638" s="42"/>
      <c r="I1638" s="244"/>
      <c r="J1638" s="42"/>
      <c r="K1638" s="42"/>
      <c r="L1638" s="46"/>
      <c r="M1638" s="245"/>
      <c r="N1638" s="246"/>
      <c r="O1638" s="93"/>
      <c r="P1638" s="93"/>
      <c r="Q1638" s="93"/>
      <c r="R1638" s="93"/>
      <c r="S1638" s="93"/>
      <c r="T1638" s="94"/>
      <c r="U1638" s="40"/>
      <c r="V1638" s="40"/>
      <c r="W1638" s="40"/>
      <c r="X1638" s="40"/>
      <c r="Y1638" s="40"/>
      <c r="Z1638" s="40"/>
      <c r="AA1638" s="40"/>
      <c r="AB1638" s="40"/>
      <c r="AC1638" s="40"/>
      <c r="AD1638" s="40"/>
      <c r="AE1638" s="40"/>
      <c r="AT1638" s="18" t="s">
        <v>237</v>
      </c>
      <c r="AU1638" s="18" t="s">
        <v>91</v>
      </c>
    </row>
    <row r="1639" s="2" customFormat="1" ht="16.5" customHeight="1">
      <c r="A1639" s="40"/>
      <c r="B1639" s="41"/>
      <c r="C1639" s="229" t="s">
        <v>2430</v>
      </c>
      <c r="D1639" s="229" t="s">
        <v>230</v>
      </c>
      <c r="E1639" s="230" t="s">
        <v>2431</v>
      </c>
      <c r="F1639" s="231" t="s">
        <v>2432</v>
      </c>
      <c r="G1639" s="232" t="s">
        <v>544</v>
      </c>
      <c r="H1639" s="233">
        <v>3.6499999999999999</v>
      </c>
      <c r="I1639" s="234"/>
      <c r="J1639" s="235">
        <f>ROUND(I1639*H1639,2)</f>
        <v>0</v>
      </c>
      <c r="K1639" s="231" t="s">
        <v>251</v>
      </c>
      <c r="L1639" s="46"/>
      <c r="M1639" s="236" t="s">
        <v>1</v>
      </c>
      <c r="N1639" s="237" t="s">
        <v>48</v>
      </c>
      <c r="O1639" s="93"/>
      <c r="P1639" s="238">
        <f>O1639*H1639</f>
        <v>0</v>
      </c>
      <c r="Q1639" s="238">
        <v>0</v>
      </c>
      <c r="R1639" s="238">
        <f>Q1639*H1639</f>
        <v>0</v>
      </c>
      <c r="S1639" s="238">
        <v>0</v>
      </c>
      <c r="T1639" s="239">
        <f>S1639*H1639</f>
        <v>0</v>
      </c>
      <c r="U1639" s="40"/>
      <c r="V1639" s="40"/>
      <c r="W1639" s="40"/>
      <c r="X1639" s="40"/>
      <c r="Y1639" s="40"/>
      <c r="Z1639" s="40"/>
      <c r="AA1639" s="40"/>
      <c r="AB1639" s="40"/>
      <c r="AC1639" s="40"/>
      <c r="AD1639" s="40"/>
      <c r="AE1639" s="40"/>
      <c r="AR1639" s="240" t="s">
        <v>300</v>
      </c>
      <c r="AT1639" s="240" t="s">
        <v>230</v>
      </c>
      <c r="AU1639" s="240" t="s">
        <v>91</v>
      </c>
      <c r="AY1639" s="18" t="s">
        <v>227</v>
      </c>
      <c r="BE1639" s="241">
        <f>IF(N1639="základní",J1639,0)</f>
        <v>0</v>
      </c>
      <c r="BF1639" s="241">
        <f>IF(N1639="snížená",J1639,0)</f>
        <v>0</v>
      </c>
      <c r="BG1639" s="241">
        <f>IF(N1639="zákl. přenesená",J1639,0)</f>
        <v>0</v>
      </c>
      <c r="BH1639" s="241">
        <f>IF(N1639="sníž. přenesená",J1639,0)</f>
        <v>0</v>
      </c>
      <c r="BI1639" s="241">
        <f>IF(N1639="nulová",J1639,0)</f>
        <v>0</v>
      </c>
      <c r="BJ1639" s="18" t="s">
        <v>87</v>
      </c>
      <c r="BK1639" s="241">
        <f>ROUND(I1639*H1639,2)</f>
        <v>0</v>
      </c>
      <c r="BL1639" s="18" t="s">
        <v>300</v>
      </c>
      <c r="BM1639" s="240" t="s">
        <v>2433</v>
      </c>
    </row>
    <row r="1640" s="2" customFormat="1">
      <c r="A1640" s="40"/>
      <c r="B1640" s="41"/>
      <c r="C1640" s="42"/>
      <c r="D1640" s="242" t="s">
        <v>237</v>
      </c>
      <c r="E1640" s="42"/>
      <c r="F1640" s="243" t="s">
        <v>2273</v>
      </c>
      <c r="G1640" s="42"/>
      <c r="H1640" s="42"/>
      <c r="I1640" s="244"/>
      <c r="J1640" s="42"/>
      <c r="K1640" s="42"/>
      <c r="L1640" s="46"/>
      <c r="M1640" s="245"/>
      <c r="N1640" s="246"/>
      <c r="O1640" s="93"/>
      <c r="P1640" s="93"/>
      <c r="Q1640" s="93"/>
      <c r="R1640" s="93"/>
      <c r="S1640" s="93"/>
      <c r="T1640" s="94"/>
      <c r="U1640" s="40"/>
      <c r="V1640" s="40"/>
      <c r="W1640" s="40"/>
      <c r="X1640" s="40"/>
      <c r="Y1640" s="40"/>
      <c r="Z1640" s="40"/>
      <c r="AA1640" s="40"/>
      <c r="AB1640" s="40"/>
      <c r="AC1640" s="40"/>
      <c r="AD1640" s="40"/>
      <c r="AE1640" s="40"/>
      <c r="AT1640" s="18" t="s">
        <v>237</v>
      </c>
      <c r="AU1640" s="18" t="s">
        <v>91</v>
      </c>
    </row>
    <row r="1641" s="2" customFormat="1">
      <c r="A1641" s="40"/>
      <c r="B1641" s="41"/>
      <c r="C1641" s="229" t="s">
        <v>2434</v>
      </c>
      <c r="D1641" s="229" t="s">
        <v>230</v>
      </c>
      <c r="E1641" s="230" t="s">
        <v>2435</v>
      </c>
      <c r="F1641" s="231" t="s">
        <v>2436</v>
      </c>
      <c r="G1641" s="232" t="s">
        <v>2437</v>
      </c>
      <c r="H1641" s="233">
        <v>1</v>
      </c>
      <c r="I1641" s="234"/>
      <c r="J1641" s="235">
        <f>ROUND(I1641*H1641,2)</f>
        <v>0</v>
      </c>
      <c r="K1641" s="231" t="s">
        <v>251</v>
      </c>
      <c r="L1641" s="46"/>
      <c r="M1641" s="236" t="s">
        <v>1</v>
      </c>
      <c r="N1641" s="237" t="s">
        <v>48</v>
      </c>
      <c r="O1641" s="93"/>
      <c r="P1641" s="238">
        <f>O1641*H1641</f>
        <v>0</v>
      </c>
      <c r="Q1641" s="238">
        <v>0</v>
      </c>
      <c r="R1641" s="238">
        <f>Q1641*H1641</f>
        <v>0</v>
      </c>
      <c r="S1641" s="238">
        <v>0</v>
      </c>
      <c r="T1641" s="239">
        <f>S1641*H1641</f>
        <v>0</v>
      </c>
      <c r="U1641" s="40"/>
      <c r="V1641" s="40"/>
      <c r="W1641" s="40"/>
      <c r="X1641" s="40"/>
      <c r="Y1641" s="40"/>
      <c r="Z1641" s="40"/>
      <c r="AA1641" s="40"/>
      <c r="AB1641" s="40"/>
      <c r="AC1641" s="40"/>
      <c r="AD1641" s="40"/>
      <c r="AE1641" s="40"/>
      <c r="AR1641" s="240" t="s">
        <v>300</v>
      </c>
      <c r="AT1641" s="240" t="s">
        <v>230</v>
      </c>
      <c r="AU1641" s="240" t="s">
        <v>91</v>
      </c>
      <c r="AY1641" s="18" t="s">
        <v>227</v>
      </c>
      <c r="BE1641" s="241">
        <f>IF(N1641="základní",J1641,0)</f>
        <v>0</v>
      </c>
      <c r="BF1641" s="241">
        <f>IF(N1641="snížená",J1641,0)</f>
        <v>0</v>
      </c>
      <c r="BG1641" s="241">
        <f>IF(N1641="zákl. přenesená",J1641,0)</f>
        <v>0</v>
      </c>
      <c r="BH1641" s="241">
        <f>IF(N1641="sníž. přenesená",J1641,0)</f>
        <v>0</v>
      </c>
      <c r="BI1641" s="241">
        <f>IF(N1641="nulová",J1641,0)</f>
        <v>0</v>
      </c>
      <c r="BJ1641" s="18" t="s">
        <v>87</v>
      </c>
      <c r="BK1641" s="241">
        <f>ROUND(I1641*H1641,2)</f>
        <v>0</v>
      </c>
      <c r="BL1641" s="18" t="s">
        <v>300</v>
      </c>
      <c r="BM1641" s="240" t="s">
        <v>2438</v>
      </c>
    </row>
    <row r="1642" s="2" customFormat="1">
      <c r="A1642" s="40"/>
      <c r="B1642" s="41"/>
      <c r="C1642" s="42"/>
      <c r="D1642" s="242" t="s">
        <v>237</v>
      </c>
      <c r="E1642" s="42"/>
      <c r="F1642" s="243" t="s">
        <v>2273</v>
      </c>
      <c r="G1642" s="42"/>
      <c r="H1642" s="42"/>
      <c r="I1642" s="244"/>
      <c r="J1642" s="42"/>
      <c r="K1642" s="42"/>
      <c r="L1642" s="46"/>
      <c r="M1642" s="245"/>
      <c r="N1642" s="246"/>
      <c r="O1642" s="93"/>
      <c r="P1642" s="93"/>
      <c r="Q1642" s="93"/>
      <c r="R1642" s="93"/>
      <c r="S1642" s="93"/>
      <c r="T1642" s="94"/>
      <c r="U1642" s="40"/>
      <c r="V1642" s="40"/>
      <c r="W1642" s="40"/>
      <c r="X1642" s="40"/>
      <c r="Y1642" s="40"/>
      <c r="Z1642" s="40"/>
      <c r="AA1642" s="40"/>
      <c r="AB1642" s="40"/>
      <c r="AC1642" s="40"/>
      <c r="AD1642" s="40"/>
      <c r="AE1642" s="40"/>
      <c r="AT1642" s="18" t="s">
        <v>237</v>
      </c>
      <c r="AU1642" s="18" t="s">
        <v>91</v>
      </c>
    </row>
    <row r="1643" s="2" customFormat="1" ht="16.5" customHeight="1">
      <c r="A1643" s="40"/>
      <c r="B1643" s="41"/>
      <c r="C1643" s="229" t="s">
        <v>2439</v>
      </c>
      <c r="D1643" s="229" t="s">
        <v>230</v>
      </c>
      <c r="E1643" s="230" t="s">
        <v>2440</v>
      </c>
      <c r="F1643" s="231" t="s">
        <v>2441</v>
      </c>
      <c r="G1643" s="232" t="s">
        <v>2437</v>
      </c>
      <c r="H1643" s="233">
        <v>1</v>
      </c>
      <c r="I1643" s="234"/>
      <c r="J1643" s="235">
        <f>ROUND(I1643*H1643,2)</f>
        <v>0</v>
      </c>
      <c r="K1643" s="231" t="s">
        <v>251</v>
      </c>
      <c r="L1643" s="46"/>
      <c r="M1643" s="236" t="s">
        <v>1</v>
      </c>
      <c r="N1643" s="237" t="s">
        <v>48</v>
      </c>
      <c r="O1643" s="93"/>
      <c r="P1643" s="238">
        <f>O1643*H1643</f>
        <v>0</v>
      </c>
      <c r="Q1643" s="238">
        <v>0</v>
      </c>
      <c r="R1643" s="238">
        <f>Q1643*H1643</f>
        <v>0</v>
      </c>
      <c r="S1643" s="238">
        <v>0</v>
      </c>
      <c r="T1643" s="239">
        <f>S1643*H1643</f>
        <v>0</v>
      </c>
      <c r="U1643" s="40"/>
      <c r="V1643" s="40"/>
      <c r="W1643" s="40"/>
      <c r="X1643" s="40"/>
      <c r="Y1643" s="40"/>
      <c r="Z1643" s="40"/>
      <c r="AA1643" s="40"/>
      <c r="AB1643" s="40"/>
      <c r="AC1643" s="40"/>
      <c r="AD1643" s="40"/>
      <c r="AE1643" s="40"/>
      <c r="AR1643" s="240" t="s">
        <v>300</v>
      </c>
      <c r="AT1643" s="240" t="s">
        <v>230</v>
      </c>
      <c r="AU1643" s="240" t="s">
        <v>91</v>
      </c>
      <c r="AY1643" s="18" t="s">
        <v>227</v>
      </c>
      <c r="BE1643" s="241">
        <f>IF(N1643="základní",J1643,0)</f>
        <v>0</v>
      </c>
      <c r="BF1643" s="241">
        <f>IF(N1643="snížená",J1643,0)</f>
        <v>0</v>
      </c>
      <c r="BG1643" s="241">
        <f>IF(N1643="zákl. přenesená",J1643,0)</f>
        <v>0</v>
      </c>
      <c r="BH1643" s="241">
        <f>IF(N1643="sníž. přenesená",J1643,0)</f>
        <v>0</v>
      </c>
      <c r="BI1643" s="241">
        <f>IF(N1643="nulová",J1643,0)</f>
        <v>0</v>
      </c>
      <c r="BJ1643" s="18" t="s">
        <v>87</v>
      </c>
      <c r="BK1643" s="241">
        <f>ROUND(I1643*H1643,2)</f>
        <v>0</v>
      </c>
      <c r="BL1643" s="18" t="s">
        <v>300</v>
      </c>
      <c r="BM1643" s="240" t="s">
        <v>2442</v>
      </c>
    </row>
    <row r="1644" s="2" customFormat="1">
      <c r="A1644" s="40"/>
      <c r="B1644" s="41"/>
      <c r="C1644" s="42"/>
      <c r="D1644" s="242" t="s">
        <v>237</v>
      </c>
      <c r="E1644" s="42"/>
      <c r="F1644" s="243" t="s">
        <v>2273</v>
      </c>
      <c r="G1644" s="42"/>
      <c r="H1644" s="42"/>
      <c r="I1644" s="244"/>
      <c r="J1644" s="42"/>
      <c r="K1644" s="42"/>
      <c r="L1644" s="46"/>
      <c r="M1644" s="245"/>
      <c r="N1644" s="246"/>
      <c r="O1644" s="93"/>
      <c r="P1644" s="93"/>
      <c r="Q1644" s="93"/>
      <c r="R1644" s="93"/>
      <c r="S1644" s="93"/>
      <c r="T1644" s="94"/>
      <c r="U1644" s="40"/>
      <c r="V1644" s="40"/>
      <c r="W1644" s="40"/>
      <c r="X1644" s="40"/>
      <c r="Y1644" s="40"/>
      <c r="Z1644" s="40"/>
      <c r="AA1644" s="40"/>
      <c r="AB1644" s="40"/>
      <c r="AC1644" s="40"/>
      <c r="AD1644" s="40"/>
      <c r="AE1644" s="40"/>
      <c r="AT1644" s="18" t="s">
        <v>237</v>
      </c>
      <c r="AU1644" s="18" t="s">
        <v>91</v>
      </c>
    </row>
    <row r="1645" s="2" customFormat="1" ht="21.75" customHeight="1">
      <c r="A1645" s="40"/>
      <c r="B1645" s="41"/>
      <c r="C1645" s="229" t="s">
        <v>2443</v>
      </c>
      <c r="D1645" s="229" t="s">
        <v>230</v>
      </c>
      <c r="E1645" s="230" t="s">
        <v>2444</v>
      </c>
      <c r="F1645" s="231" t="s">
        <v>2445</v>
      </c>
      <c r="G1645" s="232" t="s">
        <v>544</v>
      </c>
      <c r="H1645" s="233">
        <v>72</v>
      </c>
      <c r="I1645" s="234"/>
      <c r="J1645" s="235">
        <f>ROUND(I1645*H1645,2)</f>
        <v>0</v>
      </c>
      <c r="K1645" s="231" t="s">
        <v>251</v>
      </c>
      <c r="L1645" s="46"/>
      <c r="M1645" s="236" t="s">
        <v>1</v>
      </c>
      <c r="N1645" s="237" t="s">
        <v>48</v>
      </c>
      <c r="O1645" s="93"/>
      <c r="P1645" s="238">
        <f>O1645*H1645</f>
        <v>0</v>
      </c>
      <c r="Q1645" s="238">
        <v>0</v>
      </c>
      <c r="R1645" s="238">
        <f>Q1645*H1645</f>
        <v>0</v>
      </c>
      <c r="S1645" s="238">
        <v>0</v>
      </c>
      <c r="T1645" s="239">
        <f>S1645*H1645</f>
        <v>0</v>
      </c>
      <c r="U1645" s="40"/>
      <c r="V1645" s="40"/>
      <c r="W1645" s="40"/>
      <c r="X1645" s="40"/>
      <c r="Y1645" s="40"/>
      <c r="Z1645" s="40"/>
      <c r="AA1645" s="40"/>
      <c r="AB1645" s="40"/>
      <c r="AC1645" s="40"/>
      <c r="AD1645" s="40"/>
      <c r="AE1645" s="40"/>
      <c r="AR1645" s="240" t="s">
        <v>300</v>
      </c>
      <c r="AT1645" s="240" t="s">
        <v>230</v>
      </c>
      <c r="AU1645" s="240" t="s">
        <v>91</v>
      </c>
      <c r="AY1645" s="18" t="s">
        <v>227</v>
      </c>
      <c r="BE1645" s="241">
        <f>IF(N1645="základní",J1645,0)</f>
        <v>0</v>
      </c>
      <c r="BF1645" s="241">
        <f>IF(N1645="snížená",J1645,0)</f>
        <v>0</v>
      </c>
      <c r="BG1645" s="241">
        <f>IF(N1645="zákl. přenesená",J1645,0)</f>
        <v>0</v>
      </c>
      <c r="BH1645" s="241">
        <f>IF(N1645="sníž. přenesená",J1645,0)</f>
        <v>0</v>
      </c>
      <c r="BI1645" s="241">
        <f>IF(N1645="nulová",J1645,0)</f>
        <v>0</v>
      </c>
      <c r="BJ1645" s="18" t="s">
        <v>87</v>
      </c>
      <c r="BK1645" s="241">
        <f>ROUND(I1645*H1645,2)</f>
        <v>0</v>
      </c>
      <c r="BL1645" s="18" t="s">
        <v>300</v>
      </c>
      <c r="BM1645" s="240" t="s">
        <v>2446</v>
      </c>
    </row>
    <row r="1646" s="2" customFormat="1">
      <c r="A1646" s="40"/>
      <c r="B1646" s="41"/>
      <c r="C1646" s="42"/>
      <c r="D1646" s="242" t="s">
        <v>237</v>
      </c>
      <c r="E1646" s="42"/>
      <c r="F1646" s="243" t="s">
        <v>2273</v>
      </c>
      <c r="G1646" s="42"/>
      <c r="H1646" s="42"/>
      <c r="I1646" s="244"/>
      <c r="J1646" s="42"/>
      <c r="K1646" s="42"/>
      <c r="L1646" s="46"/>
      <c r="M1646" s="245"/>
      <c r="N1646" s="246"/>
      <c r="O1646" s="93"/>
      <c r="P1646" s="93"/>
      <c r="Q1646" s="93"/>
      <c r="R1646" s="93"/>
      <c r="S1646" s="93"/>
      <c r="T1646" s="94"/>
      <c r="U1646" s="40"/>
      <c r="V1646" s="40"/>
      <c r="W1646" s="40"/>
      <c r="X1646" s="40"/>
      <c r="Y1646" s="40"/>
      <c r="Z1646" s="40"/>
      <c r="AA1646" s="40"/>
      <c r="AB1646" s="40"/>
      <c r="AC1646" s="40"/>
      <c r="AD1646" s="40"/>
      <c r="AE1646" s="40"/>
      <c r="AT1646" s="18" t="s">
        <v>237</v>
      </c>
      <c r="AU1646" s="18" t="s">
        <v>91</v>
      </c>
    </row>
    <row r="1647" s="2" customFormat="1" ht="16.5" customHeight="1">
      <c r="A1647" s="40"/>
      <c r="B1647" s="41"/>
      <c r="C1647" s="229" t="s">
        <v>2447</v>
      </c>
      <c r="D1647" s="229" t="s">
        <v>230</v>
      </c>
      <c r="E1647" s="230" t="s">
        <v>2448</v>
      </c>
      <c r="F1647" s="231" t="s">
        <v>2449</v>
      </c>
      <c r="G1647" s="232" t="s">
        <v>544</v>
      </c>
      <c r="H1647" s="233">
        <v>24</v>
      </c>
      <c r="I1647" s="234"/>
      <c r="J1647" s="235">
        <f>ROUND(I1647*H1647,2)</f>
        <v>0</v>
      </c>
      <c r="K1647" s="231" t="s">
        <v>251</v>
      </c>
      <c r="L1647" s="46"/>
      <c r="M1647" s="236" t="s">
        <v>1</v>
      </c>
      <c r="N1647" s="237" t="s">
        <v>48</v>
      </c>
      <c r="O1647" s="93"/>
      <c r="P1647" s="238">
        <f>O1647*H1647</f>
        <v>0</v>
      </c>
      <c r="Q1647" s="238">
        <v>0</v>
      </c>
      <c r="R1647" s="238">
        <f>Q1647*H1647</f>
        <v>0</v>
      </c>
      <c r="S1647" s="238">
        <v>0</v>
      </c>
      <c r="T1647" s="239">
        <f>S1647*H1647</f>
        <v>0</v>
      </c>
      <c r="U1647" s="40"/>
      <c r="V1647" s="40"/>
      <c r="W1647" s="40"/>
      <c r="X1647" s="40"/>
      <c r="Y1647" s="40"/>
      <c r="Z1647" s="40"/>
      <c r="AA1647" s="40"/>
      <c r="AB1647" s="40"/>
      <c r="AC1647" s="40"/>
      <c r="AD1647" s="40"/>
      <c r="AE1647" s="40"/>
      <c r="AR1647" s="240" t="s">
        <v>300</v>
      </c>
      <c r="AT1647" s="240" t="s">
        <v>230</v>
      </c>
      <c r="AU1647" s="240" t="s">
        <v>91</v>
      </c>
      <c r="AY1647" s="18" t="s">
        <v>227</v>
      </c>
      <c r="BE1647" s="241">
        <f>IF(N1647="základní",J1647,0)</f>
        <v>0</v>
      </c>
      <c r="BF1647" s="241">
        <f>IF(N1647="snížená",J1647,0)</f>
        <v>0</v>
      </c>
      <c r="BG1647" s="241">
        <f>IF(N1647="zákl. přenesená",J1647,0)</f>
        <v>0</v>
      </c>
      <c r="BH1647" s="241">
        <f>IF(N1647="sníž. přenesená",J1647,0)</f>
        <v>0</v>
      </c>
      <c r="BI1647" s="241">
        <f>IF(N1647="nulová",J1647,0)</f>
        <v>0</v>
      </c>
      <c r="BJ1647" s="18" t="s">
        <v>87</v>
      </c>
      <c r="BK1647" s="241">
        <f>ROUND(I1647*H1647,2)</f>
        <v>0</v>
      </c>
      <c r="BL1647" s="18" t="s">
        <v>300</v>
      </c>
      <c r="BM1647" s="240" t="s">
        <v>2450</v>
      </c>
    </row>
    <row r="1648" s="2" customFormat="1">
      <c r="A1648" s="40"/>
      <c r="B1648" s="41"/>
      <c r="C1648" s="42"/>
      <c r="D1648" s="242" t="s">
        <v>237</v>
      </c>
      <c r="E1648" s="42"/>
      <c r="F1648" s="243" t="s">
        <v>2273</v>
      </c>
      <c r="G1648" s="42"/>
      <c r="H1648" s="42"/>
      <c r="I1648" s="244"/>
      <c r="J1648" s="42"/>
      <c r="K1648" s="42"/>
      <c r="L1648" s="46"/>
      <c r="M1648" s="245"/>
      <c r="N1648" s="246"/>
      <c r="O1648" s="93"/>
      <c r="P1648" s="93"/>
      <c r="Q1648" s="93"/>
      <c r="R1648" s="93"/>
      <c r="S1648" s="93"/>
      <c r="T1648" s="94"/>
      <c r="U1648" s="40"/>
      <c r="V1648" s="40"/>
      <c r="W1648" s="40"/>
      <c r="X1648" s="40"/>
      <c r="Y1648" s="40"/>
      <c r="Z1648" s="40"/>
      <c r="AA1648" s="40"/>
      <c r="AB1648" s="40"/>
      <c r="AC1648" s="40"/>
      <c r="AD1648" s="40"/>
      <c r="AE1648" s="40"/>
      <c r="AT1648" s="18" t="s">
        <v>237</v>
      </c>
      <c r="AU1648" s="18" t="s">
        <v>91</v>
      </c>
    </row>
    <row r="1649" s="2" customFormat="1" ht="16.5" customHeight="1">
      <c r="A1649" s="40"/>
      <c r="B1649" s="41"/>
      <c r="C1649" s="229" t="s">
        <v>2451</v>
      </c>
      <c r="D1649" s="229" t="s">
        <v>230</v>
      </c>
      <c r="E1649" s="230" t="s">
        <v>2452</v>
      </c>
      <c r="F1649" s="231" t="s">
        <v>2453</v>
      </c>
      <c r="G1649" s="232" t="s">
        <v>1861</v>
      </c>
      <c r="H1649" s="233">
        <v>6</v>
      </c>
      <c r="I1649" s="234"/>
      <c r="J1649" s="235">
        <f>ROUND(I1649*H1649,2)</f>
        <v>0</v>
      </c>
      <c r="K1649" s="231" t="s">
        <v>251</v>
      </c>
      <c r="L1649" s="46"/>
      <c r="M1649" s="236" t="s">
        <v>1</v>
      </c>
      <c r="N1649" s="237" t="s">
        <v>48</v>
      </c>
      <c r="O1649" s="93"/>
      <c r="P1649" s="238">
        <f>O1649*H1649</f>
        <v>0</v>
      </c>
      <c r="Q1649" s="238">
        <v>0</v>
      </c>
      <c r="R1649" s="238">
        <f>Q1649*H1649</f>
        <v>0</v>
      </c>
      <c r="S1649" s="238">
        <v>0</v>
      </c>
      <c r="T1649" s="239">
        <f>S1649*H1649</f>
        <v>0</v>
      </c>
      <c r="U1649" s="40"/>
      <c r="V1649" s="40"/>
      <c r="W1649" s="40"/>
      <c r="X1649" s="40"/>
      <c r="Y1649" s="40"/>
      <c r="Z1649" s="40"/>
      <c r="AA1649" s="40"/>
      <c r="AB1649" s="40"/>
      <c r="AC1649" s="40"/>
      <c r="AD1649" s="40"/>
      <c r="AE1649" s="40"/>
      <c r="AR1649" s="240" t="s">
        <v>300</v>
      </c>
      <c r="AT1649" s="240" t="s">
        <v>230</v>
      </c>
      <c r="AU1649" s="240" t="s">
        <v>91</v>
      </c>
      <c r="AY1649" s="18" t="s">
        <v>227</v>
      </c>
      <c r="BE1649" s="241">
        <f>IF(N1649="základní",J1649,0)</f>
        <v>0</v>
      </c>
      <c r="BF1649" s="241">
        <f>IF(N1649="snížená",J1649,0)</f>
        <v>0</v>
      </c>
      <c r="BG1649" s="241">
        <f>IF(N1649="zákl. přenesená",J1649,0)</f>
        <v>0</v>
      </c>
      <c r="BH1649" s="241">
        <f>IF(N1649="sníž. přenesená",J1649,0)</f>
        <v>0</v>
      </c>
      <c r="BI1649" s="241">
        <f>IF(N1649="nulová",J1649,0)</f>
        <v>0</v>
      </c>
      <c r="BJ1649" s="18" t="s">
        <v>87</v>
      </c>
      <c r="BK1649" s="241">
        <f>ROUND(I1649*H1649,2)</f>
        <v>0</v>
      </c>
      <c r="BL1649" s="18" t="s">
        <v>300</v>
      </c>
      <c r="BM1649" s="240" t="s">
        <v>2454</v>
      </c>
    </row>
    <row r="1650" s="2" customFormat="1">
      <c r="A1650" s="40"/>
      <c r="B1650" s="41"/>
      <c r="C1650" s="42"/>
      <c r="D1650" s="242" t="s">
        <v>237</v>
      </c>
      <c r="E1650" s="42"/>
      <c r="F1650" s="243" t="s">
        <v>2273</v>
      </c>
      <c r="G1650" s="42"/>
      <c r="H1650" s="42"/>
      <c r="I1650" s="244"/>
      <c r="J1650" s="42"/>
      <c r="K1650" s="42"/>
      <c r="L1650" s="46"/>
      <c r="M1650" s="245"/>
      <c r="N1650" s="246"/>
      <c r="O1650" s="93"/>
      <c r="P1650" s="93"/>
      <c r="Q1650" s="93"/>
      <c r="R1650" s="93"/>
      <c r="S1650" s="93"/>
      <c r="T1650" s="94"/>
      <c r="U1650" s="40"/>
      <c r="V1650" s="40"/>
      <c r="W1650" s="40"/>
      <c r="X1650" s="40"/>
      <c r="Y1650" s="40"/>
      <c r="Z1650" s="40"/>
      <c r="AA1650" s="40"/>
      <c r="AB1650" s="40"/>
      <c r="AC1650" s="40"/>
      <c r="AD1650" s="40"/>
      <c r="AE1650" s="40"/>
      <c r="AT1650" s="18" t="s">
        <v>237</v>
      </c>
      <c r="AU1650" s="18" t="s">
        <v>91</v>
      </c>
    </row>
    <row r="1651" s="2" customFormat="1" ht="16.5" customHeight="1">
      <c r="A1651" s="40"/>
      <c r="B1651" s="41"/>
      <c r="C1651" s="229" t="s">
        <v>2455</v>
      </c>
      <c r="D1651" s="229" t="s">
        <v>230</v>
      </c>
      <c r="E1651" s="230" t="s">
        <v>2456</v>
      </c>
      <c r="F1651" s="231" t="s">
        <v>2457</v>
      </c>
      <c r="G1651" s="232" t="s">
        <v>544</v>
      </c>
      <c r="H1651" s="233">
        <v>1.8200000000000001</v>
      </c>
      <c r="I1651" s="234"/>
      <c r="J1651" s="235">
        <f>ROUND(I1651*H1651,2)</f>
        <v>0</v>
      </c>
      <c r="K1651" s="231" t="s">
        <v>251</v>
      </c>
      <c r="L1651" s="46"/>
      <c r="M1651" s="236" t="s">
        <v>1</v>
      </c>
      <c r="N1651" s="237" t="s">
        <v>48</v>
      </c>
      <c r="O1651" s="93"/>
      <c r="P1651" s="238">
        <f>O1651*H1651</f>
        <v>0</v>
      </c>
      <c r="Q1651" s="238">
        <v>0</v>
      </c>
      <c r="R1651" s="238">
        <f>Q1651*H1651</f>
        <v>0</v>
      </c>
      <c r="S1651" s="238">
        <v>0</v>
      </c>
      <c r="T1651" s="239">
        <f>S1651*H1651</f>
        <v>0</v>
      </c>
      <c r="U1651" s="40"/>
      <c r="V1651" s="40"/>
      <c r="W1651" s="40"/>
      <c r="X1651" s="40"/>
      <c r="Y1651" s="40"/>
      <c r="Z1651" s="40"/>
      <c r="AA1651" s="40"/>
      <c r="AB1651" s="40"/>
      <c r="AC1651" s="40"/>
      <c r="AD1651" s="40"/>
      <c r="AE1651" s="40"/>
      <c r="AR1651" s="240" t="s">
        <v>300</v>
      </c>
      <c r="AT1651" s="240" t="s">
        <v>230</v>
      </c>
      <c r="AU1651" s="240" t="s">
        <v>91</v>
      </c>
      <c r="AY1651" s="18" t="s">
        <v>227</v>
      </c>
      <c r="BE1651" s="241">
        <f>IF(N1651="základní",J1651,0)</f>
        <v>0</v>
      </c>
      <c r="BF1651" s="241">
        <f>IF(N1651="snížená",J1651,0)</f>
        <v>0</v>
      </c>
      <c r="BG1651" s="241">
        <f>IF(N1651="zákl. přenesená",J1651,0)</f>
        <v>0</v>
      </c>
      <c r="BH1651" s="241">
        <f>IF(N1651="sníž. přenesená",J1651,0)</f>
        <v>0</v>
      </c>
      <c r="BI1651" s="241">
        <f>IF(N1651="nulová",J1651,0)</f>
        <v>0</v>
      </c>
      <c r="BJ1651" s="18" t="s">
        <v>87</v>
      </c>
      <c r="BK1651" s="241">
        <f>ROUND(I1651*H1651,2)</f>
        <v>0</v>
      </c>
      <c r="BL1651" s="18" t="s">
        <v>300</v>
      </c>
      <c r="BM1651" s="240" t="s">
        <v>2458</v>
      </c>
    </row>
    <row r="1652" s="2" customFormat="1">
      <c r="A1652" s="40"/>
      <c r="B1652" s="41"/>
      <c r="C1652" s="42"/>
      <c r="D1652" s="242" t="s">
        <v>237</v>
      </c>
      <c r="E1652" s="42"/>
      <c r="F1652" s="243" t="s">
        <v>2273</v>
      </c>
      <c r="G1652" s="42"/>
      <c r="H1652" s="42"/>
      <c r="I1652" s="244"/>
      <c r="J1652" s="42"/>
      <c r="K1652" s="42"/>
      <c r="L1652" s="46"/>
      <c r="M1652" s="245"/>
      <c r="N1652" s="246"/>
      <c r="O1652" s="93"/>
      <c r="P1652" s="93"/>
      <c r="Q1652" s="93"/>
      <c r="R1652" s="93"/>
      <c r="S1652" s="93"/>
      <c r="T1652" s="94"/>
      <c r="U1652" s="40"/>
      <c r="V1652" s="40"/>
      <c r="W1652" s="40"/>
      <c r="X1652" s="40"/>
      <c r="Y1652" s="40"/>
      <c r="Z1652" s="40"/>
      <c r="AA1652" s="40"/>
      <c r="AB1652" s="40"/>
      <c r="AC1652" s="40"/>
      <c r="AD1652" s="40"/>
      <c r="AE1652" s="40"/>
      <c r="AT1652" s="18" t="s">
        <v>237</v>
      </c>
      <c r="AU1652" s="18" t="s">
        <v>91</v>
      </c>
    </row>
    <row r="1653" s="2" customFormat="1" ht="16.5" customHeight="1">
      <c r="A1653" s="40"/>
      <c r="B1653" s="41"/>
      <c r="C1653" s="229" t="s">
        <v>2459</v>
      </c>
      <c r="D1653" s="229" t="s">
        <v>230</v>
      </c>
      <c r="E1653" s="230" t="s">
        <v>2460</v>
      </c>
      <c r="F1653" s="231" t="s">
        <v>2461</v>
      </c>
      <c r="G1653" s="232" t="s">
        <v>1861</v>
      </c>
      <c r="H1653" s="233">
        <v>1</v>
      </c>
      <c r="I1653" s="234"/>
      <c r="J1653" s="235">
        <f>ROUND(I1653*H1653,2)</f>
        <v>0</v>
      </c>
      <c r="K1653" s="231" t="s">
        <v>251</v>
      </c>
      <c r="L1653" s="46"/>
      <c r="M1653" s="236" t="s">
        <v>1</v>
      </c>
      <c r="N1653" s="237" t="s">
        <v>48</v>
      </c>
      <c r="O1653" s="93"/>
      <c r="P1653" s="238">
        <f>O1653*H1653</f>
        <v>0</v>
      </c>
      <c r="Q1653" s="238">
        <v>0</v>
      </c>
      <c r="R1653" s="238">
        <f>Q1653*H1653</f>
        <v>0</v>
      </c>
      <c r="S1653" s="238">
        <v>0</v>
      </c>
      <c r="T1653" s="239">
        <f>S1653*H1653</f>
        <v>0</v>
      </c>
      <c r="U1653" s="40"/>
      <c r="V1653" s="40"/>
      <c r="W1653" s="40"/>
      <c r="X1653" s="40"/>
      <c r="Y1653" s="40"/>
      <c r="Z1653" s="40"/>
      <c r="AA1653" s="40"/>
      <c r="AB1653" s="40"/>
      <c r="AC1653" s="40"/>
      <c r="AD1653" s="40"/>
      <c r="AE1653" s="40"/>
      <c r="AR1653" s="240" t="s">
        <v>300</v>
      </c>
      <c r="AT1653" s="240" t="s">
        <v>230</v>
      </c>
      <c r="AU1653" s="240" t="s">
        <v>91</v>
      </c>
      <c r="AY1653" s="18" t="s">
        <v>227</v>
      </c>
      <c r="BE1653" s="241">
        <f>IF(N1653="základní",J1653,0)</f>
        <v>0</v>
      </c>
      <c r="BF1653" s="241">
        <f>IF(N1653="snížená",J1653,0)</f>
        <v>0</v>
      </c>
      <c r="BG1653" s="241">
        <f>IF(N1653="zákl. přenesená",J1653,0)</f>
        <v>0</v>
      </c>
      <c r="BH1653" s="241">
        <f>IF(N1653="sníž. přenesená",J1653,0)</f>
        <v>0</v>
      </c>
      <c r="BI1653" s="241">
        <f>IF(N1653="nulová",J1653,0)</f>
        <v>0</v>
      </c>
      <c r="BJ1653" s="18" t="s">
        <v>87</v>
      </c>
      <c r="BK1653" s="241">
        <f>ROUND(I1653*H1653,2)</f>
        <v>0</v>
      </c>
      <c r="BL1653" s="18" t="s">
        <v>300</v>
      </c>
      <c r="BM1653" s="240" t="s">
        <v>2462</v>
      </c>
    </row>
    <row r="1654" s="2" customFormat="1">
      <c r="A1654" s="40"/>
      <c r="B1654" s="41"/>
      <c r="C1654" s="42"/>
      <c r="D1654" s="242" t="s">
        <v>237</v>
      </c>
      <c r="E1654" s="42"/>
      <c r="F1654" s="243" t="s">
        <v>2273</v>
      </c>
      <c r="G1654" s="42"/>
      <c r="H1654" s="42"/>
      <c r="I1654" s="244"/>
      <c r="J1654" s="42"/>
      <c r="K1654" s="42"/>
      <c r="L1654" s="46"/>
      <c r="M1654" s="245"/>
      <c r="N1654" s="246"/>
      <c r="O1654" s="93"/>
      <c r="P1654" s="93"/>
      <c r="Q1654" s="93"/>
      <c r="R1654" s="93"/>
      <c r="S1654" s="93"/>
      <c r="T1654" s="94"/>
      <c r="U1654" s="40"/>
      <c r="V1654" s="40"/>
      <c r="W1654" s="40"/>
      <c r="X1654" s="40"/>
      <c r="Y1654" s="40"/>
      <c r="Z1654" s="40"/>
      <c r="AA1654" s="40"/>
      <c r="AB1654" s="40"/>
      <c r="AC1654" s="40"/>
      <c r="AD1654" s="40"/>
      <c r="AE1654" s="40"/>
      <c r="AT1654" s="18" t="s">
        <v>237</v>
      </c>
      <c r="AU1654" s="18" t="s">
        <v>91</v>
      </c>
    </row>
    <row r="1655" s="2" customFormat="1" ht="16.5" customHeight="1">
      <c r="A1655" s="40"/>
      <c r="B1655" s="41"/>
      <c r="C1655" s="229" t="s">
        <v>2463</v>
      </c>
      <c r="D1655" s="229" t="s">
        <v>230</v>
      </c>
      <c r="E1655" s="230" t="s">
        <v>2464</v>
      </c>
      <c r="F1655" s="231" t="s">
        <v>2465</v>
      </c>
      <c r="G1655" s="232" t="s">
        <v>1861</v>
      </c>
      <c r="H1655" s="233">
        <v>1</v>
      </c>
      <c r="I1655" s="234"/>
      <c r="J1655" s="235">
        <f>ROUND(I1655*H1655,2)</f>
        <v>0</v>
      </c>
      <c r="K1655" s="231" t="s">
        <v>251</v>
      </c>
      <c r="L1655" s="46"/>
      <c r="M1655" s="236" t="s">
        <v>1</v>
      </c>
      <c r="N1655" s="237" t="s">
        <v>48</v>
      </c>
      <c r="O1655" s="93"/>
      <c r="P1655" s="238">
        <f>O1655*H1655</f>
        <v>0</v>
      </c>
      <c r="Q1655" s="238">
        <v>0</v>
      </c>
      <c r="R1655" s="238">
        <f>Q1655*H1655</f>
        <v>0</v>
      </c>
      <c r="S1655" s="238">
        <v>0</v>
      </c>
      <c r="T1655" s="239">
        <f>S1655*H1655</f>
        <v>0</v>
      </c>
      <c r="U1655" s="40"/>
      <c r="V1655" s="40"/>
      <c r="W1655" s="40"/>
      <c r="X1655" s="40"/>
      <c r="Y1655" s="40"/>
      <c r="Z1655" s="40"/>
      <c r="AA1655" s="40"/>
      <c r="AB1655" s="40"/>
      <c r="AC1655" s="40"/>
      <c r="AD1655" s="40"/>
      <c r="AE1655" s="40"/>
      <c r="AR1655" s="240" t="s">
        <v>300</v>
      </c>
      <c r="AT1655" s="240" t="s">
        <v>230</v>
      </c>
      <c r="AU1655" s="240" t="s">
        <v>91</v>
      </c>
      <c r="AY1655" s="18" t="s">
        <v>227</v>
      </c>
      <c r="BE1655" s="241">
        <f>IF(N1655="základní",J1655,0)</f>
        <v>0</v>
      </c>
      <c r="BF1655" s="241">
        <f>IF(N1655="snížená",J1655,0)</f>
        <v>0</v>
      </c>
      <c r="BG1655" s="241">
        <f>IF(N1655="zákl. přenesená",J1655,0)</f>
        <v>0</v>
      </c>
      <c r="BH1655" s="241">
        <f>IF(N1655="sníž. přenesená",J1655,0)</f>
        <v>0</v>
      </c>
      <c r="BI1655" s="241">
        <f>IF(N1655="nulová",J1655,0)</f>
        <v>0</v>
      </c>
      <c r="BJ1655" s="18" t="s">
        <v>87</v>
      </c>
      <c r="BK1655" s="241">
        <f>ROUND(I1655*H1655,2)</f>
        <v>0</v>
      </c>
      <c r="BL1655" s="18" t="s">
        <v>300</v>
      </c>
      <c r="BM1655" s="240" t="s">
        <v>2466</v>
      </c>
    </row>
    <row r="1656" s="2" customFormat="1">
      <c r="A1656" s="40"/>
      <c r="B1656" s="41"/>
      <c r="C1656" s="42"/>
      <c r="D1656" s="242" t="s">
        <v>237</v>
      </c>
      <c r="E1656" s="42"/>
      <c r="F1656" s="243" t="s">
        <v>2273</v>
      </c>
      <c r="G1656" s="42"/>
      <c r="H1656" s="42"/>
      <c r="I1656" s="244"/>
      <c r="J1656" s="42"/>
      <c r="K1656" s="42"/>
      <c r="L1656" s="46"/>
      <c r="M1656" s="245"/>
      <c r="N1656" s="246"/>
      <c r="O1656" s="93"/>
      <c r="P1656" s="93"/>
      <c r="Q1656" s="93"/>
      <c r="R1656" s="93"/>
      <c r="S1656" s="93"/>
      <c r="T1656" s="94"/>
      <c r="U1656" s="40"/>
      <c r="V1656" s="40"/>
      <c r="W1656" s="40"/>
      <c r="X1656" s="40"/>
      <c r="Y1656" s="40"/>
      <c r="Z1656" s="40"/>
      <c r="AA1656" s="40"/>
      <c r="AB1656" s="40"/>
      <c r="AC1656" s="40"/>
      <c r="AD1656" s="40"/>
      <c r="AE1656" s="40"/>
      <c r="AT1656" s="18" t="s">
        <v>237</v>
      </c>
      <c r="AU1656" s="18" t="s">
        <v>91</v>
      </c>
    </row>
    <row r="1657" s="2" customFormat="1" ht="21.75" customHeight="1">
      <c r="A1657" s="40"/>
      <c r="B1657" s="41"/>
      <c r="C1657" s="229" t="s">
        <v>2467</v>
      </c>
      <c r="D1657" s="229" t="s">
        <v>230</v>
      </c>
      <c r="E1657" s="230" t="s">
        <v>2468</v>
      </c>
      <c r="F1657" s="231" t="s">
        <v>2469</v>
      </c>
      <c r="G1657" s="232" t="s">
        <v>1819</v>
      </c>
      <c r="H1657" s="233">
        <v>15.6</v>
      </c>
      <c r="I1657" s="234"/>
      <c r="J1657" s="235">
        <f>ROUND(I1657*H1657,2)</f>
        <v>0</v>
      </c>
      <c r="K1657" s="231" t="s">
        <v>251</v>
      </c>
      <c r="L1657" s="46"/>
      <c r="M1657" s="236" t="s">
        <v>1</v>
      </c>
      <c r="N1657" s="237" t="s">
        <v>48</v>
      </c>
      <c r="O1657" s="93"/>
      <c r="P1657" s="238">
        <f>O1657*H1657</f>
        <v>0</v>
      </c>
      <c r="Q1657" s="238">
        <v>0</v>
      </c>
      <c r="R1657" s="238">
        <f>Q1657*H1657</f>
        <v>0</v>
      </c>
      <c r="S1657" s="238">
        <v>0</v>
      </c>
      <c r="T1657" s="239">
        <f>S1657*H1657</f>
        <v>0</v>
      </c>
      <c r="U1657" s="40"/>
      <c r="V1657" s="40"/>
      <c r="W1657" s="40"/>
      <c r="X1657" s="40"/>
      <c r="Y1657" s="40"/>
      <c r="Z1657" s="40"/>
      <c r="AA1657" s="40"/>
      <c r="AB1657" s="40"/>
      <c r="AC1657" s="40"/>
      <c r="AD1657" s="40"/>
      <c r="AE1657" s="40"/>
      <c r="AR1657" s="240" t="s">
        <v>300</v>
      </c>
      <c r="AT1657" s="240" t="s">
        <v>230</v>
      </c>
      <c r="AU1657" s="240" t="s">
        <v>91</v>
      </c>
      <c r="AY1657" s="18" t="s">
        <v>227</v>
      </c>
      <c r="BE1657" s="241">
        <f>IF(N1657="základní",J1657,0)</f>
        <v>0</v>
      </c>
      <c r="BF1657" s="241">
        <f>IF(N1657="snížená",J1657,0)</f>
        <v>0</v>
      </c>
      <c r="BG1657" s="241">
        <f>IF(N1657="zákl. přenesená",J1657,0)</f>
        <v>0</v>
      </c>
      <c r="BH1657" s="241">
        <f>IF(N1657="sníž. přenesená",J1657,0)</f>
        <v>0</v>
      </c>
      <c r="BI1657" s="241">
        <f>IF(N1657="nulová",J1657,0)</f>
        <v>0</v>
      </c>
      <c r="BJ1657" s="18" t="s">
        <v>87</v>
      </c>
      <c r="BK1657" s="241">
        <f>ROUND(I1657*H1657,2)</f>
        <v>0</v>
      </c>
      <c r="BL1657" s="18" t="s">
        <v>300</v>
      </c>
      <c r="BM1657" s="240" t="s">
        <v>2470</v>
      </c>
    </row>
    <row r="1658" s="2" customFormat="1">
      <c r="A1658" s="40"/>
      <c r="B1658" s="41"/>
      <c r="C1658" s="42"/>
      <c r="D1658" s="242" t="s">
        <v>237</v>
      </c>
      <c r="E1658" s="42"/>
      <c r="F1658" s="243" t="s">
        <v>2273</v>
      </c>
      <c r="G1658" s="42"/>
      <c r="H1658" s="42"/>
      <c r="I1658" s="244"/>
      <c r="J1658" s="42"/>
      <c r="K1658" s="42"/>
      <c r="L1658" s="46"/>
      <c r="M1658" s="245"/>
      <c r="N1658" s="246"/>
      <c r="O1658" s="93"/>
      <c r="P1658" s="93"/>
      <c r="Q1658" s="93"/>
      <c r="R1658" s="93"/>
      <c r="S1658" s="93"/>
      <c r="T1658" s="94"/>
      <c r="U1658" s="40"/>
      <c r="V1658" s="40"/>
      <c r="W1658" s="40"/>
      <c r="X1658" s="40"/>
      <c r="Y1658" s="40"/>
      <c r="Z1658" s="40"/>
      <c r="AA1658" s="40"/>
      <c r="AB1658" s="40"/>
      <c r="AC1658" s="40"/>
      <c r="AD1658" s="40"/>
      <c r="AE1658" s="40"/>
      <c r="AT1658" s="18" t="s">
        <v>237</v>
      </c>
      <c r="AU1658" s="18" t="s">
        <v>91</v>
      </c>
    </row>
    <row r="1659" s="2" customFormat="1">
      <c r="A1659" s="40"/>
      <c r="B1659" s="41"/>
      <c r="C1659" s="229" t="s">
        <v>2471</v>
      </c>
      <c r="D1659" s="229" t="s">
        <v>230</v>
      </c>
      <c r="E1659" s="230" t="s">
        <v>2472</v>
      </c>
      <c r="F1659" s="231" t="s">
        <v>2473</v>
      </c>
      <c r="G1659" s="232" t="s">
        <v>1819</v>
      </c>
      <c r="H1659" s="233">
        <v>41.299999999999997</v>
      </c>
      <c r="I1659" s="234"/>
      <c r="J1659" s="235">
        <f>ROUND(I1659*H1659,2)</f>
        <v>0</v>
      </c>
      <c r="K1659" s="231" t="s">
        <v>251</v>
      </c>
      <c r="L1659" s="46"/>
      <c r="M1659" s="236" t="s">
        <v>1</v>
      </c>
      <c r="N1659" s="237" t="s">
        <v>48</v>
      </c>
      <c r="O1659" s="93"/>
      <c r="P1659" s="238">
        <f>O1659*H1659</f>
        <v>0</v>
      </c>
      <c r="Q1659" s="238">
        <v>0</v>
      </c>
      <c r="R1659" s="238">
        <f>Q1659*H1659</f>
        <v>0</v>
      </c>
      <c r="S1659" s="238">
        <v>0</v>
      </c>
      <c r="T1659" s="239">
        <f>S1659*H1659</f>
        <v>0</v>
      </c>
      <c r="U1659" s="40"/>
      <c r="V1659" s="40"/>
      <c r="W1659" s="40"/>
      <c r="X1659" s="40"/>
      <c r="Y1659" s="40"/>
      <c r="Z1659" s="40"/>
      <c r="AA1659" s="40"/>
      <c r="AB1659" s="40"/>
      <c r="AC1659" s="40"/>
      <c r="AD1659" s="40"/>
      <c r="AE1659" s="40"/>
      <c r="AR1659" s="240" t="s">
        <v>300</v>
      </c>
      <c r="AT1659" s="240" t="s">
        <v>230</v>
      </c>
      <c r="AU1659" s="240" t="s">
        <v>91</v>
      </c>
      <c r="AY1659" s="18" t="s">
        <v>227</v>
      </c>
      <c r="BE1659" s="241">
        <f>IF(N1659="základní",J1659,0)</f>
        <v>0</v>
      </c>
      <c r="BF1659" s="241">
        <f>IF(N1659="snížená",J1659,0)</f>
        <v>0</v>
      </c>
      <c r="BG1659" s="241">
        <f>IF(N1659="zákl. přenesená",J1659,0)</f>
        <v>0</v>
      </c>
      <c r="BH1659" s="241">
        <f>IF(N1659="sníž. přenesená",J1659,0)</f>
        <v>0</v>
      </c>
      <c r="BI1659" s="241">
        <f>IF(N1659="nulová",J1659,0)</f>
        <v>0</v>
      </c>
      <c r="BJ1659" s="18" t="s">
        <v>87</v>
      </c>
      <c r="BK1659" s="241">
        <f>ROUND(I1659*H1659,2)</f>
        <v>0</v>
      </c>
      <c r="BL1659" s="18" t="s">
        <v>300</v>
      </c>
      <c r="BM1659" s="240" t="s">
        <v>2474</v>
      </c>
    </row>
    <row r="1660" s="2" customFormat="1">
      <c r="A1660" s="40"/>
      <c r="B1660" s="41"/>
      <c r="C1660" s="42"/>
      <c r="D1660" s="242" t="s">
        <v>237</v>
      </c>
      <c r="E1660" s="42"/>
      <c r="F1660" s="243" t="s">
        <v>2273</v>
      </c>
      <c r="G1660" s="42"/>
      <c r="H1660" s="42"/>
      <c r="I1660" s="244"/>
      <c r="J1660" s="42"/>
      <c r="K1660" s="42"/>
      <c r="L1660" s="46"/>
      <c r="M1660" s="245"/>
      <c r="N1660" s="246"/>
      <c r="O1660" s="93"/>
      <c r="P1660" s="93"/>
      <c r="Q1660" s="93"/>
      <c r="R1660" s="93"/>
      <c r="S1660" s="93"/>
      <c r="T1660" s="94"/>
      <c r="U1660" s="40"/>
      <c r="V1660" s="40"/>
      <c r="W1660" s="40"/>
      <c r="X1660" s="40"/>
      <c r="Y1660" s="40"/>
      <c r="Z1660" s="40"/>
      <c r="AA1660" s="40"/>
      <c r="AB1660" s="40"/>
      <c r="AC1660" s="40"/>
      <c r="AD1660" s="40"/>
      <c r="AE1660" s="40"/>
      <c r="AT1660" s="18" t="s">
        <v>237</v>
      </c>
      <c r="AU1660" s="18" t="s">
        <v>91</v>
      </c>
    </row>
    <row r="1661" s="2" customFormat="1">
      <c r="A1661" s="40"/>
      <c r="B1661" s="41"/>
      <c r="C1661" s="229" t="s">
        <v>2475</v>
      </c>
      <c r="D1661" s="229" t="s">
        <v>230</v>
      </c>
      <c r="E1661" s="230" t="s">
        <v>2476</v>
      </c>
      <c r="F1661" s="231" t="s">
        <v>2477</v>
      </c>
      <c r="G1661" s="232" t="s">
        <v>1861</v>
      </c>
      <c r="H1661" s="233">
        <v>1</v>
      </c>
      <c r="I1661" s="234"/>
      <c r="J1661" s="235">
        <f>ROUND(I1661*H1661,2)</f>
        <v>0</v>
      </c>
      <c r="K1661" s="231" t="s">
        <v>251</v>
      </c>
      <c r="L1661" s="46"/>
      <c r="M1661" s="236" t="s">
        <v>1</v>
      </c>
      <c r="N1661" s="237" t="s">
        <v>48</v>
      </c>
      <c r="O1661" s="93"/>
      <c r="P1661" s="238">
        <f>O1661*H1661</f>
        <v>0</v>
      </c>
      <c r="Q1661" s="238">
        <v>0</v>
      </c>
      <c r="R1661" s="238">
        <f>Q1661*H1661</f>
        <v>0</v>
      </c>
      <c r="S1661" s="238">
        <v>0</v>
      </c>
      <c r="T1661" s="239">
        <f>S1661*H1661</f>
        <v>0</v>
      </c>
      <c r="U1661" s="40"/>
      <c r="V1661" s="40"/>
      <c r="W1661" s="40"/>
      <c r="X1661" s="40"/>
      <c r="Y1661" s="40"/>
      <c r="Z1661" s="40"/>
      <c r="AA1661" s="40"/>
      <c r="AB1661" s="40"/>
      <c r="AC1661" s="40"/>
      <c r="AD1661" s="40"/>
      <c r="AE1661" s="40"/>
      <c r="AR1661" s="240" t="s">
        <v>300</v>
      </c>
      <c r="AT1661" s="240" t="s">
        <v>230</v>
      </c>
      <c r="AU1661" s="240" t="s">
        <v>91</v>
      </c>
      <c r="AY1661" s="18" t="s">
        <v>227</v>
      </c>
      <c r="BE1661" s="241">
        <f>IF(N1661="základní",J1661,0)</f>
        <v>0</v>
      </c>
      <c r="BF1661" s="241">
        <f>IF(N1661="snížená",J1661,0)</f>
        <v>0</v>
      </c>
      <c r="BG1661" s="241">
        <f>IF(N1661="zákl. přenesená",J1661,0)</f>
        <v>0</v>
      </c>
      <c r="BH1661" s="241">
        <f>IF(N1661="sníž. přenesená",J1661,0)</f>
        <v>0</v>
      </c>
      <c r="BI1661" s="241">
        <f>IF(N1661="nulová",J1661,0)</f>
        <v>0</v>
      </c>
      <c r="BJ1661" s="18" t="s">
        <v>87</v>
      </c>
      <c r="BK1661" s="241">
        <f>ROUND(I1661*H1661,2)</f>
        <v>0</v>
      </c>
      <c r="BL1661" s="18" t="s">
        <v>300</v>
      </c>
      <c r="BM1661" s="240" t="s">
        <v>2478</v>
      </c>
    </row>
    <row r="1662" s="2" customFormat="1">
      <c r="A1662" s="40"/>
      <c r="B1662" s="41"/>
      <c r="C1662" s="42"/>
      <c r="D1662" s="242" t="s">
        <v>237</v>
      </c>
      <c r="E1662" s="42"/>
      <c r="F1662" s="243" t="s">
        <v>2273</v>
      </c>
      <c r="G1662" s="42"/>
      <c r="H1662" s="42"/>
      <c r="I1662" s="244"/>
      <c r="J1662" s="42"/>
      <c r="K1662" s="42"/>
      <c r="L1662" s="46"/>
      <c r="M1662" s="245"/>
      <c r="N1662" s="246"/>
      <c r="O1662" s="93"/>
      <c r="P1662" s="93"/>
      <c r="Q1662" s="93"/>
      <c r="R1662" s="93"/>
      <c r="S1662" s="93"/>
      <c r="T1662" s="94"/>
      <c r="U1662" s="40"/>
      <c r="V1662" s="40"/>
      <c r="W1662" s="40"/>
      <c r="X1662" s="40"/>
      <c r="Y1662" s="40"/>
      <c r="Z1662" s="40"/>
      <c r="AA1662" s="40"/>
      <c r="AB1662" s="40"/>
      <c r="AC1662" s="40"/>
      <c r="AD1662" s="40"/>
      <c r="AE1662" s="40"/>
      <c r="AT1662" s="18" t="s">
        <v>237</v>
      </c>
      <c r="AU1662" s="18" t="s">
        <v>91</v>
      </c>
    </row>
    <row r="1663" s="2" customFormat="1" ht="16.5" customHeight="1">
      <c r="A1663" s="40"/>
      <c r="B1663" s="41"/>
      <c r="C1663" s="229" t="s">
        <v>2479</v>
      </c>
      <c r="D1663" s="229" t="s">
        <v>230</v>
      </c>
      <c r="E1663" s="230" t="s">
        <v>2480</v>
      </c>
      <c r="F1663" s="231" t="s">
        <v>2481</v>
      </c>
      <c r="G1663" s="232" t="s">
        <v>1861</v>
      </c>
      <c r="H1663" s="233">
        <v>6</v>
      </c>
      <c r="I1663" s="234"/>
      <c r="J1663" s="235">
        <f>ROUND(I1663*H1663,2)</f>
        <v>0</v>
      </c>
      <c r="K1663" s="231" t="s">
        <v>251</v>
      </c>
      <c r="L1663" s="46"/>
      <c r="M1663" s="236" t="s">
        <v>1</v>
      </c>
      <c r="N1663" s="237" t="s">
        <v>48</v>
      </c>
      <c r="O1663" s="93"/>
      <c r="P1663" s="238">
        <f>O1663*H1663</f>
        <v>0</v>
      </c>
      <c r="Q1663" s="238">
        <v>0</v>
      </c>
      <c r="R1663" s="238">
        <f>Q1663*H1663</f>
        <v>0</v>
      </c>
      <c r="S1663" s="238">
        <v>0</v>
      </c>
      <c r="T1663" s="239">
        <f>S1663*H1663</f>
        <v>0</v>
      </c>
      <c r="U1663" s="40"/>
      <c r="V1663" s="40"/>
      <c r="W1663" s="40"/>
      <c r="X1663" s="40"/>
      <c r="Y1663" s="40"/>
      <c r="Z1663" s="40"/>
      <c r="AA1663" s="40"/>
      <c r="AB1663" s="40"/>
      <c r="AC1663" s="40"/>
      <c r="AD1663" s="40"/>
      <c r="AE1663" s="40"/>
      <c r="AR1663" s="240" t="s">
        <v>300</v>
      </c>
      <c r="AT1663" s="240" t="s">
        <v>230</v>
      </c>
      <c r="AU1663" s="240" t="s">
        <v>91</v>
      </c>
      <c r="AY1663" s="18" t="s">
        <v>227</v>
      </c>
      <c r="BE1663" s="241">
        <f>IF(N1663="základní",J1663,0)</f>
        <v>0</v>
      </c>
      <c r="BF1663" s="241">
        <f>IF(N1663="snížená",J1663,0)</f>
        <v>0</v>
      </c>
      <c r="BG1663" s="241">
        <f>IF(N1663="zákl. přenesená",J1663,0)</f>
        <v>0</v>
      </c>
      <c r="BH1663" s="241">
        <f>IF(N1663="sníž. přenesená",J1663,0)</f>
        <v>0</v>
      </c>
      <c r="BI1663" s="241">
        <f>IF(N1663="nulová",J1663,0)</f>
        <v>0</v>
      </c>
      <c r="BJ1663" s="18" t="s">
        <v>87</v>
      </c>
      <c r="BK1663" s="241">
        <f>ROUND(I1663*H1663,2)</f>
        <v>0</v>
      </c>
      <c r="BL1663" s="18" t="s">
        <v>300</v>
      </c>
      <c r="BM1663" s="240" t="s">
        <v>2482</v>
      </c>
    </row>
    <row r="1664" s="2" customFormat="1">
      <c r="A1664" s="40"/>
      <c r="B1664" s="41"/>
      <c r="C1664" s="42"/>
      <c r="D1664" s="242" t="s">
        <v>237</v>
      </c>
      <c r="E1664" s="42"/>
      <c r="F1664" s="243" t="s">
        <v>2273</v>
      </c>
      <c r="G1664" s="42"/>
      <c r="H1664" s="42"/>
      <c r="I1664" s="244"/>
      <c r="J1664" s="42"/>
      <c r="K1664" s="42"/>
      <c r="L1664" s="46"/>
      <c r="M1664" s="245"/>
      <c r="N1664" s="246"/>
      <c r="O1664" s="93"/>
      <c r="P1664" s="93"/>
      <c r="Q1664" s="93"/>
      <c r="R1664" s="93"/>
      <c r="S1664" s="93"/>
      <c r="T1664" s="94"/>
      <c r="U1664" s="40"/>
      <c r="V1664" s="40"/>
      <c r="W1664" s="40"/>
      <c r="X1664" s="40"/>
      <c r="Y1664" s="40"/>
      <c r="Z1664" s="40"/>
      <c r="AA1664" s="40"/>
      <c r="AB1664" s="40"/>
      <c r="AC1664" s="40"/>
      <c r="AD1664" s="40"/>
      <c r="AE1664" s="40"/>
      <c r="AT1664" s="18" t="s">
        <v>237</v>
      </c>
      <c r="AU1664" s="18" t="s">
        <v>91</v>
      </c>
    </row>
    <row r="1665" s="2" customFormat="1" ht="16.5" customHeight="1">
      <c r="A1665" s="40"/>
      <c r="B1665" s="41"/>
      <c r="C1665" s="229" t="s">
        <v>2483</v>
      </c>
      <c r="D1665" s="229" t="s">
        <v>230</v>
      </c>
      <c r="E1665" s="230" t="s">
        <v>2484</v>
      </c>
      <c r="F1665" s="231" t="s">
        <v>2485</v>
      </c>
      <c r="G1665" s="232" t="s">
        <v>1861</v>
      </c>
      <c r="H1665" s="233">
        <v>1</v>
      </c>
      <c r="I1665" s="234"/>
      <c r="J1665" s="235">
        <f>ROUND(I1665*H1665,2)</f>
        <v>0</v>
      </c>
      <c r="K1665" s="231" t="s">
        <v>251</v>
      </c>
      <c r="L1665" s="46"/>
      <c r="M1665" s="236" t="s">
        <v>1</v>
      </c>
      <c r="N1665" s="237" t="s">
        <v>48</v>
      </c>
      <c r="O1665" s="93"/>
      <c r="P1665" s="238">
        <f>O1665*H1665</f>
        <v>0</v>
      </c>
      <c r="Q1665" s="238">
        <v>0</v>
      </c>
      <c r="R1665" s="238">
        <f>Q1665*H1665</f>
        <v>0</v>
      </c>
      <c r="S1665" s="238">
        <v>0</v>
      </c>
      <c r="T1665" s="239">
        <f>S1665*H1665</f>
        <v>0</v>
      </c>
      <c r="U1665" s="40"/>
      <c r="V1665" s="40"/>
      <c r="W1665" s="40"/>
      <c r="X1665" s="40"/>
      <c r="Y1665" s="40"/>
      <c r="Z1665" s="40"/>
      <c r="AA1665" s="40"/>
      <c r="AB1665" s="40"/>
      <c r="AC1665" s="40"/>
      <c r="AD1665" s="40"/>
      <c r="AE1665" s="40"/>
      <c r="AR1665" s="240" t="s">
        <v>300</v>
      </c>
      <c r="AT1665" s="240" t="s">
        <v>230</v>
      </c>
      <c r="AU1665" s="240" t="s">
        <v>91</v>
      </c>
      <c r="AY1665" s="18" t="s">
        <v>227</v>
      </c>
      <c r="BE1665" s="241">
        <f>IF(N1665="základní",J1665,0)</f>
        <v>0</v>
      </c>
      <c r="BF1665" s="241">
        <f>IF(N1665="snížená",J1665,0)</f>
        <v>0</v>
      </c>
      <c r="BG1665" s="241">
        <f>IF(N1665="zákl. přenesená",J1665,0)</f>
        <v>0</v>
      </c>
      <c r="BH1665" s="241">
        <f>IF(N1665="sníž. přenesená",J1665,0)</f>
        <v>0</v>
      </c>
      <c r="BI1665" s="241">
        <f>IF(N1665="nulová",J1665,0)</f>
        <v>0</v>
      </c>
      <c r="BJ1665" s="18" t="s">
        <v>87</v>
      </c>
      <c r="BK1665" s="241">
        <f>ROUND(I1665*H1665,2)</f>
        <v>0</v>
      </c>
      <c r="BL1665" s="18" t="s">
        <v>300</v>
      </c>
      <c r="BM1665" s="240" t="s">
        <v>2486</v>
      </c>
    </row>
    <row r="1666" s="2" customFormat="1">
      <c r="A1666" s="40"/>
      <c r="B1666" s="41"/>
      <c r="C1666" s="42"/>
      <c r="D1666" s="242" t="s">
        <v>237</v>
      </c>
      <c r="E1666" s="42"/>
      <c r="F1666" s="243" t="s">
        <v>2273</v>
      </c>
      <c r="G1666" s="42"/>
      <c r="H1666" s="42"/>
      <c r="I1666" s="244"/>
      <c r="J1666" s="42"/>
      <c r="K1666" s="42"/>
      <c r="L1666" s="46"/>
      <c r="M1666" s="245"/>
      <c r="N1666" s="246"/>
      <c r="O1666" s="93"/>
      <c r="P1666" s="93"/>
      <c r="Q1666" s="93"/>
      <c r="R1666" s="93"/>
      <c r="S1666" s="93"/>
      <c r="T1666" s="94"/>
      <c r="U1666" s="40"/>
      <c r="V1666" s="40"/>
      <c r="W1666" s="40"/>
      <c r="X1666" s="40"/>
      <c r="Y1666" s="40"/>
      <c r="Z1666" s="40"/>
      <c r="AA1666" s="40"/>
      <c r="AB1666" s="40"/>
      <c r="AC1666" s="40"/>
      <c r="AD1666" s="40"/>
      <c r="AE1666" s="40"/>
      <c r="AT1666" s="18" t="s">
        <v>237</v>
      </c>
      <c r="AU1666" s="18" t="s">
        <v>91</v>
      </c>
    </row>
    <row r="1667" s="2" customFormat="1" ht="16.5" customHeight="1">
      <c r="A1667" s="40"/>
      <c r="B1667" s="41"/>
      <c r="C1667" s="229" t="s">
        <v>2487</v>
      </c>
      <c r="D1667" s="229" t="s">
        <v>230</v>
      </c>
      <c r="E1667" s="230" t="s">
        <v>2488</v>
      </c>
      <c r="F1667" s="231" t="s">
        <v>2489</v>
      </c>
      <c r="G1667" s="232" t="s">
        <v>1861</v>
      </c>
      <c r="H1667" s="233">
        <v>1</v>
      </c>
      <c r="I1667" s="234"/>
      <c r="J1667" s="235">
        <f>ROUND(I1667*H1667,2)</f>
        <v>0</v>
      </c>
      <c r="K1667" s="231" t="s">
        <v>251</v>
      </c>
      <c r="L1667" s="46"/>
      <c r="M1667" s="236" t="s">
        <v>1</v>
      </c>
      <c r="N1667" s="237" t="s">
        <v>48</v>
      </c>
      <c r="O1667" s="93"/>
      <c r="P1667" s="238">
        <f>O1667*H1667</f>
        <v>0</v>
      </c>
      <c r="Q1667" s="238">
        <v>0</v>
      </c>
      <c r="R1667" s="238">
        <f>Q1667*H1667</f>
        <v>0</v>
      </c>
      <c r="S1667" s="238">
        <v>0</v>
      </c>
      <c r="T1667" s="239">
        <f>S1667*H1667</f>
        <v>0</v>
      </c>
      <c r="U1667" s="40"/>
      <c r="V1667" s="40"/>
      <c r="W1667" s="40"/>
      <c r="X1667" s="40"/>
      <c r="Y1667" s="40"/>
      <c r="Z1667" s="40"/>
      <c r="AA1667" s="40"/>
      <c r="AB1667" s="40"/>
      <c r="AC1667" s="40"/>
      <c r="AD1667" s="40"/>
      <c r="AE1667" s="40"/>
      <c r="AR1667" s="240" t="s">
        <v>300</v>
      </c>
      <c r="AT1667" s="240" t="s">
        <v>230</v>
      </c>
      <c r="AU1667" s="240" t="s">
        <v>91</v>
      </c>
      <c r="AY1667" s="18" t="s">
        <v>227</v>
      </c>
      <c r="BE1667" s="241">
        <f>IF(N1667="základní",J1667,0)</f>
        <v>0</v>
      </c>
      <c r="BF1667" s="241">
        <f>IF(N1667="snížená",J1667,0)</f>
        <v>0</v>
      </c>
      <c r="BG1667" s="241">
        <f>IF(N1667="zákl. přenesená",J1667,0)</f>
        <v>0</v>
      </c>
      <c r="BH1667" s="241">
        <f>IF(N1667="sníž. přenesená",J1667,0)</f>
        <v>0</v>
      </c>
      <c r="BI1667" s="241">
        <f>IF(N1667="nulová",J1667,0)</f>
        <v>0</v>
      </c>
      <c r="BJ1667" s="18" t="s">
        <v>87</v>
      </c>
      <c r="BK1667" s="241">
        <f>ROUND(I1667*H1667,2)</f>
        <v>0</v>
      </c>
      <c r="BL1667" s="18" t="s">
        <v>300</v>
      </c>
      <c r="BM1667" s="240" t="s">
        <v>2490</v>
      </c>
    </row>
    <row r="1668" s="2" customFormat="1">
      <c r="A1668" s="40"/>
      <c r="B1668" s="41"/>
      <c r="C1668" s="42"/>
      <c r="D1668" s="242" t="s">
        <v>237</v>
      </c>
      <c r="E1668" s="42"/>
      <c r="F1668" s="243" t="s">
        <v>2273</v>
      </c>
      <c r="G1668" s="42"/>
      <c r="H1668" s="42"/>
      <c r="I1668" s="244"/>
      <c r="J1668" s="42"/>
      <c r="K1668" s="42"/>
      <c r="L1668" s="46"/>
      <c r="M1668" s="245"/>
      <c r="N1668" s="246"/>
      <c r="O1668" s="93"/>
      <c r="P1668" s="93"/>
      <c r="Q1668" s="93"/>
      <c r="R1668" s="93"/>
      <c r="S1668" s="93"/>
      <c r="T1668" s="94"/>
      <c r="U1668" s="40"/>
      <c r="V1668" s="40"/>
      <c r="W1668" s="40"/>
      <c r="X1668" s="40"/>
      <c r="Y1668" s="40"/>
      <c r="Z1668" s="40"/>
      <c r="AA1668" s="40"/>
      <c r="AB1668" s="40"/>
      <c r="AC1668" s="40"/>
      <c r="AD1668" s="40"/>
      <c r="AE1668" s="40"/>
      <c r="AT1668" s="18" t="s">
        <v>237</v>
      </c>
      <c r="AU1668" s="18" t="s">
        <v>91</v>
      </c>
    </row>
    <row r="1669" s="2" customFormat="1" ht="16.5" customHeight="1">
      <c r="A1669" s="40"/>
      <c r="B1669" s="41"/>
      <c r="C1669" s="229" t="s">
        <v>2491</v>
      </c>
      <c r="D1669" s="229" t="s">
        <v>230</v>
      </c>
      <c r="E1669" s="230" t="s">
        <v>2492</v>
      </c>
      <c r="F1669" s="231" t="s">
        <v>2493</v>
      </c>
      <c r="G1669" s="232" t="s">
        <v>1861</v>
      </c>
      <c r="H1669" s="233">
        <v>1</v>
      </c>
      <c r="I1669" s="234"/>
      <c r="J1669" s="235">
        <f>ROUND(I1669*H1669,2)</f>
        <v>0</v>
      </c>
      <c r="K1669" s="231" t="s">
        <v>251</v>
      </c>
      <c r="L1669" s="46"/>
      <c r="M1669" s="236" t="s">
        <v>1</v>
      </c>
      <c r="N1669" s="237" t="s">
        <v>48</v>
      </c>
      <c r="O1669" s="93"/>
      <c r="P1669" s="238">
        <f>O1669*H1669</f>
        <v>0</v>
      </c>
      <c r="Q1669" s="238">
        <v>0</v>
      </c>
      <c r="R1669" s="238">
        <f>Q1669*H1669</f>
        <v>0</v>
      </c>
      <c r="S1669" s="238">
        <v>0</v>
      </c>
      <c r="T1669" s="239">
        <f>S1669*H1669</f>
        <v>0</v>
      </c>
      <c r="U1669" s="40"/>
      <c r="V1669" s="40"/>
      <c r="W1669" s="40"/>
      <c r="X1669" s="40"/>
      <c r="Y1669" s="40"/>
      <c r="Z1669" s="40"/>
      <c r="AA1669" s="40"/>
      <c r="AB1669" s="40"/>
      <c r="AC1669" s="40"/>
      <c r="AD1669" s="40"/>
      <c r="AE1669" s="40"/>
      <c r="AR1669" s="240" t="s">
        <v>300</v>
      </c>
      <c r="AT1669" s="240" t="s">
        <v>230</v>
      </c>
      <c r="AU1669" s="240" t="s">
        <v>91</v>
      </c>
      <c r="AY1669" s="18" t="s">
        <v>227</v>
      </c>
      <c r="BE1669" s="241">
        <f>IF(N1669="základní",J1669,0)</f>
        <v>0</v>
      </c>
      <c r="BF1669" s="241">
        <f>IF(N1669="snížená",J1669,0)</f>
        <v>0</v>
      </c>
      <c r="BG1669" s="241">
        <f>IF(N1669="zákl. přenesená",J1669,0)</f>
        <v>0</v>
      </c>
      <c r="BH1669" s="241">
        <f>IF(N1669="sníž. přenesená",J1669,0)</f>
        <v>0</v>
      </c>
      <c r="BI1669" s="241">
        <f>IF(N1669="nulová",J1669,0)</f>
        <v>0</v>
      </c>
      <c r="BJ1669" s="18" t="s">
        <v>87</v>
      </c>
      <c r="BK1669" s="241">
        <f>ROUND(I1669*H1669,2)</f>
        <v>0</v>
      </c>
      <c r="BL1669" s="18" t="s">
        <v>300</v>
      </c>
      <c r="BM1669" s="240" t="s">
        <v>2494</v>
      </c>
    </row>
    <row r="1670" s="2" customFormat="1">
      <c r="A1670" s="40"/>
      <c r="B1670" s="41"/>
      <c r="C1670" s="42"/>
      <c r="D1670" s="242" t="s">
        <v>237</v>
      </c>
      <c r="E1670" s="42"/>
      <c r="F1670" s="243" t="s">
        <v>2273</v>
      </c>
      <c r="G1670" s="42"/>
      <c r="H1670" s="42"/>
      <c r="I1670" s="244"/>
      <c r="J1670" s="42"/>
      <c r="K1670" s="42"/>
      <c r="L1670" s="46"/>
      <c r="M1670" s="245"/>
      <c r="N1670" s="246"/>
      <c r="O1670" s="93"/>
      <c r="P1670" s="93"/>
      <c r="Q1670" s="93"/>
      <c r="R1670" s="93"/>
      <c r="S1670" s="93"/>
      <c r="T1670" s="94"/>
      <c r="U1670" s="40"/>
      <c r="V1670" s="40"/>
      <c r="W1670" s="40"/>
      <c r="X1670" s="40"/>
      <c r="Y1670" s="40"/>
      <c r="Z1670" s="40"/>
      <c r="AA1670" s="40"/>
      <c r="AB1670" s="40"/>
      <c r="AC1670" s="40"/>
      <c r="AD1670" s="40"/>
      <c r="AE1670" s="40"/>
      <c r="AT1670" s="18" t="s">
        <v>237</v>
      </c>
      <c r="AU1670" s="18" t="s">
        <v>91</v>
      </c>
    </row>
    <row r="1671" s="2" customFormat="1" ht="16.5" customHeight="1">
      <c r="A1671" s="40"/>
      <c r="B1671" s="41"/>
      <c r="C1671" s="229" t="s">
        <v>2495</v>
      </c>
      <c r="D1671" s="229" t="s">
        <v>230</v>
      </c>
      <c r="E1671" s="230" t="s">
        <v>2496</v>
      </c>
      <c r="F1671" s="231" t="s">
        <v>2497</v>
      </c>
      <c r="G1671" s="232" t="s">
        <v>1861</v>
      </c>
      <c r="H1671" s="233">
        <v>3</v>
      </c>
      <c r="I1671" s="234"/>
      <c r="J1671" s="235">
        <f>ROUND(I1671*H1671,2)</f>
        <v>0</v>
      </c>
      <c r="K1671" s="231" t="s">
        <v>251</v>
      </c>
      <c r="L1671" s="46"/>
      <c r="M1671" s="236" t="s">
        <v>1</v>
      </c>
      <c r="N1671" s="237" t="s">
        <v>48</v>
      </c>
      <c r="O1671" s="93"/>
      <c r="P1671" s="238">
        <f>O1671*H1671</f>
        <v>0</v>
      </c>
      <c r="Q1671" s="238">
        <v>0</v>
      </c>
      <c r="R1671" s="238">
        <f>Q1671*H1671</f>
        <v>0</v>
      </c>
      <c r="S1671" s="238">
        <v>0</v>
      </c>
      <c r="T1671" s="239">
        <f>S1671*H1671</f>
        <v>0</v>
      </c>
      <c r="U1671" s="40"/>
      <c r="V1671" s="40"/>
      <c r="W1671" s="40"/>
      <c r="X1671" s="40"/>
      <c r="Y1671" s="40"/>
      <c r="Z1671" s="40"/>
      <c r="AA1671" s="40"/>
      <c r="AB1671" s="40"/>
      <c r="AC1671" s="40"/>
      <c r="AD1671" s="40"/>
      <c r="AE1671" s="40"/>
      <c r="AR1671" s="240" t="s">
        <v>300</v>
      </c>
      <c r="AT1671" s="240" t="s">
        <v>230</v>
      </c>
      <c r="AU1671" s="240" t="s">
        <v>91</v>
      </c>
      <c r="AY1671" s="18" t="s">
        <v>227</v>
      </c>
      <c r="BE1671" s="241">
        <f>IF(N1671="základní",J1671,0)</f>
        <v>0</v>
      </c>
      <c r="BF1671" s="241">
        <f>IF(N1671="snížená",J1671,0)</f>
        <v>0</v>
      </c>
      <c r="BG1671" s="241">
        <f>IF(N1671="zákl. přenesená",J1671,0)</f>
        <v>0</v>
      </c>
      <c r="BH1671" s="241">
        <f>IF(N1671="sníž. přenesená",J1671,0)</f>
        <v>0</v>
      </c>
      <c r="BI1671" s="241">
        <f>IF(N1671="nulová",J1671,0)</f>
        <v>0</v>
      </c>
      <c r="BJ1671" s="18" t="s">
        <v>87</v>
      </c>
      <c r="BK1671" s="241">
        <f>ROUND(I1671*H1671,2)</f>
        <v>0</v>
      </c>
      <c r="BL1671" s="18" t="s">
        <v>300</v>
      </c>
      <c r="BM1671" s="240" t="s">
        <v>2498</v>
      </c>
    </row>
    <row r="1672" s="2" customFormat="1">
      <c r="A1672" s="40"/>
      <c r="B1672" s="41"/>
      <c r="C1672" s="42"/>
      <c r="D1672" s="242" t="s">
        <v>237</v>
      </c>
      <c r="E1672" s="42"/>
      <c r="F1672" s="243" t="s">
        <v>2273</v>
      </c>
      <c r="G1672" s="42"/>
      <c r="H1672" s="42"/>
      <c r="I1672" s="244"/>
      <c r="J1672" s="42"/>
      <c r="K1672" s="42"/>
      <c r="L1672" s="46"/>
      <c r="M1672" s="245"/>
      <c r="N1672" s="246"/>
      <c r="O1672" s="93"/>
      <c r="P1672" s="93"/>
      <c r="Q1672" s="93"/>
      <c r="R1672" s="93"/>
      <c r="S1672" s="93"/>
      <c r="T1672" s="94"/>
      <c r="U1672" s="40"/>
      <c r="V1672" s="40"/>
      <c r="W1672" s="40"/>
      <c r="X1672" s="40"/>
      <c r="Y1672" s="40"/>
      <c r="Z1672" s="40"/>
      <c r="AA1672" s="40"/>
      <c r="AB1672" s="40"/>
      <c r="AC1672" s="40"/>
      <c r="AD1672" s="40"/>
      <c r="AE1672" s="40"/>
      <c r="AT1672" s="18" t="s">
        <v>237</v>
      </c>
      <c r="AU1672" s="18" t="s">
        <v>91</v>
      </c>
    </row>
    <row r="1673" s="2" customFormat="1" ht="16.5" customHeight="1">
      <c r="A1673" s="40"/>
      <c r="B1673" s="41"/>
      <c r="C1673" s="229" t="s">
        <v>2499</v>
      </c>
      <c r="D1673" s="229" t="s">
        <v>230</v>
      </c>
      <c r="E1673" s="230" t="s">
        <v>2500</v>
      </c>
      <c r="F1673" s="231" t="s">
        <v>2501</v>
      </c>
      <c r="G1673" s="232" t="s">
        <v>1861</v>
      </c>
      <c r="H1673" s="233">
        <v>1</v>
      </c>
      <c r="I1673" s="234"/>
      <c r="J1673" s="235">
        <f>ROUND(I1673*H1673,2)</f>
        <v>0</v>
      </c>
      <c r="K1673" s="231" t="s">
        <v>251</v>
      </c>
      <c r="L1673" s="46"/>
      <c r="M1673" s="236" t="s">
        <v>1</v>
      </c>
      <c r="N1673" s="237" t="s">
        <v>48</v>
      </c>
      <c r="O1673" s="93"/>
      <c r="P1673" s="238">
        <f>O1673*H1673</f>
        <v>0</v>
      </c>
      <c r="Q1673" s="238">
        <v>0</v>
      </c>
      <c r="R1673" s="238">
        <f>Q1673*H1673</f>
        <v>0</v>
      </c>
      <c r="S1673" s="238">
        <v>0</v>
      </c>
      <c r="T1673" s="239">
        <f>S1673*H1673</f>
        <v>0</v>
      </c>
      <c r="U1673" s="40"/>
      <c r="V1673" s="40"/>
      <c r="W1673" s="40"/>
      <c r="X1673" s="40"/>
      <c r="Y1673" s="40"/>
      <c r="Z1673" s="40"/>
      <c r="AA1673" s="40"/>
      <c r="AB1673" s="40"/>
      <c r="AC1673" s="40"/>
      <c r="AD1673" s="40"/>
      <c r="AE1673" s="40"/>
      <c r="AR1673" s="240" t="s">
        <v>300</v>
      </c>
      <c r="AT1673" s="240" t="s">
        <v>230</v>
      </c>
      <c r="AU1673" s="240" t="s">
        <v>91</v>
      </c>
      <c r="AY1673" s="18" t="s">
        <v>227</v>
      </c>
      <c r="BE1673" s="241">
        <f>IF(N1673="základní",J1673,0)</f>
        <v>0</v>
      </c>
      <c r="BF1673" s="241">
        <f>IF(N1673="snížená",J1673,0)</f>
        <v>0</v>
      </c>
      <c r="BG1673" s="241">
        <f>IF(N1673="zákl. přenesená",J1673,0)</f>
        <v>0</v>
      </c>
      <c r="BH1673" s="241">
        <f>IF(N1673="sníž. přenesená",J1673,0)</f>
        <v>0</v>
      </c>
      <c r="BI1673" s="241">
        <f>IF(N1673="nulová",J1673,0)</f>
        <v>0</v>
      </c>
      <c r="BJ1673" s="18" t="s">
        <v>87</v>
      </c>
      <c r="BK1673" s="241">
        <f>ROUND(I1673*H1673,2)</f>
        <v>0</v>
      </c>
      <c r="BL1673" s="18" t="s">
        <v>300</v>
      </c>
      <c r="BM1673" s="240" t="s">
        <v>2502</v>
      </c>
    </row>
    <row r="1674" s="2" customFormat="1">
      <c r="A1674" s="40"/>
      <c r="B1674" s="41"/>
      <c r="C1674" s="42"/>
      <c r="D1674" s="242" t="s">
        <v>237</v>
      </c>
      <c r="E1674" s="42"/>
      <c r="F1674" s="243" t="s">
        <v>2273</v>
      </c>
      <c r="G1674" s="42"/>
      <c r="H1674" s="42"/>
      <c r="I1674" s="244"/>
      <c r="J1674" s="42"/>
      <c r="K1674" s="42"/>
      <c r="L1674" s="46"/>
      <c r="M1674" s="245"/>
      <c r="N1674" s="246"/>
      <c r="O1674" s="93"/>
      <c r="P1674" s="93"/>
      <c r="Q1674" s="93"/>
      <c r="R1674" s="93"/>
      <c r="S1674" s="93"/>
      <c r="T1674" s="94"/>
      <c r="U1674" s="40"/>
      <c r="V1674" s="40"/>
      <c r="W1674" s="40"/>
      <c r="X1674" s="40"/>
      <c r="Y1674" s="40"/>
      <c r="Z1674" s="40"/>
      <c r="AA1674" s="40"/>
      <c r="AB1674" s="40"/>
      <c r="AC1674" s="40"/>
      <c r="AD1674" s="40"/>
      <c r="AE1674" s="40"/>
      <c r="AT1674" s="18" t="s">
        <v>237</v>
      </c>
      <c r="AU1674" s="18" t="s">
        <v>91</v>
      </c>
    </row>
    <row r="1675" s="2" customFormat="1" ht="16.5" customHeight="1">
      <c r="A1675" s="40"/>
      <c r="B1675" s="41"/>
      <c r="C1675" s="229" t="s">
        <v>2503</v>
      </c>
      <c r="D1675" s="229" t="s">
        <v>230</v>
      </c>
      <c r="E1675" s="230" t="s">
        <v>2504</v>
      </c>
      <c r="F1675" s="231" t="s">
        <v>2505</v>
      </c>
      <c r="G1675" s="232" t="s">
        <v>1861</v>
      </c>
      <c r="H1675" s="233">
        <v>1</v>
      </c>
      <c r="I1675" s="234"/>
      <c r="J1675" s="235">
        <f>ROUND(I1675*H1675,2)</f>
        <v>0</v>
      </c>
      <c r="K1675" s="231" t="s">
        <v>251</v>
      </c>
      <c r="L1675" s="46"/>
      <c r="M1675" s="236" t="s">
        <v>1</v>
      </c>
      <c r="N1675" s="237" t="s">
        <v>48</v>
      </c>
      <c r="O1675" s="93"/>
      <c r="P1675" s="238">
        <f>O1675*H1675</f>
        <v>0</v>
      </c>
      <c r="Q1675" s="238">
        <v>0</v>
      </c>
      <c r="R1675" s="238">
        <f>Q1675*H1675</f>
        <v>0</v>
      </c>
      <c r="S1675" s="238">
        <v>0</v>
      </c>
      <c r="T1675" s="239">
        <f>S1675*H1675</f>
        <v>0</v>
      </c>
      <c r="U1675" s="40"/>
      <c r="V1675" s="40"/>
      <c r="W1675" s="40"/>
      <c r="X1675" s="40"/>
      <c r="Y1675" s="40"/>
      <c r="Z1675" s="40"/>
      <c r="AA1675" s="40"/>
      <c r="AB1675" s="40"/>
      <c r="AC1675" s="40"/>
      <c r="AD1675" s="40"/>
      <c r="AE1675" s="40"/>
      <c r="AR1675" s="240" t="s">
        <v>300</v>
      </c>
      <c r="AT1675" s="240" t="s">
        <v>230</v>
      </c>
      <c r="AU1675" s="240" t="s">
        <v>91</v>
      </c>
      <c r="AY1675" s="18" t="s">
        <v>227</v>
      </c>
      <c r="BE1675" s="241">
        <f>IF(N1675="základní",J1675,0)</f>
        <v>0</v>
      </c>
      <c r="BF1675" s="241">
        <f>IF(N1675="snížená",J1675,0)</f>
        <v>0</v>
      </c>
      <c r="BG1675" s="241">
        <f>IF(N1675="zákl. přenesená",J1675,0)</f>
        <v>0</v>
      </c>
      <c r="BH1675" s="241">
        <f>IF(N1675="sníž. přenesená",J1675,0)</f>
        <v>0</v>
      </c>
      <c r="BI1675" s="241">
        <f>IF(N1675="nulová",J1675,0)</f>
        <v>0</v>
      </c>
      <c r="BJ1675" s="18" t="s">
        <v>87</v>
      </c>
      <c r="BK1675" s="241">
        <f>ROUND(I1675*H1675,2)</f>
        <v>0</v>
      </c>
      <c r="BL1675" s="18" t="s">
        <v>300</v>
      </c>
      <c r="BM1675" s="240" t="s">
        <v>2506</v>
      </c>
    </row>
    <row r="1676" s="2" customFormat="1">
      <c r="A1676" s="40"/>
      <c r="B1676" s="41"/>
      <c r="C1676" s="42"/>
      <c r="D1676" s="242" t="s">
        <v>237</v>
      </c>
      <c r="E1676" s="42"/>
      <c r="F1676" s="243" t="s">
        <v>2273</v>
      </c>
      <c r="G1676" s="42"/>
      <c r="H1676" s="42"/>
      <c r="I1676" s="244"/>
      <c r="J1676" s="42"/>
      <c r="K1676" s="42"/>
      <c r="L1676" s="46"/>
      <c r="M1676" s="245"/>
      <c r="N1676" s="246"/>
      <c r="O1676" s="93"/>
      <c r="P1676" s="93"/>
      <c r="Q1676" s="93"/>
      <c r="R1676" s="93"/>
      <c r="S1676" s="93"/>
      <c r="T1676" s="94"/>
      <c r="U1676" s="40"/>
      <c r="V1676" s="40"/>
      <c r="W1676" s="40"/>
      <c r="X1676" s="40"/>
      <c r="Y1676" s="40"/>
      <c r="Z1676" s="40"/>
      <c r="AA1676" s="40"/>
      <c r="AB1676" s="40"/>
      <c r="AC1676" s="40"/>
      <c r="AD1676" s="40"/>
      <c r="AE1676" s="40"/>
      <c r="AT1676" s="18" t="s">
        <v>237</v>
      </c>
      <c r="AU1676" s="18" t="s">
        <v>91</v>
      </c>
    </row>
    <row r="1677" s="2" customFormat="1" ht="16.5" customHeight="1">
      <c r="A1677" s="40"/>
      <c r="B1677" s="41"/>
      <c r="C1677" s="229" t="s">
        <v>2507</v>
      </c>
      <c r="D1677" s="229" t="s">
        <v>230</v>
      </c>
      <c r="E1677" s="230" t="s">
        <v>2508</v>
      </c>
      <c r="F1677" s="231" t="s">
        <v>2509</v>
      </c>
      <c r="G1677" s="232" t="s">
        <v>1861</v>
      </c>
      <c r="H1677" s="233">
        <v>1</v>
      </c>
      <c r="I1677" s="234"/>
      <c r="J1677" s="235">
        <f>ROUND(I1677*H1677,2)</f>
        <v>0</v>
      </c>
      <c r="K1677" s="231" t="s">
        <v>251</v>
      </c>
      <c r="L1677" s="46"/>
      <c r="M1677" s="236" t="s">
        <v>1</v>
      </c>
      <c r="N1677" s="237" t="s">
        <v>48</v>
      </c>
      <c r="O1677" s="93"/>
      <c r="P1677" s="238">
        <f>O1677*H1677</f>
        <v>0</v>
      </c>
      <c r="Q1677" s="238">
        <v>0</v>
      </c>
      <c r="R1677" s="238">
        <f>Q1677*H1677</f>
        <v>0</v>
      </c>
      <c r="S1677" s="238">
        <v>0</v>
      </c>
      <c r="T1677" s="239">
        <f>S1677*H1677</f>
        <v>0</v>
      </c>
      <c r="U1677" s="40"/>
      <c r="V1677" s="40"/>
      <c r="W1677" s="40"/>
      <c r="X1677" s="40"/>
      <c r="Y1677" s="40"/>
      <c r="Z1677" s="40"/>
      <c r="AA1677" s="40"/>
      <c r="AB1677" s="40"/>
      <c r="AC1677" s="40"/>
      <c r="AD1677" s="40"/>
      <c r="AE1677" s="40"/>
      <c r="AR1677" s="240" t="s">
        <v>300</v>
      </c>
      <c r="AT1677" s="240" t="s">
        <v>230</v>
      </c>
      <c r="AU1677" s="240" t="s">
        <v>91</v>
      </c>
      <c r="AY1677" s="18" t="s">
        <v>227</v>
      </c>
      <c r="BE1677" s="241">
        <f>IF(N1677="základní",J1677,0)</f>
        <v>0</v>
      </c>
      <c r="BF1677" s="241">
        <f>IF(N1677="snížená",J1677,0)</f>
        <v>0</v>
      </c>
      <c r="BG1677" s="241">
        <f>IF(N1677="zákl. přenesená",J1677,0)</f>
        <v>0</v>
      </c>
      <c r="BH1677" s="241">
        <f>IF(N1677="sníž. přenesená",J1677,0)</f>
        <v>0</v>
      </c>
      <c r="BI1677" s="241">
        <f>IF(N1677="nulová",J1677,0)</f>
        <v>0</v>
      </c>
      <c r="BJ1677" s="18" t="s">
        <v>87</v>
      </c>
      <c r="BK1677" s="241">
        <f>ROUND(I1677*H1677,2)</f>
        <v>0</v>
      </c>
      <c r="BL1677" s="18" t="s">
        <v>300</v>
      </c>
      <c r="BM1677" s="240" t="s">
        <v>2510</v>
      </c>
    </row>
    <row r="1678" s="2" customFormat="1">
      <c r="A1678" s="40"/>
      <c r="B1678" s="41"/>
      <c r="C1678" s="42"/>
      <c r="D1678" s="242" t="s">
        <v>237</v>
      </c>
      <c r="E1678" s="42"/>
      <c r="F1678" s="243" t="s">
        <v>2273</v>
      </c>
      <c r="G1678" s="42"/>
      <c r="H1678" s="42"/>
      <c r="I1678" s="244"/>
      <c r="J1678" s="42"/>
      <c r="K1678" s="42"/>
      <c r="L1678" s="46"/>
      <c r="M1678" s="245"/>
      <c r="N1678" s="246"/>
      <c r="O1678" s="93"/>
      <c r="P1678" s="93"/>
      <c r="Q1678" s="93"/>
      <c r="R1678" s="93"/>
      <c r="S1678" s="93"/>
      <c r="T1678" s="94"/>
      <c r="U1678" s="40"/>
      <c r="V1678" s="40"/>
      <c r="W1678" s="40"/>
      <c r="X1678" s="40"/>
      <c r="Y1678" s="40"/>
      <c r="Z1678" s="40"/>
      <c r="AA1678" s="40"/>
      <c r="AB1678" s="40"/>
      <c r="AC1678" s="40"/>
      <c r="AD1678" s="40"/>
      <c r="AE1678" s="40"/>
      <c r="AT1678" s="18" t="s">
        <v>237</v>
      </c>
      <c r="AU1678" s="18" t="s">
        <v>91</v>
      </c>
    </row>
    <row r="1679" s="2" customFormat="1" ht="16.5" customHeight="1">
      <c r="A1679" s="40"/>
      <c r="B1679" s="41"/>
      <c r="C1679" s="229" t="s">
        <v>2511</v>
      </c>
      <c r="D1679" s="229" t="s">
        <v>230</v>
      </c>
      <c r="E1679" s="230" t="s">
        <v>2512</v>
      </c>
      <c r="F1679" s="231" t="s">
        <v>2513</v>
      </c>
      <c r="G1679" s="232" t="s">
        <v>1861</v>
      </c>
      <c r="H1679" s="233">
        <v>16</v>
      </c>
      <c r="I1679" s="234"/>
      <c r="J1679" s="235">
        <f>ROUND(I1679*H1679,2)</f>
        <v>0</v>
      </c>
      <c r="K1679" s="231" t="s">
        <v>251</v>
      </c>
      <c r="L1679" s="46"/>
      <c r="M1679" s="236" t="s">
        <v>1</v>
      </c>
      <c r="N1679" s="237" t="s">
        <v>48</v>
      </c>
      <c r="O1679" s="93"/>
      <c r="P1679" s="238">
        <f>O1679*H1679</f>
        <v>0</v>
      </c>
      <c r="Q1679" s="238">
        <v>0</v>
      </c>
      <c r="R1679" s="238">
        <f>Q1679*H1679</f>
        <v>0</v>
      </c>
      <c r="S1679" s="238">
        <v>0</v>
      </c>
      <c r="T1679" s="239">
        <f>S1679*H1679</f>
        <v>0</v>
      </c>
      <c r="U1679" s="40"/>
      <c r="V1679" s="40"/>
      <c r="W1679" s="40"/>
      <c r="X1679" s="40"/>
      <c r="Y1679" s="40"/>
      <c r="Z1679" s="40"/>
      <c r="AA1679" s="40"/>
      <c r="AB1679" s="40"/>
      <c r="AC1679" s="40"/>
      <c r="AD1679" s="40"/>
      <c r="AE1679" s="40"/>
      <c r="AR1679" s="240" t="s">
        <v>300</v>
      </c>
      <c r="AT1679" s="240" t="s">
        <v>230</v>
      </c>
      <c r="AU1679" s="240" t="s">
        <v>91</v>
      </c>
      <c r="AY1679" s="18" t="s">
        <v>227</v>
      </c>
      <c r="BE1679" s="241">
        <f>IF(N1679="základní",J1679,0)</f>
        <v>0</v>
      </c>
      <c r="BF1679" s="241">
        <f>IF(N1679="snížená",J1679,0)</f>
        <v>0</v>
      </c>
      <c r="BG1679" s="241">
        <f>IF(N1679="zákl. přenesená",J1679,0)</f>
        <v>0</v>
      </c>
      <c r="BH1679" s="241">
        <f>IF(N1679="sníž. přenesená",J1679,0)</f>
        <v>0</v>
      </c>
      <c r="BI1679" s="241">
        <f>IF(N1679="nulová",J1679,0)</f>
        <v>0</v>
      </c>
      <c r="BJ1679" s="18" t="s">
        <v>87</v>
      </c>
      <c r="BK1679" s="241">
        <f>ROUND(I1679*H1679,2)</f>
        <v>0</v>
      </c>
      <c r="BL1679" s="18" t="s">
        <v>300</v>
      </c>
      <c r="BM1679" s="240" t="s">
        <v>2514</v>
      </c>
    </row>
    <row r="1680" s="2" customFormat="1">
      <c r="A1680" s="40"/>
      <c r="B1680" s="41"/>
      <c r="C1680" s="42"/>
      <c r="D1680" s="242" t="s">
        <v>237</v>
      </c>
      <c r="E1680" s="42"/>
      <c r="F1680" s="243" t="s">
        <v>2273</v>
      </c>
      <c r="G1680" s="42"/>
      <c r="H1680" s="42"/>
      <c r="I1680" s="244"/>
      <c r="J1680" s="42"/>
      <c r="K1680" s="42"/>
      <c r="L1680" s="46"/>
      <c r="M1680" s="245"/>
      <c r="N1680" s="246"/>
      <c r="O1680" s="93"/>
      <c r="P1680" s="93"/>
      <c r="Q1680" s="93"/>
      <c r="R1680" s="93"/>
      <c r="S1680" s="93"/>
      <c r="T1680" s="94"/>
      <c r="U1680" s="40"/>
      <c r="V1680" s="40"/>
      <c r="W1680" s="40"/>
      <c r="X1680" s="40"/>
      <c r="Y1680" s="40"/>
      <c r="Z1680" s="40"/>
      <c r="AA1680" s="40"/>
      <c r="AB1680" s="40"/>
      <c r="AC1680" s="40"/>
      <c r="AD1680" s="40"/>
      <c r="AE1680" s="40"/>
      <c r="AT1680" s="18" t="s">
        <v>237</v>
      </c>
      <c r="AU1680" s="18" t="s">
        <v>91</v>
      </c>
    </row>
    <row r="1681" s="2" customFormat="1" ht="16.5" customHeight="1">
      <c r="A1681" s="40"/>
      <c r="B1681" s="41"/>
      <c r="C1681" s="229" t="s">
        <v>2515</v>
      </c>
      <c r="D1681" s="229" t="s">
        <v>230</v>
      </c>
      <c r="E1681" s="230" t="s">
        <v>2516</v>
      </c>
      <c r="F1681" s="231" t="s">
        <v>2517</v>
      </c>
      <c r="G1681" s="232" t="s">
        <v>1819</v>
      </c>
      <c r="H1681" s="233">
        <v>490</v>
      </c>
      <c r="I1681" s="234"/>
      <c r="J1681" s="235">
        <f>ROUND(I1681*H1681,2)</f>
        <v>0</v>
      </c>
      <c r="K1681" s="231" t="s">
        <v>251</v>
      </c>
      <c r="L1681" s="46"/>
      <c r="M1681" s="236" t="s">
        <v>1</v>
      </c>
      <c r="N1681" s="237" t="s">
        <v>48</v>
      </c>
      <c r="O1681" s="93"/>
      <c r="P1681" s="238">
        <f>O1681*H1681</f>
        <v>0</v>
      </c>
      <c r="Q1681" s="238">
        <v>0</v>
      </c>
      <c r="R1681" s="238">
        <f>Q1681*H1681</f>
        <v>0</v>
      </c>
      <c r="S1681" s="238">
        <v>0</v>
      </c>
      <c r="T1681" s="239">
        <f>S1681*H1681</f>
        <v>0</v>
      </c>
      <c r="U1681" s="40"/>
      <c r="V1681" s="40"/>
      <c r="W1681" s="40"/>
      <c r="X1681" s="40"/>
      <c r="Y1681" s="40"/>
      <c r="Z1681" s="40"/>
      <c r="AA1681" s="40"/>
      <c r="AB1681" s="40"/>
      <c r="AC1681" s="40"/>
      <c r="AD1681" s="40"/>
      <c r="AE1681" s="40"/>
      <c r="AR1681" s="240" t="s">
        <v>300</v>
      </c>
      <c r="AT1681" s="240" t="s">
        <v>230</v>
      </c>
      <c r="AU1681" s="240" t="s">
        <v>91</v>
      </c>
      <c r="AY1681" s="18" t="s">
        <v>227</v>
      </c>
      <c r="BE1681" s="241">
        <f>IF(N1681="základní",J1681,0)</f>
        <v>0</v>
      </c>
      <c r="BF1681" s="241">
        <f>IF(N1681="snížená",J1681,0)</f>
        <v>0</v>
      </c>
      <c r="BG1681" s="241">
        <f>IF(N1681="zákl. přenesená",J1681,0)</f>
        <v>0</v>
      </c>
      <c r="BH1681" s="241">
        <f>IF(N1681="sníž. přenesená",J1681,0)</f>
        <v>0</v>
      </c>
      <c r="BI1681" s="241">
        <f>IF(N1681="nulová",J1681,0)</f>
        <v>0</v>
      </c>
      <c r="BJ1681" s="18" t="s">
        <v>87</v>
      </c>
      <c r="BK1681" s="241">
        <f>ROUND(I1681*H1681,2)</f>
        <v>0</v>
      </c>
      <c r="BL1681" s="18" t="s">
        <v>300</v>
      </c>
      <c r="BM1681" s="240" t="s">
        <v>2518</v>
      </c>
    </row>
    <row r="1682" s="2" customFormat="1">
      <c r="A1682" s="40"/>
      <c r="B1682" s="41"/>
      <c r="C1682" s="42"/>
      <c r="D1682" s="242" t="s">
        <v>237</v>
      </c>
      <c r="E1682" s="42"/>
      <c r="F1682" s="243" t="s">
        <v>2273</v>
      </c>
      <c r="G1682" s="42"/>
      <c r="H1682" s="42"/>
      <c r="I1682" s="244"/>
      <c r="J1682" s="42"/>
      <c r="K1682" s="42"/>
      <c r="L1682" s="46"/>
      <c r="M1682" s="245"/>
      <c r="N1682" s="246"/>
      <c r="O1682" s="93"/>
      <c r="P1682" s="93"/>
      <c r="Q1682" s="93"/>
      <c r="R1682" s="93"/>
      <c r="S1682" s="93"/>
      <c r="T1682" s="94"/>
      <c r="U1682" s="40"/>
      <c r="V1682" s="40"/>
      <c r="W1682" s="40"/>
      <c r="X1682" s="40"/>
      <c r="Y1682" s="40"/>
      <c r="Z1682" s="40"/>
      <c r="AA1682" s="40"/>
      <c r="AB1682" s="40"/>
      <c r="AC1682" s="40"/>
      <c r="AD1682" s="40"/>
      <c r="AE1682" s="40"/>
      <c r="AT1682" s="18" t="s">
        <v>237</v>
      </c>
      <c r="AU1682" s="18" t="s">
        <v>91</v>
      </c>
    </row>
    <row r="1683" s="2" customFormat="1" ht="16.5" customHeight="1">
      <c r="A1683" s="40"/>
      <c r="B1683" s="41"/>
      <c r="C1683" s="229" t="s">
        <v>2519</v>
      </c>
      <c r="D1683" s="229" t="s">
        <v>230</v>
      </c>
      <c r="E1683" s="230" t="s">
        <v>2520</v>
      </c>
      <c r="F1683" s="231" t="s">
        <v>2521</v>
      </c>
      <c r="G1683" s="232" t="s">
        <v>2139</v>
      </c>
      <c r="H1683" s="233">
        <v>2175</v>
      </c>
      <c r="I1683" s="234"/>
      <c r="J1683" s="235">
        <f>ROUND(I1683*H1683,2)</f>
        <v>0</v>
      </c>
      <c r="K1683" s="231" t="s">
        <v>234</v>
      </c>
      <c r="L1683" s="46"/>
      <c r="M1683" s="236" t="s">
        <v>1</v>
      </c>
      <c r="N1683" s="237" t="s">
        <v>48</v>
      </c>
      <c r="O1683" s="93"/>
      <c r="P1683" s="238">
        <f>O1683*H1683</f>
        <v>0</v>
      </c>
      <c r="Q1683" s="238">
        <v>0</v>
      </c>
      <c r="R1683" s="238">
        <f>Q1683*H1683</f>
        <v>0</v>
      </c>
      <c r="S1683" s="238">
        <v>0.001</v>
      </c>
      <c r="T1683" s="239">
        <f>S1683*H1683</f>
        <v>2.1750000000000003</v>
      </c>
      <c r="U1683" s="40"/>
      <c r="V1683" s="40"/>
      <c r="W1683" s="40"/>
      <c r="X1683" s="40"/>
      <c r="Y1683" s="40"/>
      <c r="Z1683" s="40"/>
      <c r="AA1683" s="40"/>
      <c r="AB1683" s="40"/>
      <c r="AC1683" s="40"/>
      <c r="AD1683" s="40"/>
      <c r="AE1683" s="40"/>
      <c r="AR1683" s="240" t="s">
        <v>300</v>
      </c>
      <c r="AT1683" s="240" t="s">
        <v>230</v>
      </c>
      <c r="AU1683" s="240" t="s">
        <v>91</v>
      </c>
      <c r="AY1683" s="18" t="s">
        <v>227</v>
      </c>
      <c r="BE1683" s="241">
        <f>IF(N1683="základní",J1683,0)</f>
        <v>0</v>
      </c>
      <c r="BF1683" s="241">
        <f>IF(N1683="snížená",J1683,0)</f>
        <v>0</v>
      </c>
      <c r="BG1683" s="241">
        <f>IF(N1683="zákl. přenesená",J1683,0)</f>
        <v>0</v>
      </c>
      <c r="BH1683" s="241">
        <f>IF(N1683="sníž. přenesená",J1683,0)</f>
        <v>0</v>
      </c>
      <c r="BI1683" s="241">
        <f>IF(N1683="nulová",J1683,0)</f>
        <v>0</v>
      </c>
      <c r="BJ1683" s="18" t="s">
        <v>87</v>
      </c>
      <c r="BK1683" s="241">
        <f>ROUND(I1683*H1683,2)</f>
        <v>0</v>
      </c>
      <c r="BL1683" s="18" t="s">
        <v>300</v>
      </c>
      <c r="BM1683" s="240" t="s">
        <v>2522</v>
      </c>
    </row>
    <row r="1684" s="13" customFormat="1">
      <c r="A1684" s="13"/>
      <c r="B1684" s="252"/>
      <c r="C1684" s="253"/>
      <c r="D1684" s="242" t="s">
        <v>369</v>
      </c>
      <c r="E1684" s="254" t="s">
        <v>1</v>
      </c>
      <c r="F1684" s="255" t="s">
        <v>2523</v>
      </c>
      <c r="G1684" s="253"/>
      <c r="H1684" s="256">
        <v>825</v>
      </c>
      <c r="I1684" s="257"/>
      <c r="J1684" s="253"/>
      <c r="K1684" s="253"/>
      <c r="L1684" s="258"/>
      <c r="M1684" s="259"/>
      <c r="N1684" s="260"/>
      <c r="O1684" s="260"/>
      <c r="P1684" s="260"/>
      <c r="Q1684" s="260"/>
      <c r="R1684" s="260"/>
      <c r="S1684" s="260"/>
      <c r="T1684" s="261"/>
      <c r="U1684" s="13"/>
      <c r="V1684" s="13"/>
      <c r="W1684" s="13"/>
      <c r="X1684" s="13"/>
      <c r="Y1684" s="13"/>
      <c r="Z1684" s="13"/>
      <c r="AA1684" s="13"/>
      <c r="AB1684" s="13"/>
      <c r="AC1684" s="13"/>
      <c r="AD1684" s="13"/>
      <c r="AE1684" s="13"/>
      <c r="AT1684" s="262" t="s">
        <v>369</v>
      </c>
      <c r="AU1684" s="262" t="s">
        <v>91</v>
      </c>
      <c r="AV1684" s="13" t="s">
        <v>91</v>
      </c>
      <c r="AW1684" s="13" t="s">
        <v>38</v>
      </c>
      <c r="AX1684" s="13" t="s">
        <v>83</v>
      </c>
      <c r="AY1684" s="262" t="s">
        <v>227</v>
      </c>
    </row>
    <row r="1685" s="13" customFormat="1">
      <c r="A1685" s="13"/>
      <c r="B1685" s="252"/>
      <c r="C1685" s="253"/>
      <c r="D1685" s="242" t="s">
        <v>369</v>
      </c>
      <c r="E1685" s="254" t="s">
        <v>1</v>
      </c>
      <c r="F1685" s="255" t="s">
        <v>2524</v>
      </c>
      <c r="G1685" s="253"/>
      <c r="H1685" s="256">
        <v>1350</v>
      </c>
      <c r="I1685" s="257"/>
      <c r="J1685" s="253"/>
      <c r="K1685" s="253"/>
      <c r="L1685" s="258"/>
      <c r="M1685" s="259"/>
      <c r="N1685" s="260"/>
      <c r="O1685" s="260"/>
      <c r="P1685" s="260"/>
      <c r="Q1685" s="260"/>
      <c r="R1685" s="260"/>
      <c r="S1685" s="260"/>
      <c r="T1685" s="261"/>
      <c r="U1685" s="13"/>
      <c r="V1685" s="13"/>
      <c r="W1685" s="13"/>
      <c r="X1685" s="13"/>
      <c r="Y1685" s="13"/>
      <c r="Z1685" s="13"/>
      <c r="AA1685" s="13"/>
      <c r="AB1685" s="13"/>
      <c r="AC1685" s="13"/>
      <c r="AD1685" s="13"/>
      <c r="AE1685" s="13"/>
      <c r="AT1685" s="262" t="s">
        <v>369</v>
      </c>
      <c r="AU1685" s="262" t="s">
        <v>91</v>
      </c>
      <c r="AV1685" s="13" t="s">
        <v>91</v>
      </c>
      <c r="AW1685" s="13" t="s">
        <v>38</v>
      </c>
      <c r="AX1685" s="13" t="s">
        <v>83</v>
      </c>
      <c r="AY1685" s="262" t="s">
        <v>227</v>
      </c>
    </row>
    <row r="1686" s="14" customFormat="1">
      <c r="A1686" s="14"/>
      <c r="B1686" s="263"/>
      <c r="C1686" s="264"/>
      <c r="D1686" s="242" t="s">
        <v>369</v>
      </c>
      <c r="E1686" s="265" t="s">
        <v>1</v>
      </c>
      <c r="F1686" s="266" t="s">
        <v>371</v>
      </c>
      <c r="G1686" s="264"/>
      <c r="H1686" s="267">
        <v>2175</v>
      </c>
      <c r="I1686" s="268"/>
      <c r="J1686" s="264"/>
      <c r="K1686" s="264"/>
      <c r="L1686" s="269"/>
      <c r="M1686" s="270"/>
      <c r="N1686" s="271"/>
      <c r="O1686" s="271"/>
      <c r="P1686" s="271"/>
      <c r="Q1686" s="271"/>
      <c r="R1686" s="271"/>
      <c r="S1686" s="271"/>
      <c r="T1686" s="272"/>
      <c r="U1686" s="14"/>
      <c r="V1686" s="14"/>
      <c r="W1686" s="14"/>
      <c r="X1686" s="14"/>
      <c r="Y1686" s="14"/>
      <c r="Z1686" s="14"/>
      <c r="AA1686" s="14"/>
      <c r="AB1686" s="14"/>
      <c r="AC1686" s="14"/>
      <c r="AD1686" s="14"/>
      <c r="AE1686" s="14"/>
      <c r="AT1686" s="273" t="s">
        <v>369</v>
      </c>
      <c r="AU1686" s="273" t="s">
        <v>91</v>
      </c>
      <c r="AV1686" s="14" t="s">
        <v>115</v>
      </c>
      <c r="AW1686" s="14" t="s">
        <v>38</v>
      </c>
      <c r="AX1686" s="14" t="s">
        <v>87</v>
      </c>
      <c r="AY1686" s="273" t="s">
        <v>227</v>
      </c>
    </row>
    <row r="1687" s="2" customFormat="1" ht="16.5" customHeight="1">
      <c r="A1687" s="40"/>
      <c r="B1687" s="41"/>
      <c r="C1687" s="229" t="s">
        <v>2525</v>
      </c>
      <c r="D1687" s="229" t="s">
        <v>230</v>
      </c>
      <c r="E1687" s="230" t="s">
        <v>2526</v>
      </c>
      <c r="F1687" s="231" t="s">
        <v>2527</v>
      </c>
      <c r="G1687" s="232" t="s">
        <v>1381</v>
      </c>
      <c r="H1687" s="305"/>
      <c r="I1687" s="234"/>
      <c r="J1687" s="235">
        <f>ROUND(I1687*H1687,2)</f>
        <v>0</v>
      </c>
      <c r="K1687" s="231" t="s">
        <v>234</v>
      </c>
      <c r="L1687" s="46"/>
      <c r="M1687" s="236" t="s">
        <v>1</v>
      </c>
      <c r="N1687" s="237" t="s">
        <v>48</v>
      </c>
      <c r="O1687" s="93"/>
      <c r="P1687" s="238">
        <f>O1687*H1687</f>
        <v>0</v>
      </c>
      <c r="Q1687" s="238">
        <v>0</v>
      </c>
      <c r="R1687" s="238">
        <f>Q1687*H1687</f>
        <v>0</v>
      </c>
      <c r="S1687" s="238">
        <v>0</v>
      </c>
      <c r="T1687" s="239">
        <f>S1687*H1687</f>
        <v>0</v>
      </c>
      <c r="U1687" s="40"/>
      <c r="V1687" s="40"/>
      <c r="W1687" s="40"/>
      <c r="X1687" s="40"/>
      <c r="Y1687" s="40"/>
      <c r="Z1687" s="40"/>
      <c r="AA1687" s="40"/>
      <c r="AB1687" s="40"/>
      <c r="AC1687" s="40"/>
      <c r="AD1687" s="40"/>
      <c r="AE1687" s="40"/>
      <c r="AR1687" s="240" t="s">
        <v>300</v>
      </c>
      <c r="AT1687" s="240" t="s">
        <v>230</v>
      </c>
      <c r="AU1687" s="240" t="s">
        <v>91</v>
      </c>
      <c r="AY1687" s="18" t="s">
        <v>227</v>
      </c>
      <c r="BE1687" s="241">
        <f>IF(N1687="základní",J1687,0)</f>
        <v>0</v>
      </c>
      <c r="BF1687" s="241">
        <f>IF(N1687="snížená",J1687,0)</f>
        <v>0</v>
      </c>
      <c r="BG1687" s="241">
        <f>IF(N1687="zákl. přenesená",J1687,0)</f>
        <v>0</v>
      </c>
      <c r="BH1687" s="241">
        <f>IF(N1687="sníž. přenesená",J1687,0)</f>
        <v>0</v>
      </c>
      <c r="BI1687" s="241">
        <f>IF(N1687="nulová",J1687,0)</f>
        <v>0</v>
      </c>
      <c r="BJ1687" s="18" t="s">
        <v>87</v>
      </c>
      <c r="BK1687" s="241">
        <f>ROUND(I1687*H1687,2)</f>
        <v>0</v>
      </c>
      <c r="BL1687" s="18" t="s">
        <v>300</v>
      </c>
      <c r="BM1687" s="240" t="s">
        <v>2528</v>
      </c>
    </row>
    <row r="1688" s="12" customFormat="1" ht="22.8" customHeight="1">
      <c r="A1688" s="12"/>
      <c r="B1688" s="213"/>
      <c r="C1688" s="214"/>
      <c r="D1688" s="215" t="s">
        <v>82</v>
      </c>
      <c r="E1688" s="227" t="s">
        <v>2529</v>
      </c>
      <c r="F1688" s="227" t="s">
        <v>2530</v>
      </c>
      <c r="G1688" s="214"/>
      <c r="H1688" s="214"/>
      <c r="I1688" s="217"/>
      <c r="J1688" s="228">
        <f>BK1688</f>
        <v>0</v>
      </c>
      <c r="K1688" s="214"/>
      <c r="L1688" s="219"/>
      <c r="M1688" s="220"/>
      <c r="N1688" s="221"/>
      <c r="O1688" s="221"/>
      <c r="P1688" s="222">
        <f>SUM(P1689:P1740)</f>
        <v>0</v>
      </c>
      <c r="Q1688" s="221"/>
      <c r="R1688" s="222">
        <f>SUM(R1689:R1740)</f>
        <v>14.31165304</v>
      </c>
      <c r="S1688" s="221"/>
      <c r="T1688" s="223">
        <f>SUM(T1689:T1740)</f>
        <v>0</v>
      </c>
      <c r="U1688" s="12"/>
      <c r="V1688" s="12"/>
      <c r="W1688" s="12"/>
      <c r="X1688" s="12"/>
      <c r="Y1688" s="12"/>
      <c r="Z1688" s="12"/>
      <c r="AA1688" s="12"/>
      <c r="AB1688" s="12"/>
      <c r="AC1688" s="12"/>
      <c r="AD1688" s="12"/>
      <c r="AE1688" s="12"/>
      <c r="AR1688" s="224" t="s">
        <v>91</v>
      </c>
      <c r="AT1688" s="225" t="s">
        <v>82</v>
      </c>
      <c r="AU1688" s="225" t="s">
        <v>87</v>
      </c>
      <c r="AY1688" s="224" t="s">
        <v>227</v>
      </c>
      <c r="BK1688" s="226">
        <f>SUM(BK1689:BK1740)</f>
        <v>0</v>
      </c>
    </row>
    <row r="1689" s="2" customFormat="1" ht="16.5" customHeight="1">
      <c r="A1689" s="40"/>
      <c r="B1689" s="41"/>
      <c r="C1689" s="229" t="s">
        <v>2531</v>
      </c>
      <c r="D1689" s="229" t="s">
        <v>230</v>
      </c>
      <c r="E1689" s="230" t="s">
        <v>2532</v>
      </c>
      <c r="F1689" s="231" t="s">
        <v>2533</v>
      </c>
      <c r="G1689" s="232" t="s">
        <v>544</v>
      </c>
      <c r="H1689" s="233">
        <v>81.900000000000006</v>
      </c>
      <c r="I1689" s="234"/>
      <c r="J1689" s="235">
        <f>ROUND(I1689*H1689,2)</f>
        <v>0</v>
      </c>
      <c r="K1689" s="231" t="s">
        <v>234</v>
      </c>
      <c r="L1689" s="46"/>
      <c r="M1689" s="236" t="s">
        <v>1</v>
      </c>
      <c r="N1689" s="237" t="s">
        <v>48</v>
      </c>
      <c r="O1689" s="93"/>
      <c r="P1689" s="238">
        <f>O1689*H1689</f>
        <v>0</v>
      </c>
      <c r="Q1689" s="238">
        <v>0.0015299999999999999</v>
      </c>
      <c r="R1689" s="238">
        <f>Q1689*H1689</f>
        <v>0.125307</v>
      </c>
      <c r="S1689" s="238">
        <v>0</v>
      </c>
      <c r="T1689" s="239">
        <f>S1689*H1689</f>
        <v>0</v>
      </c>
      <c r="U1689" s="40"/>
      <c r="V1689" s="40"/>
      <c r="W1689" s="40"/>
      <c r="X1689" s="40"/>
      <c r="Y1689" s="40"/>
      <c r="Z1689" s="40"/>
      <c r="AA1689" s="40"/>
      <c r="AB1689" s="40"/>
      <c r="AC1689" s="40"/>
      <c r="AD1689" s="40"/>
      <c r="AE1689" s="40"/>
      <c r="AR1689" s="240" t="s">
        <v>300</v>
      </c>
      <c r="AT1689" s="240" t="s">
        <v>230</v>
      </c>
      <c r="AU1689" s="240" t="s">
        <v>91</v>
      </c>
      <c r="AY1689" s="18" t="s">
        <v>227</v>
      </c>
      <c r="BE1689" s="241">
        <f>IF(N1689="základní",J1689,0)</f>
        <v>0</v>
      </c>
      <c r="BF1689" s="241">
        <f>IF(N1689="snížená",J1689,0)</f>
        <v>0</v>
      </c>
      <c r="BG1689" s="241">
        <f>IF(N1689="zákl. přenesená",J1689,0)</f>
        <v>0</v>
      </c>
      <c r="BH1689" s="241">
        <f>IF(N1689="sníž. přenesená",J1689,0)</f>
        <v>0</v>
      </c>
      <c r="BI1689" s="241">
        <f>IF(N1689="nulová",J1689,0)</f>
        <v>0</v>
      </c>
      <c r="BJ1689" s="18" t="s">
        <v>87</v>
      </c>
      <c r="BK1689" s="241">
        <f>ROUND(I1689*H1689,2)</f>
        <v>0</v>
      </c>
      <c r="BL1689" s="18" t="s">
        <v>300</v>
      </c>
      <c r="BM1689" s="240" t="s">
        <v>2534</v>
      </c>
    </row>
    <row r="1690" s="13" customFormat="1">
      <c r="A1690" s="13"/>
      <c r="B1690" s="252"/>
      <c r="C1690" s="253"/>
      <c r="D1690" s="242" t="s">
        <v>369</v>
      </c>
      <c r="E1690" s="254" t="s">
        <v>1</v>
      </c>
      <c r="F1690" s="255" t="s">
        <v>2535</v>
      </c>
      <c r="G1690" s="253"/>
      <c r="H1690" s="256">
        <v>81.900000000000006</v>
      </c>
      <c r="I1690" s="257"/>
      <c r="J1690" s="253"/>
      <c r="K1690" s="253"/>
      <c r="L1690" s="258"/>
      <c r="M1690" s="259"/>
      <c r="N1690" s="260"/>
      <c r="O1690" s="260"/>
      <c r="P1690" s="260"/>
      <c r="Q1690" s="260"/>
      <c r="R1690" s="260"/>
      <c r="S1690" s="260"/>
      <c r="T1690" s="261"/>
      <c r="U1690" s="13"/>
      <c r="V1690" s="13"/>
      <c r="W1690" s="13"/>
      <c r="X1690" s="13"/>
      <c r="Y1690" s="13"/>
      <c r="Z1690" s="13"/>
      <c r="AA1690" s="13"/>
      <c r="AB1690" s="13"/>
      <c r="AC1690" s="13"/>
      <c r="AD1690" s="13"/>
      <c r="AE1690" s="13"/>
      <c r="AT1690" s="262" t="s">
        <v>369</v>
      </c>
      <c r="AU1690" s="262" t="s">
        <v>91</v>
      </c>
      <c r="AV1690" s="13" t="s">
        <v>91</v>
      </c>
      <c r="AW1690" s="13" t="s">
        <v>38</v>
      </c>
      <c r="AX1690" s="13" t="s">
        <v>83</v>
      </c>
      <c r="AY1690" s="262" t="s">
        <v>227</v>
      </c>
    </row>
    <row r="1691" s="14" customFormat="1">
      <c r="A1691" s="14"/>
      <c r="B1691" s="263"/>
      <c r="C1691" s="264"/>
      <c r="D1691" s="242" t="s">
        <v>369</v>
      </c>
      <c r="E1691" s="265" t="s">
        <v>1</v>
      </c>
      <c r="F1691" s="266" t="s">
        <v>371</v>
      </c>
      <c r="G1691" s="264"/>
      <c r="H1691" s="267">
        <v>81.900000000000006</v>
      </c>
      <c r="I1691" s="268"/>
      <c r="J1691" s="264"/>
      <c r="K1691" s="264"/>
      <c r="L1691" s="269"/>
      <c r="M1691" s="270"/>
      <c r="N1691" s="271"/>
      <c r="O1691" s="271"/>
      <c r="P1691" s="271"/>
      <c r="Q1691" s="271"/>
      <c r="R1691" s="271"/>
      <c r="S1691" s="271"/>
      <c r="T1691" s="272"/>
      <c r="U1691" s="14"/>
      <c r="V1691" s="14"/>
      <c r="W1691" s="14"/>
      <c r="X1691" s="14"/>
      <c r="Y1691" s="14"/>
      <c r="Z1691" s="14"/>
      <c r="AA1691" s="14"/>
      <c r="AB1691" s="14"/>
      <c r="AC1691" s="14"/>
      <c r="AD1691" s="14"/>
      <c r="AE1691" s="14"/>
      <c r="AT1691" s="273" t="s">
        <v>369</v>
      </c>
      <c r="AU1691" s="273" t="s">
        <v>91</v>
      </c>
      <c r="AV1691" s="14" t="s">
        <v>115</v>
      </c>
      <c r="AW1691" s="14" t="s">
        <v>38</v>
      </c>
      <c r="AX1691" s="14" t="s">
        <v>87</v>
      </c>
      <c r="AY1691" s="273" t="s">
        <v>227</v>
      </c>
    </row>
    <row r="1692" s="2" customFormat="1" ht="16.5" customHeight="1">
      <c r="A1692" s="40"/>
      <c r="B1692" s="41"/>
      <c r="C1692" s="284" t="s">
        <v>2536</v>
      </c>
      <c r="D1692" s="284" t="s">
        <v>407</v>
      </c>
      <c r="E1692" s="285" t="s">
        <v>2537</v>
      </c>
      <c r="F1692" s="286" t="s">
        <v>2538</v>
      </c>
      <c r="G1692" s="287" t="s">
        <v>415</v>
      </c>
      <c r="H1692" s="288">
        <v>25.798999999999999</v>
      </c>
      <c r="I1692" s="289"/>
      <c r="J1692" s="290">
        <f>ROUND(I1692*H1692,2)</f>
        <v>0</v>
      </c>
      <c r="K1692" s="286" t="s">
        <v>251</v>
      </c>
      <c r="L1692" s="291"/>
      <c r="M1692" s="292" t="s">
        <v>1</v>
      </c>
      <c r="N1692" s="293" t="s">
        <v>48</v>
      </c>
      <c r="O1692" s="93"/>
      <c r="P1692" s="238">
        <f>O1692*H1692</f>
        <v>0</v>
      </c>
      <c r="Q1692" s="238">
        <v>0.019199999999999998</v>
      </c>
      <c r="R1692" s="238">
        <f>Q1692*H1692</f>
        <v>0.49534079999999997</v>
      </c>
      <c r="S1692" s="238">
        <v>0</v>
      </c>
      <c r="T1692" s="239">
        <f>S1692*H1692</f>
        <v>0</v>
      </c>
      <c r="U1692" s="40"/>
      <c r="V1692" s="40"/>
      <c r="W1692" s="40"/>
      <c r="X1692" s="40"/>
      <c r="Y1692" s="40"/>
      <c r="Z1692" s="40"/>
      <c r="AA1692" s="40"/>
      <c r="AB1692" s="40"/>
      <c r="AC1692" s="40"/>
      <c r="AD1692" s="40"/>
      <c r="AE1692" s="40"/>
      <c r="AR1692" s="240" t="s">
        <v>525</v>
      </c>
      <c r="AT1692" s="240" t="s">
        <v>407</v>
      </c>
      <c r="AU1692" s="240" t="s">
        <v>91</v>
      </c>
      <c r="AY1692" s="18" t="s">
        <v>227</v>
      </c>
      <c r="BE1692" s="241">
        <f>IF(N1692="základní",J1692,0)</f>
        <v>0</v>
      </c>
      <c r="BF1692" s="241">
        <f>IF(N1692="snížená",J1692,0)</f>
        <v>0</v>
      </c>
      <c r="BG1692" s="241">
        <f>IF(N1692="zákl. přenesená",J1692,0)</f>
        <v>0</v>
      </c>
      <c r="BH1692" s="241">
        <f>IF(N1692="sníž. přenesená",J1692,0)</f>
        <v>0</v>
      </c>
      <c r="BI1692" s="241">
        <f>IF(N1692="nulová",J1692,0)</f>
        <v>0</v>
      </c>
      <c r="BJ1692" s="18" t="s">
        <v>87</v>
      </c>
      <c r="BK1692" s="241">
        <f>ROUND(I1692*H1692,2)</f>
        <v>0</v>
      </c>
      <c r="BL1692" s="18" t="s">
        <v>300</v>
      </c>
      <c r="BM1692" s="240" t="s">
        <v>2539</v>
      </c>
    </row>
    <row r="1693" s="2" customFormat="1">
      <c r="A1693" s="40"/>
      <c r="B1693" s="41"/>
      <c r="C1693" s="42"/>
      <c r="D1693" s="242" t="s">
        <v>237</v>
      </c>
      <c r="E1693" s="42"/>
      <c r="F1693" s="243" t="s">
        <v>2540</v>
      </c>
      <c r="G1693" s="42"/>
      <c r="H1693" s="42"/>
      <c r="I1693" s="244"/>
      <c r="J1693" s="42"/>
      <c r="K1693" s="42"/>
      <c r="L1693" s="46"/>
      <c r="M1693" s="245"/>
      <c r="N1693" s="246"/>
      <c r="O1693" s="93"/>
      <c r="P1693" s="93"/>
      <c r="Q1693" s="93"/>
      <c r="R1693" s="93"/>
      <c r="S1693" s="93"/>
      <c r="T1693" s="94"/>
      <c r="U1693" s="40"/>
      <c r="V1693" s="40"/>
      <c r="W1693" s="40"/>
      <c r="X1693" s="40"/>
      <c r="Y1693" s="40"/>
      <c r="Z1693" s="40"/>
      <c r="AA1693" s="40"/>
      <c r="AB1693" s="40"/>
      <c r="AC1693" s="40"/>
      <c r="AD1693" s="40"/>
      <c r="AE1693" s="40"/>
      <c r="AT1693" s="18" t="s">
        <v>237</v>
      </c>
      <c r="AU1693" s="18" t="s">
        <v>91</v>
      </c>
    </row>
    <row r="1694" s="13" customFormat="1">
      <c r="A1694" s="13"/>
      <c r="B1694" s="252"/>
      <c r="C1694" s="253"/>
      <c r="D1694" s="242" t="s">
        <v>369</v>
      </c>
      <c r="E1694" s="253"/>
      <c r="F1694" s="255" t="s">
        <v>2541</v>
      </c>
      <c r="G1694" s="253"/>
      <c r="H1694" s="256">
        <v>25.798999999999999</v>
      </c>
      <c r="I1694" s="257"/>
      <c r="J1694" s="253"/>
      <c r="K1694" s="253"/>
      <c r="L1694" s="258"/>
      <c r="M1694" s="259"/>
      <c r="N1694" s="260"/>
      <c r="O1694" s="260"/>
      <c r="P1694" s="260"/>
      <c r="Q1694" s="260"/>
      <c r="R1694" s="260"/>
      <c r="S1694" s="260"/>
      <c r="T1694" s="261"/>
      <c r="U1694" s="13"/>
      <c r="V1694" s="13"/>
      <c r="W1694" s="13"/>
      <c r="X1694" s="13"/>
      <c r="Y1694" s="13"/>
      <c r="Z1694" s="13"/>
      <c r="AA1694" s="13"/>
      <c r="AB1694" s="13"/>
      <c r="AC1694" s="13"/>
      <c r="AD1694" s="13"/>
      <c r="AE1694" s="13"/>
      <c r="AT1694" s="262" t="s">
        <v>369</v>
      </c>
      <c r="AU1694" s="262" t="s">
        <v>91</v>
      </c>
      <c r="AV1694" s="13" t="s">
        <v>91</v>
      </c>
      <c r="AW1694" s="13" t="s">
        <v>4</v>
      </c>
      <c r="AX1694" s="13" t="s">
        <v>87</v>
      </c>
      <c r="AY1694" s="262" t="s">
        <v>227</v>
      </c>
    </row>
    <row r="1695" s="2" customFormat="1" ht="16.5" customHeight="1">
      <c r="A1695" s="40"/>
      <c r="B1695" s="41"/>
      <c r="C1695" s="229" t="s">
        <v>2542</v>
      </c>
      <c r="D1695" s="229" t="s">
        <v>230</v>
      </c>
      <c r="E1695" s="230" t="s">
        <v>2543</v>
      </c>
      <c r="F1695" s="231" t="s">
        <v>2544</v>
      </c>
      <c r="G1695" s="232" t="s">
        <v>544</v>
      </c>
      <c r="H1695" s="233">
        <v>81.900000000000006</v>
      </c>
      <c r="I1695" s="234"/>
      <c r="J1695" s="235">
        <f>ROUND(I1695*H1695,2)</f>
        <v>0</v>
      </c>
      <c r="K1695" s="231" t="s">
        <v>234</v>
      </c>
      <c r="L1695" s="46"/>
      <c r="M1695" s="236" t="s">
        <v>1</v>
      </c>
      <c r="N1695" s="237" t="s">
        <v>48</v>
      </c>
      <c r="O1695" s="93"/>
      <c r="P1695" s="238">
        <f>O1695*H1695</f>
        <v>0</v>
      </c>
      <c r="Q1695" s="238">
        <v>0.0010200000000000001</v>
      </c>
      <c r="R1695" s="238">
        <f>Q1695*H1695</f>
        <v>0.083538000000000015</v>
      </c>
      <c r="S1695" s="238">
        <v>0</v>
      </c>
      <c r="T1695" s="239">
        <f>S1695*H1695</f>
        <v>0</v>
      </c>
      <c r="U1695" s="40"/>
      <c r="V1695" s="40"/>
      <c r="W1695" s="40"/>
      <c r="X1695" s="40"/>
      <c r="Y1695" s="40"/>
      <c r="Z1695" s="40"/>
      <c r="AA1695" s="40"/>
      <c r="AB1695" s="40"/>
      <c r="AC1695" s="40"/>
      <c r="AD1695" s="40"/>
      <c r="AE1695" s="40"/>
      <c r="AR1695" s="240" t="s">
        <v>300</v>
      </c>
      <c r="AT1695" s="240" t="s">
        <v>230</v>
      </c>
      <c r="AU1695" s="240" t="s">
        <v>91</v>
      </c>
      <c r="AY1695" s="18" t="s">
        <v>227</v>
      </c>
      <c r="BE1695" s="241">
        <f>IF(N1695="základní",J1695,0)</f>
        <v>0</v>
      </c>
      <c r="BF1695" s="241">
        <f>IF(N1695="snížená",J1695,0)</f>
        <v>0</v>
      </c>
      <c r="BG1695" s="241">
        <f>IF(N1695="zákl. přenesená",J1695,0)</f>
        <v>0</v>
      </c>
      <c r="BH1695" s="241">
        <f>IF(N1695="sníž. přenesená",J1695,0)</f>
        <v>0</v>
      </c>
      <c r="BI1695" s="241">
        <f>IF(N1695="nulová",J1695,0)</f>
        <v>0</v>
      </c>
      <c r="BJ1695" s="18" t="s">
        <v>87</v>
      </c>
      <c r="BK1695" s="241">
        <f>ROUND(I1695*H1695,2)</f>
        <v>0</v>
      </c>
      <c r="BL1695" s="18" t="s">
        <v>300</v>
      </c>
      <c r="BM1695" s="240" t="s">
        <v>2545</v>
      </c>
    </row>
    <row r="1696" s="13" customFormat="1">
      <c r="A1696" s="13"/>
      <c r="B1696" s="252"/>
      <c r="C1696" s="253"/>
      <c r="D1696" s="242" t="s">
        <v>369</v>
      </c>
      <c r="E1696" s="254" t="s">
        <v>1</v>
      </c>
      <c r="F1696" s="255" t="s">
        <v>2535</v>
      </c>
      <c r="G1696" s="253"/>
      <c r="H1696" s="256">
        <v>81.900000000000006</v>
      </c>
      <c r="I1696" s="257"/>
      <c r="J1696" s="253"/>
      <c r="K1696" s="253"/>
      <c r="L1696" s="258"/>
      <c r="M1696" s="259"/>
      <c r="N1696" s="260"/>
      <c r="O1696" s="260"/>
      <c r="P1696" s="260"/>
      <c r="Q1696" s="260"/>
      <c r="R1696" s="260"/>
      <c r="S1696" s="260"/>
      <c r="T1696" s="261"/>
      <c r="U1696" s="13"/>
      <c r="V1696" s="13"/>
      <c r="W1696" s="13"/>
      <c r="X1696" s="13"/>
      <c r="Y1696" s="13"/>
      <c r="Z1696" s="13"/>
      <c r="AA1696" s="13"/>
      <c r="AB1696" s="13"/>
      <c r="AC1696" s="13"/>
      <c r="AD1696" s="13"/>
      <c r="AE1696" s="13"/>
      <c r="AT1696" s="262" t="s">
        <v>369</v>
      </c>
      <c r="AU1696" s="262" t="s">
        <v>91</v>
      </c>
      <c r="AV1696" s="13" t="s">
        <v>91</v>
      </c>
      <c r="AW1696" s="13" t="s">
        <v>38</v>
      </c>
      <c r="AX1696" s="13" t="s">
        <v>83</v>
      </c>
      <c r="AY1696" s="262" t="s">
        <v>227</v>
      </c>
    </row>
    <row r="1697" s="14" customFormat="1">
      <c r="A1697" s="14"/>
      <c r="B1697" s="263"/>
      <c r="C1697" s="264"/>
      <c r="D1697" s="242" t="s">
        <v>369</v>
      </c>
      <c r="E1697" s="265" t="s">
        <v>1</v>
      </c>
      <c r="F1697" s="266" t="s">
        <v>371</v>
      </c>
      <c r="G1697" s="264"/>
      <c r="H1697" s="267">
        <v>81.900000000000006</v>
      </c>
      <c r="I1697" s="268"/>
      <c r="J1697" s="264"/>
      <c r="K1697" s="264"/>
      <c r="L1697" s="269"/>
      <c r="M1697" s="270"/>
      <c r="N1697" s="271"/>
      <c r="O1697" s="271"/>
      <c r="P1697" s="271"/>
      <c r="Q1697" s="271"/>
      <c r="R1697" s="271"/>
      <c r="S1697" s="271"/>
      <c r="T1697" s="272"/>
      <c r="U1697" s="14"/>
      <c r="V1697" s="14"/>
      <c r="W1697" s="14"/>
      <c r="X1697" s="14"/>
      <c r="Y1697" s="14"/>
      <c r="Z1697" s="14"/>
      <c r="AA1697" s="14"/>
      <c r="AB1697" s="14"/>
      <c r="AC1697" s="14"/>
      <c r="AD1697" s="14"/>
      <c r="AE1697" s="14"/>
      <c r="AT1697" s="273" t="s">
        <v>369</v>
      </c>
      <c r="AU1697" s="273" t="s">
        <v>91</v>
      </c>
      <c r="AV1697" s="14" t="s">
        <v>115</v>
      </c>
      <c r="AW1697" s="14" t="s">
        <v>38</v>
      </c>
      <c r="AX1697" s="14" t="s">
        <v>87</v>
      </c>
      <c r="AY1697" s="273" t="s">
        <v>227</v>
      </c>
    </row>
    <row r="1698" s="2" customFormat="1" ht="16.5" customHeight="1">
      <c r="A1698" s="40"/>
      <c r="B1698" s="41"/>
      <c r="C1698" s="284" t="s">
        <v>2546</v>
      </c>
      <c r="D1698" s="284" t="s">
        <v>407</v>
      </c>
      <c r="E1698" s="285" t="s">
        <v>2547</v>
      </c>
      <c r="F1698" s="286" t="s">
        <v>2548</v>
      </c>
      <c r="G1698" s="287" t="s">
        <v>415</v>
      </c>
      <c r="H1698" s="288">
        <v>16.379999999999999</v>
      </c>
      <c r="I1698" s="289"/>
      <c r="J1698" s="290">
        <f>ROUND(I1698*H1698,2)</f>
        <v>0</v>
      </c>
      <c r="K1698" s="286" t="s">
        <v>251</v>
      </c>
      <c r="L1698" s="291"/>
      <c r="M1698" s="292" t="s">
        <v>1</v>
      </c>
      <c r="N1698" s="293" t="s">
        <v>48</v>
      </c>
      <c r="O1698" s="93"/>
      <c r="P1698" s="238">
        <f>O1698*H1698</f>
        <v>0</v>
      </c>
      <c r="Q1698" s="238">
        <v>0.019199999999999998</v>
      </c>
      <c r="R1698" s="238">
        <f>Q1698*H1698</f>
        <v>0.31449599999999994</v>
      </c>
      <c r="S1698" s="238">
        <v>0</v>
      </c>
      <c r="T1698" s="239">
        <f>S1698*H1698</f>
        <v>0</v>
      </c>
      <c r="U1698" s="40"/>
      <c r="V1698" s="40"/>
      <c r="W1698" s="40"/>
      <c r="X1698" s="40"/>
      <c r="Y1698" s="40"/>
      <c r="Z1698" s="40"/>
      <c r="AA1698" s="40"/>
      <c r="AB1698" s="40"/>
      <c r="AC1698" s="40"/>
      <c r="AD1698" s="40"/>
      <c r="AE1698" s="40"/>
      <c r="AR1698" s="240" t="s">
        <v>525</v>
      </c>
      <c r="AT1698" s="240" t="s">
        <v>407</v>
      </c>
      <c r="AU1698" s="240" t="s">
        <v>91</v>
      </c>
      <c r="AY1698" s="18" t="s">
        <v>227</v>
      </c>
      <c r="BE1698" s="241">
        <f>IF(N1698="základní",J1698,0)</f>
        <v>0</v>
      </c>
      <c r="BF1698" s="241">
        <f>IF(N1698="snížená",J1698,0)</f>
        <v>0</v>
      </c>
      <c r="BG1698" s="241">
        <f>IF(N1698="zákl. přenesená",J1698,0)</f>
        <v>0</v>
      </c>
      <c r="BH1698" s="241">
        <f>IF(N1698="sníž. přenesená",J1698,0)</f>
        <v>0</v>
      </c>
      <c r="BI1698" s="241">
        <f>IF(N1698="nulová",J1698,0)</f>
        <v>0</v>
      </c>
      <c r="BJ1698" s="18" t="s">
        <v>87</v>
      </c>
      <c r="BK1698" s="241">
        <f>ROUND(I1698*H1698,2)</f>
        <v>0</v>
      </c>
      <c r="BL1698" s="18" t="s">
        <v>300</v>
      </c>
      <c r="BM1698" s="240" t="s">
        <v>2549</v>
      </c>
    </row>
    <row r="1699" s="2" customFormat="1">
      <c r="A1699" s="40"/>
      <c r="B1699" s="41"/>
      <c r="C1699" s="42"/>
      <c r="D1699" s="242" t="s">
        <v>237</v>
      </c>
      <c r="E1699" s="42"/>
      <c r="F1699" s="243" t="s">
        <v>2540</v>
      </c>
      <c r="G1699" s="42"/>
      <c r="H1699" s="42"/>
      <c r="I1699" s="244"/>
      <c r="J1699" s="42"/>
      <c r="K1699" s="42"/>
      <c r="L1699" s="46"/>
      <c r="M1699" s="245"/>
      <c r="N1699" s="246"/>
      <c r="O1699" s="93"/>
      <c r="P1699" s="93"/>
      <c r="Q1699" s="93"/>
      <c r="R1699" s="93"/>
      <c r="S1699" s="93"/>
      <c r="T1699" s="94"/>
      <c r="U1699" s="40"/>
      <c r="V1699" s="40"/>
      <c r="W1699" s="40"/>
      <c r="X1699" s="40"/>
      <c r="Y1699" s="40"/>
      <c r="Z1699" s="40"/>
      <c r="AA1699" s="40"/>
      <c r="AB1699" s="40"/>
      <c r="AC1699" s="40"/>
      <c r="AD1699" s="40"/>
      <c r="AE1699" s="40"/>
      <c r="AT1699" s="18" t="s">
        <v>237</v>
      </c>
      <c r="AU1699" s="18" t="s">
        <v>91</v>
      </c>
    </row>
    <row r="1700" s="13" customFormat="1">
      <c r="A1700" s="13"/>
      <c r="B1700" s="252"/>
      <c r="C1700" s="253"/>
      <c r="D1700" s="242" t="s">
        <v>369</v>
      </c>
      <c r="E1700" s="253"/>
      <c r="F1700" s="255" t="s">
        <v>2550</v>
      </c>
      <c r="G1700" s="253"/>
      <c r="H1700" s="256">
        <v>16.379999999999999</v>
      </c>
      <c r="I1700" s="257"/>
      <c r="J1700" s="253"/>
      <c r="K1700" s="253"/>
      <c r="L1700" s="258"/>
      <c r="M1700" s="259"/>
      <c r="N1700" s="260"/>
      <c r="O1700" s="260"/>
      <c r="P1700" s="260"/>
      <c r="Q1700" s="260"/>
      <c r="R1700" s="260"/>
      <c r="S1700" s="260"/>
      <c r="T1700" s="261"/>
      <c r="U1700" s="13"/>
      <c r="V1700" s="13"/>
      <c r="W1700" s="13"/>
      <c r="X1700" s="13"/>
      <c r="Y1700" s="13"/>
      <c r="Z1700" s="13"/>
      <c r="AA1700" s="13"/>
      <c r="AB1700" s="13"/>
      <c r="AC1700" s="13"/>
      <c r="AD1700" s="13"/>
      <c r="AE1700" s="13"/>
      <c r="AT1700" s="262" t="s">
        <v>369</v>
      </c>
      <c r="AU1700" s="262" t="s">
        <v>91</v>
      </c>
      <c r="AV1700" s="13" t="s">
        <v>91</v>
      </c>
      <c r="AW1700" s="13" t="s">
        <v>4</v>
      </c>
      <c r="AX1700" s="13" t="s">
        <v>87</v>
      </c>
      <c r="AY1700" s="262" t="s">
        <v>227</v>
      </c>
    </row>
    <row r="1701" s="2" customFormat="1" ht="16.5" customHeight="1">
      <c r="A1701" s="40"/>
      <c r="B1701" s="41"/>
      <c r="C1701" s="229" t="s">
        <v>2551</v>
      </c>
      <c r="D1701" s="229" t="s">
        <v>230</v>
      </c>
      <c r="E1701" s="230" t="s">
        <v>2552</v>
      </c>
      <c r="F1701" s="231" t="s">
        <v>2553</v>
      </c>
      <c r="G1701" s="232" t="s">
        <v>544</v>
      </c>
      <c r="H1701" s="233">
        <v>36.783999999999999</v>
      </c>
      <c r="I1701" s="234"/>
      <c r="J1701" s="235">
        <f>ROUND(I1701*H1701,2)</f>
        <v>0</v>
      </c>
      <c r="K1701" s="231" t="s">
        <v>234</v>
      </c>
      <c r="L1701" s="46"/>
      <c r="M1701" s="236" t="s">
        <v>1</v>
      </c>
      <c r="N1701" s="237" t="s">
        <v>48</v>
      </c>
      <c r="O1701" s="93"/>
      <c r="P1701" s="238">
        <f>O1701*H1701</f>
        <v>0</v>
      </c>
      <c r="Q1701" s="238">
        <v>0.00027999999999999998</v>
      </c>
      <c r="R1701" s="238">
        <f>Q1701*H1701</f>
        <v>0.01029952</v>
      </c>
      <c r="S1701" s="238">
        <v>0</v>
      </c>
      <c r="T1701" s="239">
        <f>S1701*H1701</f>
        <v>0</v>
      </c>
      <c r="U1701" s="40"/>
      <c r="V1701" s="40"/>
      <c r="W1701" s="40"/>
      <c r="X1701" s="40"/>
      <c r="Y1701" s="40"/>
      <c r="Z1701" s="40"/>
      <c r="AA1701" s="40"/>
      <c r="AB1701" s="40"/>
      <c r="AC1701" s="40"/>
      <c r="AD1701" s="40"/>
      <c r="AE1701" s="40"/>
      <c r="AR1701" s="240" t="s">
        <v>300</v>
      </c>
      <c r="AT1701" s="240" t="s">
        <v>230</v>
      </c>
      <c r="AU1701" s="240" t="s">
        <v>91</v>
      </c>
      <c r="AY1701" s="18" t="s">
        <v>227</v>
      </c>
      <c r="BE1701" s="241">
        <f>IF(N1701="základní",J1701,0)</f>
        <v>0</v>
      </c>
      <c r="BF1701" s="241">
        <f>IF(N1701="snížená",J1701,0)</f>
        <v>0</v>
      </c>
      <c r="BG1701" s="241">
        <f>IF(N1701="zákl. přenesená",J1701,0)</f>
        <v>0</v>
      </c>
      <c r="BH1701" s="241">
        <f>IF(N1701="sníž. přenesená",J1701,0)</f>
        <v>0</v>
      </c>
      <c r="BI1701" s="241">
        <f>IF(N1701="nulová",J1701,0)</f>
        <v>0</v>
      </c>
      <c r="BJ1701" s="18" t="s">
        <v>87</v>
      </c>
      <c r="BK1701" s="241">
        <f>ROUND(I1701*H1701,2)</f>
        <v>0</v>
      </c>
      <c r="BL1701" s="18" t="s">
        <v>300</v>
      </c>
      <c r="BM1701" s="240" t="s">
        <v>2554</v>
      </c>
    </row>
    <row r="1702" s="13" customFormat="1">
      <c r="A1702" s="13"/>
      <c r="B1702" s="252"/>
      <c r="C1702" s="253"/>
      <c r="D1702" s="242" t="s">
        <v>369</v>
      </c>
      <c r="E1702" s="254" t="s">
        <v>1</v>
      </c>
      <c r="F1702" s="255" t="s">
        <v>2555</v>
      </c>
      <c r="G1702" s="253"/>
      <c r="H1702" s="256">
        <v>7.9560000000000004</v>
      </c>
      <c r="I1702" s="257"/>
      <c r="J1702" s="253"/>
      <c r="K1702" s="253"/>
      <c r="L1702" s="258"/>
      <c r="M1702" s="259"/>
      <c r="N1702" s="260"/>
      <c r="O1702" s="260"/>
      <c r="P1702" s="260"/>
      <c r="Q1702" s="260"/>
      <c r="R1702" s="260"/>
      <c r="S1702" s="260"/>
      <c r="T1702" s="261"/>
      <c r="U1702" s="13"/>
      <c r="V1702" s="13"/>
      <c r="W1702" s="13"/>
      <c r="X1702" s="13"/>
      <c r="Y1702" s="13"/>
      <c r="Z1702" s="13"/>
      <c r="AA1702" s="13"/>
      <c r="AB1702" s="13"/>
      <c r="AC1702" s="13"/>
      <c r="AD1702" s="13"/>
      <c r="AE1702" s="13"/>
      <c r="AT1702" s="262" t="s">
        <v>369</v>
      </c>
      <c r="AU1702" s="262" t="s">
        <v>91</v>
      </c>
      <c r="AV1702" s="13" t="s">
        <v>91</v>
      </c>
      <c r="AW1702" s="13" t="s">
        <v>38</v>
      </c>
      <c r="AX1702" s="13" t="s">
        <v>83</v>
      </c>
      <c r="AY1702" s="262" t="s">
        <v>227</v>
      </c>
    </row>
    <row r="1703" s="13" customFormat="1">
      <c r="A1703" s="13"/>
      <c r="B1703" s="252"/>
      <c r="C1703" s="253"/>
      <c r="D1703" s="242" t="s">
        <v>369</v>
      </c>
      <c r="E1703" s="254" t="s">
        <v>1</v>
      </c>
      <c r="F1703" s="255" t="s">
        <v>2556</v>
      </c>
      <c r="G1703" s="253"/>
      <c r="H1703" s="256">
        <v>5.4000000000000004</v>
      </c>
      <c r="I1703" s="257"/>
      <c r="J1703" s="253"/>
      <c r="K1703" s="253"/>
      <c r="L1703" s="258"/>
      <c r="M1703" s="259"/>
      <c r="N1703" s="260"/>
      <c r="O1703" s="260"/>
      <c r="P1703" s="260"/>
      <c r="Q1703" s="260"/>
      <c r="R1703" s="260"/>
      <c r="S1703" s="260"/>
      <c r="T1703" s="261"/>
      <c r="U1703" s="13"/>
      <c r="V1703" s="13"/>
      <c r="W1703" s="13"/>
      <c r="X1703" s="13"/>
      <c r="Y1703" s="13"/>
      <c r="Z1703" s="13"/>
      <c r="AA1703" s="13"/>
      <c r="AB1703" s="13"/>
      <c r="AC1703" s="13"/>
      <c r="AD1703" s="13"/>
      <c r="AE1703" s="13"/>
      <c r="AT1703" s="262" t="s">
        <v>369</v>
      </c>
      <c r="AU1703" s="262" t="s">
        <v>91</v>
      </c>
      <c r="AV1703" s="13" t="s">
        <v>91</v>
      </c>
      <c r="AW1703" s="13" t="s">
        <v>38</v>
      </c>
      <c r="AX1703" s="13" t="s">
        <v>83</v>
      </c>
      <c r="AY1703" s="262" t="s">
        <v>227</v>
      </c>
    </row>
    <row r="1704" s="13" customFormat="1">
      <c r="A1704" s="13"/>
      <c r="B1704" s="252"/>
      <c r="C1704" s="253"/>
      <c r="D1704" s="242" t="s">
        <v>369</v>
      </c>
      <c r="E1704" s="254" t="s">
        <v>1</v>
      </c>
      <c r="F1704" s="255" t="s">
        <v>2557</v>
      </c>
      <c r="G1704" s="253"/>
      <c r="H1704" s="256">
        <v>23.428000000000001</v>
      </c>
      <c r="I1704" s="257"/>
      <c r="J1704" s="253"/>
      <c r="K1704" s="253"/>
      <c r="L1704" s="258"/>
      <c r="M1704" s="259"/>
      <c r="N1704" s="260"/>
      <c r="O1704" s="260"/>
      <c r="P1704" s="260"/>
      <c r="Q1704" s="260"/>
      <c r="R1704" s="260"/>
      <c r="S1704" s="260"/>
      <c r="T1704" s="261"/>
      <c r="U1704" s="13"/>
      <c r="V1704" s="13"/>
      <c r="W1704" s="13"/>
      <c r="X1704" s="13"/>
      <c r="Y1704" s="13"/>
      <c r="Z1704" s="13"/>
      <c r="AA1704" s="13"/>
      <c r="AB1704" s="13"/>
      <c r="AC1704" s="13"/>
      <c r="AD1704" s="13"/>
      <c r="AE1704" s="13"/>
      <c r="AT1704" s="262" t="s">
        <v>369</v>
      </c>
      <c r="AU1704" s="262" t="s">
        <v>91</v>
      </c>
      <c r="AV1704" s="13" t="s">
        <v>91</v>
      </c>
      <c r="AW1704" s="13" t="s">
        <v>38</v>
      </c>
      <c r="AX1704" s="13" t="s">
        <v>83</v>
      </c>
      <c r="AY1704" s="262" t="s">
        <v>227</v>
      </c>
    </row>
    <row r="1705" s="14" customFormat="1">
      <c r="A1705" s="14"/>
      <c r="B1705" s="263"/>
      <c r="C1705" s="264"/>
      <c r="D1705" s="242" t="s">
        <v>369</v>
      </c>
      <c r="E1705" s="265" t="s">
        <v>1</v>
      </c>
      <c r="F1705" s="266" t="s">
        <v>371</v>
      </c>
      <c r="G1705" s="264"/>
      <c r="H1705" s="267">
        <v>36.783999999999999</v>
      </c>
      <c r="I1705" s="268"/>
      <c r="J1705" s="264"/>
      <c r="K1705" s="264"/>
      <c r="L1705" s="269"/>
      <c r="M1705" s="270"/>
      <c r="N1705" s="271"/>
      <c r="O1705" s="271"/>
      <c r="P1705" s="271"/>
      <c r="Q1705" s="271"/>
      <c r="R1705" s="271"/>
      <c r="S1705" s="271"/>
      <c r="T1705" s="272"/>
      <c r="U1705" s="14"/>
      <c r="V1705" s="14"/>
      <c r="W1705" s="14"/>
      <c r="X1705" s="14"/>
      <c r="Y1705" s="14"/>
      <c r="Z1705" s="14"/>
      <c r="AA1705" s="14"/>
      <c r="AB1705" s="14"/>
      <c r="AC1705" s="14"/>
      <c r="AD1705" s="14"/>
      <c r="AE1705" s="14"/>
      <c r="AT1705" s="273" t="s">
        <v>369</v>
      </c>
      <c r="AU1705" s="273" t="s">
        <v>91</v>
      </c>
      <c r="AV1705" s="14" t="s">
        <v>115</v>
      </c>
      <c r="AW1705" s="14" t="s">
        <v>38</v>
      </c>
      <c r="AX1705" s="14" t="s">
        <v>87</v>
      </c>
      <c r="AY1705" s="273" t="s">
        <v>227</v>
      </c>
    </row>
    <row r="1706" s="2" customFormat="1" ht="16.5" customHeight="1">
      <c r="A1706" s="40"/>
      <c r="B1706" s="41"/>
      <c r="C1706" s="284" t="s">
        <v>2558</v>
      </c>
      <c r="D1706" s="284" t="s">
        <v>407</v>
      </c>
      <c r="E1706" s="285" t="s">
        <v>2559</v>
      </c>
      <c r="F1706" s="286" t="s">
        <v>2560</v>
      </c>
      <c r="G1706" s="287" t="s">
        <v>544</v>
      </c>
      <c r="H1706" s="288">
        <v>40.462000000000003</v>
      </c>
      <c r="I1706" s="289"/>
      <c r="J1706" s="290">
        <f>ROUND(I1706*H1706,2)</f>
        <v>0</v>
      </c>
      <c r="K1706" s="286" t="s">
        <v>251</v>
      </c>
      <c r="L1706" s="291"/>
      <c r="M1706" s="292" t="s">
        <v>1</v>
      </c>
      <c r="N1706" s="293" t="s">
        <v>48</v>
      </c>
      <c r="O1706" s="93"/>
      <c r="P1706" s="238">
        <f>O1706*H1706</f>
        <v>0</v>
      </c>
      <c r="Q1706" s="238">
        <v>0.00036000000000000002</v>
      </c>
      <c r="R1706" s="238">
        <f>Q1706*H1706</f>
        <v>0.014566320000000002</v>
      </c>
      <c r="S1706" s="238">
        <v>0</v>
      </c>
      <c r="T1706" s="239">
        <f>S1706*H1706</f>
        <v>0</v>
      </c>
      <c r="U1706" s="40"/>
      <c r="V1706" s="40"/>
      <c r="W1706" s="40"/>
      <c r="X1706" s="40"/>
      <c r="Y1706" s="40"/>
      <c r="Z1706" s="40"/>
      <c r="AA1706" s="40"/>
      <c r="AB1706" s="40"/>
      <c r="AC1706" s="40"/>
      <c r="AD1706" s="40"/>
      <c r="AE1706" s="40"/>
      <c r="AR1706" s="240" t="s">
        <v>525</v>
      </c>
      <c r="AT1706" s="240" t="s">
        <v>407</v>
      </c>
      <c r="AU1706" s="240" t="s">
        <v>91</v>
      </c>
      <c r="AY1706" s="18" t="s">
        <v>227</v>
      </c>
      <c r="BE1706" s="241">
        <f>IF(N1706="základní",J1706,0)</f>
        <v>0</v>
      </c>
      <c r="BF1706" s="241">
        <f>IF(N1706="snížená",J1706,0)</f>
        <v>0</v>
      </c>
      <c r="BG1706" s="241">
        <f>IF(N1706="zákl. přenesená",J1706,0)</f>
        <v>0</v>
      </c>
      <c r="BH1706" s="241">
        <f>IF(N1706="sníž. přenesená",J1706,0)</f>
        <v>0</v>
      </c>
      <c r="BI1706" s="241">
        <f>IF(N1706="nulová",J1706,0)</f>
        <v>0</v>
      </c>
      <c r="BJ1706" s="18" t="s">
        <v>87</v>
      </c>
      <c r="BK1706" s="241">
        <f>ROUND(I1706*H1706,2)</f>
        <v>0</v>
      </c>
      <c r="BL1706" s="18" t="s">
        <v>300</v>
      </c>
      <c r="BM1706" s="240" t="s">
        <v>2561</v>
      </c>
    </row>
    <row r="1707" s="2" customFormat="1">
      <c r="A1707" s="40"/>
      <c r="B1707" s="41"/>
      <c r="C1707" s="42"/>
      <c r="D1707" s="242" t="s">
        <v>237</v>
      </c>
      <c r="E1707" s="42"/>
      <c r="F1707" s="243" t="s">
        <v>2540</v>
      </c>
      <c r="G1707" s="42"/>
      <c r="H1707" s="42"/>
      <c r="I1707" s="244"/>
      <c r="J1707" s="42"/>
      <c r="K1707" s="42"/>
      <c r="L1707" s="46"/>
      <c r="M1707" s="245"/>
      <c r="N1707" s="246"/>
      <c r="O1707" s="93"/>
      <c r="P1707" s="93"/>
      <c r="Q1707" s="93"/>
      <c r="R1707" s="93"/>
      <c r="S1707" s="93"/>
      <c r="T1707" s="94"/>
      <c r="U1707" s="40"/>
      <c r="V1707" s="40"/>
      <c r="W1707" s="40"/>
      <c r="X1707" s="40"/>
      <c r="Y1707" s="40"/>
      <c r="Z1707" s="40"/>
      <c r="AA1707" s="40"/>
      <c r="AB1707" s="40"/>
      <c r="AC1707" s="40"/>
      <c r="AD1707" s="40"/>
      <c r="AE1707" s="40"/>
      <c r="AT1707" s="18" t="s">
        <v>237</v>
      </c>
      <c r="AU1707" s="18" t="s">
        <v>91</v>
      </c>
    </row>
    <row r="1708" s="13" customFormat="1">
      <c r="A1708" s="13"/>
      <c r="B1708" s="252"/>
      <c r="C1708" s="253"/>
      <c r="D1708" s="242" t="s">
        <v>369</v>
      </c>
      <c r="E1708" s="253"/>
      <c r="F1708" s="255" t="s">
        <v>2562</v>
      </c>
      <c r="G1708" s="253"/>
      <c r="H1708" s="256">
        <v>40.462000000000003</v>
      </c>
      <c r="I1708" s="257"/>
      <c r="J1708" s="253"/>
      <c r="K1708" s="253"/>
      <c r="L1708" s="258"/>
      <c r="M1708" s="259"/>
      <c r="N1708" s="260"/>
      <c r="O1708" s="260"/>
      <c r="P1708" s="260"/>
      <c r="Q1708" s="260"/>
      <c r="R1708" s="260"/>
      <c r="S1708" s="260"/>
      <c r="T1708" s="261"/>
      <c r="U1708" s="13"/>
      <c r="V1708" s="13"/>
      <c r="W1708" s="13"/>
      <c r="X1708" s="13"/>
      <c r="Y1708" s="13"/>
      <c r="Z1708" s="13"/>
      <c r="AA1708" s="13"/>
      <c r="AB1708" s="13"/>
      <c r="AC1708" s="13"/>
      <c r="AD1708" s="13"/>
      <c r="AE1708" s="13"/>
      <c r="AT1708" s="262" t="s">
        <v>369</v>
      </c>
      <c r="AU1708" s="262" t="s">
        <v>91</v>
      </c>
      <c r="AV1708" s="13" t="s">
        <v>91</v>
      </c>
      <c r="AW1708" s="13" t="s">
        <v>4</v>
      </c>
      <c r="AX1708" s="13" t="s">
        <v>87</v>
      </c>
      <c r="AY1708" s="262" t="s">
        <v>227</v>
      </c>
    </row>
    <row r="1709" s="2" customFormat="1" ht="16.5" customHeight="1">
      <c r="A1709" s="40"/>
      <c r="B1709" s="41"/>
      <c r="C1709" s="229" t="s">
        <v>2563</v>
      </c>
      <c r="D1709" s="229" t="s">
        <v>230</v>
      </c>
      <c r="E1709" s="230" t="s">
        <v>2564</v>
      </c>
      <c r="F1709" s="231" t="s">
        <v>2565</v>
      </c>
      <c r="G1709" s="232" t="s">
        <v>415</v>
      </c>
      <c r="H1709" s="233">
        <v>439.91500000000002</v>
      </c>
      <c r="I1709" s="234"/>
      <c r="J1709" s="235">
        <f>ROUND(I1709*H1709,2)</f>
        <v>0</v>
      </c>
      <c r="K1709" s="231" t="s">
        <v>251</v>
      </c>
      <c r="L1709" s="46"/>
      <c r="M1709" s="236" t="s">
        <v>1</v>
      </c>
      <c r="N1709" s="237" t="s">
        <v>48</v>
      </c>
      <c r="O1709" s="93"/>
      <c r="P1709" s="238">
        <f>O1709*H1709</f>
        <v>0</v>
      </c>
      <c r="Q1709" s="238">
        <v>0</v>
      </c>
      <c r="R1709" s="238">
        <f>Q1709*H1709</f>
        <v>0</v>
      </c>
      <c r="S1709" s="238">
        <v>0</v>
      </c>
      <c r="T1709" s="239">
        <f>S1709*H1709</f>
        <v>0</v>
      </c>
      <c r="U1709" s="40"/>
      <c r="V1709" s="40"/>
      <c r="W1709" s="40"/>
      <c r="X1709" s="40"/>
      <c r="Y1709" s="40"/>
      <c r="Z1709" s="40"/>
      <c r="AA1709" s="40"/>
      <c r="AB1709" s="40"/>
      <c r="AC1709" s="40"/>
      <c r="AD1709" s="40"/>
      <c r="AE1709" s="40"/>
      <c r="AR1709" s="240" t="s">
        <v>300</v>
      </c>
      <c r="AT1709" s="240" t="s">
        <v>230</v>
      </c>
      <c r="AU1709" s="240" t="s">
        <v>91</v>
      </c>
      <c r="AY1709" s="18" t="s">
        <v>227</v>
      </c>
      <c r="BE1709" s="241">
        <f>IF(N1709="základní",J1709,0)</f>
        <v>0</v>
      </c>
      <c r="BF1709" s="241">
        <f>IF(N1709="snížená",J1709,0)</f>
        <v>0</v>
      </c>
      <c r="BG1709" s="241">
        <f>IF(N1709="zákl. přenesená",J1709,0)</f>
        <v>0</v>
      </c>
      <c r="BH1709" s="241">
        <f>IF(N1709="sníž. přenesená",J1709,0)</f>
        <v>0</v>
      </c>
      <c r="BI1709" s="241">
        <f>IF(N1709="nulová",J1709,0)</f>
        <v>0</v>
      </c>
      <c r="BJ1709" s="18" t="s">
        <v>87</v>
      </c>
      <c r="BK1709" s="241">
        <f>ROUND(I1709*H1709,2)</f>
        <v>0</v>
      </c>
      <c r="BL1709" s="18" t="s">
        <v>300</v>
      </c>
      <c r="BM1709" s="240" t="s">
        <v>2566</v>
      </c>
    </row>
    <row r="1710" s="2" customFormat="1">
      <c r="A1710" s="40"/>
      <c r="B1710" s="41"/>
      <c r="C1710" s="42"/>
      <c r="D1710" s="242" t="s">
        <v>237</v>
      </c>
      <c r="E1710" s="42"/>
      <c r="F1710" s="243" t="s">
        <v>2567</v>
      </c>
      <c r="G1710" s="42"/>
      <c r="H1710" s="42"/>
      <c r="I1710" s="244"/>
      <c r="J1710" s="42"/>
      <c r="K1710" s="42"/>
      <c r="L1710" s="46"/>
      <c r="M1710" s="245"/>
      <c r="N1710" s="246"/>
      <c r="O1710" s="93"/>
      <c r="P1710" s="93"/>
      <c r="Q1710" s="93"/>
      <c r="R1710" s="93"/>
      <c r="S1710" s="93"/>
      <c r="T1710" s="94"/>
      <c r="U1710" s="40"/>
      <c r="V1710" s="40"/>
      <c r="W1710" s="40"/>
      <c r="X1710" s="40"/>
      <c r="Y1710" s="40"/>
      <c r="Z1710" s="40"/>
      <c r="AA1710" s="40"/>
      <c r="AB1710" s="40"/>
      <c r="AC1710" s="40"/>
      <c r="AD1710" s="40"/>
      <c r="AE1710" s="40"/>
      <c r="AT1710" s="18" t="s">
        <v>237</v>
      </c>
      <c r="AU1710" s="18" t="s">
        <v>91</v>
      </c>
    </row>
    <row r="1711" s="2" customFormat="1" ht="16.5" customHeight="1">
      <c r="A1711" s="40"/>
      <c r="B1711" s="41"/>
      <c r="C1711" s="229" t="s">
        <v>2568</v>
      </c>
      <c r="D1711" s="229" t="s">
        <v>230</v>
      </c>
      <c r="E1711" s="230" t="s">
        <v>2569</v>
      </c>
      <c r="F1711" s="231" t="s">
        <v>2570</v>
      </c>
      <c r="G1711" s="232" t="s">
        <v>415</v>
      </c>
      <c r="H1711" s="233">
        <v>353.20999999999998</v>
      </c>
      <c r="I1711" s="234"/>
      <c r="J1711" s="235">
        <f>ROUND(I1711*H1711,2)</f>
        <v>0</v>
      </c>
      <c r="K1711" s="231" t="s">
        <v>234</v>
      </c>
      <c r="L1711" s="46"/>
      <c r="M1711" s="236" t="s">
        <v>1</v>
      </c>
      <c r="N1711" s="237" t="s">
        <v>48</v>
      </c>
      <c r="O1711" s="93"/>
      <c r="P1711" s="238">
        <f>O1711*H1711</f>
        <v>0</v>
      </c>
      <c r="Q1711" s="238">
        <v>0.0058799999999999998</v>
      </c>
      <c r="R1711" s="238">
        <f>Q1711*H1711</f>
        <v>2.0768747999999997</v>
      </c>
      <c r="S1711" s="238">
        <v>0</v>
      </c>
      <c r="T1711" s="239">
        <f>S1711*H1711</f>
        <v>0</v>
      </c>
      <c r="U1711" s="40"/>
      <c r="V1711" s="40"/>
      <c r="W1711" s="40"/>
      <c r="X1711" s="40"/>
      <c r="Y1711" s="40"/>
      <c r="Z1711" s="40"/>
      <c r="AA1711" s="40"/>
      <c r="AB1711" s="40"/>
      <c r="AC1711" s="40"/>
      <c r="AD1711" s="40"/>
      <c r="AE1711" s="40"/>
      <c r="AR1711" s="240" t="s">
        <v>300</v>
      </c>
      <c r="AT1711" s="240" t="s">
        <v>230</v>
      </c>
      <c r="AU1711" s="240" t="s">
        <v>91</v>
      </c>
      <c r="AY1711" s="18" t="s">
        <v>227</v>
      </c>
      <c r="BE1711" s="241">
        <f>IF(N1711="základní",J1711,0)</f>
        <v>0</v>
      </c>
      <c r="BF1711" s="241">
        <f>IF(N1711="snížená",J1711,0)</f>
        <v>0</v>
      </c>
      <c r="BG1711" s="241">
        <f>IF(N1711="zákl. přenesená",J1711,0)</f>
        <v>0</v>
      </c>
      <c r="BH1711" s="241">
        <f>IF(N1711="sníž. přenesená",J1711,0)</f>
        <v>0</v>
      </c>
      <c r="BI1711" s="241">
        <f>IF(N1711="nulová",J1711,0)</f>
        <v>0</v>
      </c>
      <c r="BJ1711" s="18" t="s">
        <v>87</v>
      </c>
      <c r="BK1711" s="241">
        <f>ROUND(I1711*H1711,2)</f>
        <v>0</v>
      </c>
      <c r="BL1711" s="18" t="s">
        <v>300</v>
      </c>
      <c r="BM1711" s="240" t="s">
        <v>2571</v>
      </c>
    </row>
    <row r="1712" s="2" customFormat="1">
      <c r="A1712" s="40"/>
      <c r="B1712" s="41"/>
      <c r="C1712" s="42"/>
      <c r="D1712" s="242" t="s">
        <v>237</v>
      </c>
      <c r="E1712" s="42"/>
      <c r="F1712" s="243" t="s">
        <v>2572</v>
      </c>
      <c r="G1712" s="42"/>
      <c r="H1712" s="42"/>
      <c r="I1712" s="244"/>
      <c r="J1712" s="42"/>
      <c r="K1712" s="42"/>
      <c r="L1712" s="46"/>
      <c r="M1712" s="245"/>
      <c r="N1712" s="246"/>
      <c r="O1712" s="93"/>
      <c r="P1712" s="93"/>
      <c r="Q1712" s="93"/>
      <c r="R1712" s="93"/>
      <c r="S1712" s="93"/>
      <c r="T1712" s="94"/>
      <c r="U1712" s="40"/>
      <c r="V1712" s="40"/>
      <c r="W1712" s="40"/>
      <c r="X1712" s="40"/>
      <c r="Y1712" s="40"/>
      <c r="Z1712" s="40"/>
      <c r="AA1712" s="40"/>
      <c r="AB1712" s="40"/>
      <c r="AC1712" s="40"/>
      <c r="AD1712" s="40"/>
      <c r="AE1712" s="40"/>
      <c r="AT1712" s="18" t="s">
        <v>237</v>
      </c>
      <c r="AU1712" s="18" t="s">
        <v>91</v>
      </c>
    </row>
    <row r="1713" s="15" customFormat="1">
      <c r="A1713" s="15"/>
      <c r="B1713" s="274"/>
      <c r="C1713" s="275"/>
      <c r="D1713" s="242" t="s">
        <v>369</v>
      </c>
      <c r="E1713" s="276" t="s">
        <v>1</v>
      </c>
      <c r="F1713" s="277" t="s">
        <v>632</v>
      </c>
      <c r="G1713" s="275"/>
      <c r="H1713" s="276" t="s">
        <v>1</v>
      </c>
      <c r="I1713" s="278"/>
      <c r="J1713" s="275"/>
      <c r="K1713" s="275"/>
      <c r="L1713" s="279"/>
      <c r="M1713" s="280"/>
      <c r="N1713" s="281"/>
      <c r="O1713" s="281"/>
      <c r="P1713" s="281"/>
      <c r="Q1713" s="281"/>
      <c r="R1713" s="281"/>
      <c r="S1713" s="281"/>
      <c r="T1713" s="282"/>
      <c r="U1713" s="15"/>
      <c r="V1713" s="15"/>
      <c r="W1713" s="15"/>
      <c r="X1713" s="15"/>
      <c r="Y1713" s="15"/>
      <c r="Z1713" s="15"/>
      <c r="AA1713" s="15"/>
      <c r="AB1713" s="15"/>
      <c r="AC1713" s="15"/>
      <c r="AD1713" s="15"/>
      <c r="AE1713" s="15"/>
      <c r="AT1713" s="283" t="s">
        <v>369</v>
      </c>
      <c r="AU1713" s="283" t="s">
        <v>91</v>
      </c>
      <c r="AV1713" s="15" t="s">
        <v>87</v>
      </c>
      <c r="AW1713" s="15" t="s">
        <v>38</v>
      </c>
      <c r="AX1713" s="15" t="s">
        <v>83</v>
      </c>
      <c r="AY1713" s="283" t="s">
        <v>227</v>
      </c>
    </row>
    <row r="1714" s="13" customFormat="1">
      <c r="A1714" s="13"/>
      <c r="B1714" s="252"/>
      <c r="C1714" s="253"/>
      <c r="D1714" s="242" t="s">
        <v>369</v>
      </c>
      <c r="E1714" s="254" t="s">
        <v>1</v>
      </c>
      <c r="F1714" s="255" t="s">
        <v>967</v>
      </c>
      <c r="G1714" s="253"/>
      <c r="H1714" s="256">
        <v>12.9</v>
      </c>
      <c r="I1714" s="257"/>
      <c r="J1714" s="253"/>
      <c r="K1714" s="253"/>
      <c r="L1714" s="258"/>
      <c r="M1714" s="259"/>
      <c r="N1714" s="260"/>
      <c r="O1714" s="260"/>
      <c r="P1714" s="260"/>
      <c r="Q1714" s="260"/>
      <c r="R1714" s="260"/>
      <c r="S1714" s="260"/>
      <c r="T1714" s="261"/>
      <c r="U1714" s="13"/>
      <c r="V1714" s="13"/>
      <c r="W1714" s="13"/>
      <c r="X1714" s="13"/>
      <c r="Y1714" s="13"/>
      <c r="Z1714" s="13"/>
      <c r="AA1714" s="13"/>
      <c r="AB1714" s="13"/>
      <c r="AC1714" s="13"/>
      <c r="AD1714" s="13"/>
      <c r="AE1714" s="13"/>
      <c r="AT1714" s="262" t="s">
        <v>369</v>
      </c>
      <c r="AU1714" s="262" t="s">
        <v>91</v>
      </c>
      <c r="AV1714" s="13" t="s">
        <v>91</v>
      </c>
      <c r="AW1714" s="13" t="s">
        <v>38</v>
      </c>
      <c r="AX1714" s="13" t="s">
        <v>83</v>
      </c>
      <c r="AY1714" s="262" t="s">
        <v>227</v>
      </c>
    </row>
    <row r="1715" s="13" customFormat="1">
      <c r="A1715" s="13"/>
      <c r="B1715" s="252"/>
      <c r="C1715" s="253"/>
      <c r="D1715" s="242" t="s">
        <v>369</v>
      </c>
      <c r="E1715" s="254" t="s">
        <v>1</v>
      </c>
      <c r="F1715" s="255" t="s">
        <v>942</v>
      </c>
      <c r="G1715" s="253"/>
      <c r="H1715" s="256">
        <v>12.096</v>
      </c>
      <c r="I1715" s="257"/>
      <c r="J1715" s="253"/>
      <c r="K1715" s="253"/>
      <c r="L1715" s="258"/>
      <c r="M1715" s="259"/>
      <c r="N1715" s="260"/>
      <c r="O1715" s="260"/>
      <c r="P1715" s="260"/>
      <c r="Q1715" s="260"/>
      <c r="R1715" s="260"/>
      <c r="S1715" s="260"/>
      <c r="T1715" s="261"/>
      <c r="U1715" s="13"/>
      <c r="V1715" s="13"/>
      <c r="W1715" s="13"/>
      <c r="X1715" s="13"/>
      <c r="Y1715" s="13"/>
      <c r="Z1715" s="13"/>
      <c r="AA1715" s="13"/>
      <c r="AB1715" s="13"/>
      <c r="AC1715" s="13"/>
      <c r="AD1715" s="13"/>
      <c r="AE1715" s="13"/>
      <c r="AT1715" s="262" t="s">
        <v>369</v>
      </c>
      <c r="AU1715" s="262" t="s">
        <v>91</v>
      </c>
      <c r="AV1715" s="13" t="s">
        <v>91</v>
      </c>
      <c r="AW1715" s="13" t="s">
        <v>38</v>
      </c>
      <c r="AX1715" s="13" t="s">
        <v>83</v>
      </c>
      <c r="AY1715" s="262" t="s">
        <v>227</v>
      </c>
    </row>
    <row r="1716" s="13" customFormat="1">
      <c r="A1716" s="13"/>
      <c r="B1716" s="252"/>
      <c r="C1716" s="253"/>
      <c r="D1716" s="242" t="s">
        <v>369</v>
      </c>
      <c r="E1716" s="254" t="s">
        <v>1</v>
      </c>
      <c r="F1716" s="255" t="s">
        <v>2573</v>
      </c>
      <c r="G1716" s="253"/>
      <c r="H1716" s="256">
        <v>36.799999999999997</v>
      </c>
      <c r="I1716" s="257"/>
      <c r="J1716" s="253"/>
      <c r="K1716" s="253"/>
      <c r="L1716" s="258"/>
      <c r="M1716" s="259"/>
      <c r="N1716" s="260"/>
      <c r="O1716" s="260"/>
      <c r="P1716" s="260"/>
      <c r="Q1716" s="260"/>
      <c r="R1716" s="260"/>
      <c r="S1716" s="260"/>
      <c r="T1716" s="261"/>
      <c r="U1716" s="13"/>
      <c r="V1716" s="13"/>
      <c r="W1716" s="13"/>
      <c r="X1716" s="13"/>
      <c r="Y1716" s="13"/>
      <c r="Z1716" s="13"/>
      <c r="AA1716" s="13"/>
      <c r="AB1716" s="13"/>
      <c r="AC1716" s="13"/>
      <c r="AD1716" s="13"/>
      <c r="AE1716" s="13"/>
      <c r="AT1716" s="262" t="s">
        <v>369</v>
      </c>
      <c r="AU1716" s="262" t="s">
        <v>91</v>
      </c>
      <c r="AV1716" s="13" t="s">
        <v>91</v>
      </c>
      <c r="AW1716" s="13" t="s">
        <v>38</v>
      </c>
      <c r="AX1716" s="13" t="s">
        <v>83</v>
      </c>
      <c r="AY1716" s="262" t="s">
        <v>227</v>
      </c>
    </row>
    <row r="1717" s="13" customFormat="1">
      <c r="A1717" s="13"/>
      <c r="B1717" s="252"/>
      <c r="C1717" s="253"/>
      <c r="D1717" s="242" t="s">
        <v>369</v>
      </c>
      <c r="E1717" s="254" t="s">
        <v>1</v>
      </c>
      <c r="F1717" s="255" t="s">
        <v>948</v>
      </c>
      <c r="G1717" s="253"/>
      <c r="H1717" s="256">
        <v>43.899999999999999</v>
      </c>
      <c r="I1717" s="257"/>
      <c r="J1717" s="253"/>
      <c r="K1717" s="253"/>
      <c r="L1717" s="258"/>
      <c r="M1717" s="259"/>
      <c r="N1717" s="260"/>
      <c r="O1717" s="260"/>
      <c r="P1717" s="260"/>
      <c r="Q1717" s="260"/>
      <c r="R1717" s="260"/>
      <c r="S1717" s="260"/>
      <c r="T1717" s="261"/>
      <c r="U1717" s="13"/>
      <c r="V1717" s="13"/>
      <c r="W1717" s="13"/>
      <c r="X1717" s="13"/>
      <c r="Y1717" s="13"/>
      <c r="Z1717" s="13"/>
      <c r="AA1717" s="13"/>
      <c r="AB1717" s="13"/>
      <c r="AC1717" s="13"/>
      <c r="AD1717" s="13"/>
      <c r="AE1717" s="13"/>
      <c r="AT1717" s="262" t="s">
        <v>369</v>
      </c>
      <c r="AU1717" s="262" t="s">
        <v>91</v>
      </c>
      <c r="AV1717" s="13" t="s">
        <v>91</v>
      </c>
      <c r="AW1717" s="13" t="s">
        <v>38</v>
      </c>
      <c r="AX1717" s="13" t="s">
        <v>83</v>
      </c>
      <c r="AY1717" s="262" t="s">
        <v>227</v>
      </c>
    </row>
    <row r="1718" s="13" customFormat="1">
      <c r="A1718" s="13"/>
      <c r="B1718" s="252"/>
      <c r="C1718" s="253"/>
      <c r="D1718" s="242" t="s">
        <v>369</v>
      </c>
      <c r="E1718" s="254" t="s">
        <v>1</v>
      </c>
      <c r="F1718" s="255" t="s">
        <v>1561</v>
      </c>
      <c r="G1718" s="253"/>
      <c r="H1718" s="256">
        <v>166.5</v>
      </c>
      <c r="I1718" s="257"/>
      <c r="J1718" s="253"/>
      <c r="K1718" s="253"/>
      <c r="L1718" s="258"/>
      <c r="M1718" s="259"/>
      <c r="N1718" s="260"/>
      <c r="O1718" s="260"/>
      <c r="P1718" s="260"/>
      <c r="Q1718" s="260"/>
      <c r="R1718" s="260"/>
      <c r="S1718" s="260"/>
      <c r="T1718" s="261"/>
      <c r="U1718" s="13"/>
      <c r="V1718" s="13"/>
      <c r="W1718" s="13"/>
      <c r="X1718" s="13"/>
      <c r="Y1718" s="13"/>
      <c r="Z1718" s="13"/>
      <c r="AA1718" s="13"/>
      <c r="AB1718" s="13"/>
      <c r="AC1718" s="13"/>
      <c r="AD1718" s="13"/>
      <c r="AE1718" s="13"/>
      <c r="AT1718" s="262" t="s">
        <v>369</v>
      </c>
      <c r="AU1718" s="262" t="s">
        <v>91</v>
      </c>
      <c r="AV1718" s="13" t="s">
        <v>91</v>
      </c>
      <c r="AW1718" s="13" t="s">
        <v>38</v>
      </c>
      <c r="AX1718" s="13" t="s">
        <v>83</v>
      </c>
      <c r="AY1718" s="262" t="s">
        <v>227</v>
      </c>
    </row>
    <row r="1719" s="13" customFormat="1">
      <c r="A1719" s="13"/>
      <c r="B1719" s="252"/>
      <c r="C1719" s="253"/>
      <c r="D1719" s="242" t="s">
        <v>369</v>
      </c>
      <c r="E1719" s="254" t="s">
        <v>1</v>
      </c>
      <c r="F1719" s="255" t="s">
        <v>958</v>
      </c>
      <c r="G1719" s="253"/>
      <c r="H1719" s="256">
        <v>15.5</v>
      </c>
      <c r="I1719" s="257"/>
      <c r="J1719" s="253"/>
      <c r="K1719" s="253"/>
      <c r="L1719" s="258"/>
      <c r="M1719" s="259"/>
      <c r="N1719" s="260"/>
      <c r="O1719" s="260"/>
      <c r="P1719" s="260"/>
      <c r="Q1719" s="260"/>
      <c r="R1719" s="260"/>
      <c r="S1719" s="260"/>
      <c r="T1719" s="261"/>
      <c r="U1719" s="13"/>
      <c r="V1719" s="13"/>
      <c r="W1719" s="13"/>
      <c r="X1719" s="13"/>
      <c r="Y1719" s="13"/>
      <c r="Z1719" s="13"/>
      <c r="AA1719" s="13"/>
      <c r="AB1719" s="13"/>
      <c r="AC1719" s="13"/>
      <c r="AD1719" s="13"/>
      <c r="AE1719" s="13"/>
      <c r="AT1719" s="262" t="s">
        <v>369</v>
      </c>
      <c r="AU1719" s="262" t="s">
        <v>91</v>
      </c>
      <c r="AV1719" s="13" t="s">
        <v>91</v>
      </c>
      <c r="AW1719" s="13" t="s">
        <v>38</v>
      </c>
      <c r="AX1719" s="13" t="s">
        <v>83</v>
      </c>
      <c r="AY1719" s="262" t="s">
        <v>227</v>
      </c>
    </row>
    <row r="1720" s="13" customFormat="1">
      <c r="A1720" s="13"/>
      <c r="B1720" s="252"/>
      <c r="C1720" s="253"/>
      <c r="D1720" s="242" t="s">
        <v>369</v>
      </c>
      <c r="E1720" s="254" t="s">
        <v>1</v>
      </c>
      <c r="F1720" s="255" t="s">
        <v>1562</v>
      </c>
      <c r="G1720" s="253"/>
      <c r="H1720" s="256">
        <v>17.986000000000001</v>
      </c>
      <c r="I1720" s="257"/>
      <c r="J1720" s="253"/>
      <c r="K1720" s="253"/>
      <c r="L1720" s="258"/>
      <c r="M1720" s="259"/>
      <c r="N1720" s="260"/>
      <c r="O1720" s="260"/>
      <c r="P1720" s="260"/>
      <c r="Q1720" s="260"/>
      <c r="R1720" s="260"/>
      <c r="S1720" s="260"/>
      <c r="T1720" s="261"/>
      <c r="U1720" s="13"/>
      <c r="V1720" s="13"/>
      <c r="W1720" s="13"/>
      <c r="X1720" s="13"/>
      <c r="Y1720" s="13"/>
      <c r="Z1720" s="13"/>
      <c r="AA1720" s="13"/>
      <c r="AB1720" s="13"/>
      <c r="AC1720" s="13"/>
      <c r="AD1720" s="13"/>
      <c r="AE1720" s="13"/>
      <c r="AT1720" s="262" t="s">
        <v>369</v>
      </c>
      <c r="AU1720" s="262" t="s">
        <v>91</v>
      </c>
      <c r="AV1720" s="13" t="s">
        <v>91</v>
      </c>
      <c r="AW1720" s="13" t="s">
        <v>38</v>
      </c>
      <c r="AX1720" s="13" t="s">
        <v>83</v>
      </c>
      <c r="AY1720" s="262" t="s">
        <v>227</v>
      </c>
    </row>
    <row r="1721" s="13" customFormat="1">
      <c r="A1721" s="13"/>
      <c r="B1721" s="252"/>
      <c r="C1721" s="253"/>
      <c r="D1721" s="242" t="s">
        <v>369</v>
      </c>
      <c r="E1721" s="254" t="s">
        <v>1</v>
      </c>
      <c r="F1721" s="255" t="s">
        <v>950</v>
      </c>
      <c r="G1721" s="253"/>
      <c r="H1721" s="256">
        <v>5.8049999999999997</v>
      </c>
      <c r="I1721" s="257"/>
      <c r="J1721" s="253"/>
      <c r="K1721" s="253"/>
      <c r="L1721" s="258"/>
      <c r="M1721" s="259"/>
      <c r="N1721" s="260"/>
      <c r="O1721" s="260"/>
      <c r="P1721" s="260"/>
      <c r="Q1721" s="260"/>
      <c r="R1721" s="260"/>
      <c r="S1721" s="260"/>
      <c r="T1721" s="261"/>
      <c r="U1721" s="13"/>
      <c r="V1721" s="13"/>
      <c r="W1721" s="13"/>
      <c r="X1721" s="13"/>
      <c r="Y1721" s="13"/>
      <c r="Z1721" s="13"/>
      <c r="AA1721" s="13"/>
      <c r="AB1721" s="13"/>
      <c r="AC1721" s="13"/>
      <c r="AD1721" s="13"/>
      <c r="AE1721" s="13"/>
      <c r="AT1721" s="262" t="s">
        <v>369</v>
      </c>
      <c r="AU1721" s="262" t="s">
        <v>91</v>
      </c>
      <c r="AV1721" s="13" t="s">
        <v>91</v>
      </c>
      <c r="AW1721" s="13" t="s">
        <v>38</v>
      </c>
      <c r="AX1721" s="13" t="s">
        <v>83</v>
      </c>
      <c r="AY1721" s="262" t="s">
        <v>227</v>
      </c>
    </row>
    <row r="1722" s="13" customFormat="1">
      <c r="A1722" s="13"/>
      <c r="B1722" s="252"/>
      <c r="C1722" s="253"/>
      <c r="D1722" s="242" t="s">
        <v>369</v>
      </c>
      <c r="E1722" s="254" t="s">
        <v>1</v>
      </c>
      <c r="F1722" s="255" t="s">
        <v>1564</v>
      </c>
      <c r="G1722" s="253"/>
      <c r="H1722" s="256">
        <v>24.48</v>
      </c>
      <c r="I1722" s="257"/>
      <c r="J1722" s="253"/>
      <c r="K1722" s="253"/>
      <c r="L1722" s="258"/>
      <c r="M1722" s="259"/>
      <c r="N1722" s="260"/>
      <c r="O1722" s="260"/>
      <c r="P1722" s="260"/>
      <c r="Q1722" s="260"/>
      <c r="R1722" s="260"/>
      <c r="S1722" s="260"/>
      <c r="T1722" s="261"/>
      <c r="U1722" s="13"/>
      <c r="V1722" s="13"/>
      <c r="W1722" s="13"/>
      <c r="X1722" s="13"/>
      <c r="Y1722" s="13"/>
      <c r="Z1722" s="13"/>
      <c r="AA1722" s="13"/>
      <c r="AB1722" s="13"/>
      <c r="AC1722" s="13"/>
      <c r="AD1722" s="13"/>
      <c r="AE1722" s="13"/>
      <c r="AT1722" s="262" t="s">
        <v>369</v>
      </c>
      <c r="AU1722" s="262" t="s">
        <v>91</v>
      </c>
      <c r="AV1722" s="13" t="s">
        <v>91</v>
      </c>
      <c r="AW1722" s="13" t="s">
        <v>38</v>
      </c>
      <c r="AX1722" s="13" t="s">
        <v>83</v>
      </c>
      <c r="AY1722" s="262" t="s">
        <v>227</v>
      </c>
    </row>
    <row r="1723" s="13" customFormat="1">
      <c r="A1723" s="13"/>
      <c r="B1723" s="252"/>
      <c r="C1723" s="253"/>
      <c r="D1723" s="242" t="s">
        <v>369</v>
      </c>
      <c r="E1723" s="254" t="s">
        <v>1</v>
      </c>
      <c r="F1723" s="255" t="s">
        <v>2574</v>
      </c>
      <c r="G1723" s="253"/>
      <c r="H1723" s="256">
        <v>21.933</v>
      </c>
      <c r="I1723" s="257"/>
      <c r="J1723" s="253"/>
      <c r="K1723" s="253"/>
      <c r="L1723" s="258"/>
      <c r="M1723" s="259"/>
      <c r="N1723" s="260"/>
      <c r="O1723" s="260"/>
      <c r="P1723" s="260"/>
      <c r="Q1723" s="260"/>
      <c r="R1723" s="260"/>
      <c r="S1723" s="260"/>
      <c r="T1723" s="261"/>
      <c r="U1723" s="13"/>
      <c r="V1723" s="13"/>
      <c r="W1723" s="13"/>
      <c r="X1723" s="13"/>
      <c r="Y1723" s="13"/>
      <c r="Z1723" s="13"/>
      <c r="AA1723" s="13"/>
      <c r="AB1723" s="13"/>
      <c r="AC1723" s="13"/>
      <c r="AD1723" s="13"/>
      <c r="AE1723" s="13"/>
      <c r="AT1723" s="262" t="s">
        <v>369</v>
      </c>
      <c r="AU1723" s="262" t="s">
        <v>91</v>
      </c>
      <c r="AV1723" s="13" t="s">
        <v>91</v>
      </c>
      <c r="AW1723" s="13" t="s">
        <v>38</v>
      </c>
      <c r="AX1723" s="13" t="s">
        <v>83</v>
      </c>
      <c r="AY1723" s="262" t="s">
        <v>227</v>
      </c>
    </row>
    <row r="1724" s="16" customFormat="1">
      <c r="A1724" s="16"/>
      <c r="B1724" s="294"/>
      <c r="C1724" s="295"/>
      <c r="D1724" s="242" t="s">
        <v>369</v>
      </c>
      <c r="E1724" s="296" t="s">
        <v>1</v>
      </c>
      <c r="F1724" s="297" t="s">
        <v>450</v>
      </c>
      <c r="G1724" s="295"/>
      <c r="H1724" s="298">
        <v>357.89999999999998</v>
      </c>
      <c r="I1724" s="299"/>
      <c r="J1724" s="295"/>
      <c r="K1724" s="295"/>
      <c r="L1724" s="300"/>
      <c r="M1724" s="301"/>
      <c r="N1724" s="302"/>
      <c r="O1724" s="302"/>
      <c r="P1724" s="302"/>
      <c r="Q1724" s="302"/>
      <c r="R1724" s="302"/>
      <c r="S1724" s="302"/>
      <c r="T1724" s="303"/>
      <c r="U1724" s="16"/>
      <c r="V1724" s="16"/>
      <c r="W1724" s="16"/>
      <c r="X1724" s="16"/>
      <c r="Y1724" s="16"/>
      <c r="Z1724" s="16"/>
      <c r="AA1724" s="16"/>
      <c r="AB1724" s="16"/>
      <c r="AC1724" s="16"/>
      <c r="AD1724" s="16"/>
      <c r="AE1724" s="16"/>
      <c r="AT1724" s="304" t="s">
        <v>369</v>
      </c>
      <c r="AU1724" s="304" t="s">
        <v>91</v>
      </c>
      <c r="AV1724" s="16" t="s">
        <v>102</v>
      </c>
      <c r="AW1724" s="16" t="s">
        <v>38</v>
      </c>
      <c r="AX1724" s="16" t="s">
        <v>83</v>
      </c>
      <c r="AY1724" s="304" t="s">
        <v>227</v>
      </c>
    </row>
    <row r="1725" s="13" customFormat="1">
      <c r="A1725" s="13"/>
      <c r="B1725" s="252"/>
      <c r="C1725" s="253"/>
      <c r="D1725" s="242" t="s">
        <v>369</v>
      </c>
      <c r="E1725" s="254" t="s">
        <v>1</v>
      </c>
      <c r="F1725" s="255" t="s">
        <v>2575</v>
      </c>
      <c r="G1725" s="253"/>
      <c r="H1725" s="256">
        <v>35.789999999999999</v>
      </c>
      <c r="I1725" s="257"/>
      <c r="J1725" s="253"/>
      <c r="K1725" s="253"/>
      <c r="L1725" s="258"/>
      <c r="M1725" s="259"/>
      <c r="N1725" s="260"/>
      <c r="O1725" s="260"/>
      <c r="P1725" s="260"/>
      <c r="Q1725" s="260"/>
      <c r="R1725" s="260"/>
      <c r="S1725" s="260"/>
      <c r="T1725" s="261"/>
      <c r="U1725" s="13"/>
      <c r="V1725" s="13"/>
      <c r="W1725" s="13"/>
      <c r="X1725" s="13"/>
      <c r="Y1725" s="13"/>
      <c r="Z1725" s="13"/>
      <c r="AA1725" s="13"/>
      <c r="AB1725" s="13"/>
      <c r="AC1725" s="13"/>
      <c r="AD1725" s="13"/>
      <c r="AE1725" s="13"/>
      <c r="AT1725" s="262" t="s">
        <v>369</v>
      </c>
      <c r="AU1725" s="262" t="s">
        <v>91</v>
      </c>
      <c r="AV1725" s="13" t="s">
        <v>91</v>
      </c>
      <c r="AW1725" s="13" t="s">
        <v>38</v>
      </c>
      <c r="AX1725" s="13" t="s">
        <v>83</v>
      </c>
      <c r="AY1725" s="262" t="s">
        <v>227</v>
      </c>
    </row>
    <row r="1726" s="13" customFormat="1">
      <c r="A1726" s="13"/>
      <c r="B1726" s="252"/>
      <c r="C1726" s="253"/>
      <c r="D1726" s="242" t="s">
        <v>369</v>
      </c>
      <c r="E1726" s="254" t="s">
        <v>1</v>
      </c>
      <c r="F1726" s="255" t="s">
        <v>2576</v>
      </c>
      <c r="G1726" s="253"/>
      <c r="H1726" s="256">
        <v>-40.479999999999997</v>
      </c>
      <c r="I1726" s="257"/>
      <c r="J1726" s="253"/>
      <c r="K1726" s="253"/>
      <c r="L1726" s="258"/>
      <c r="M1726" s="259"/>
      <c r="N1726" s="260"/>
      <c r="O1726" s="260"/>
      <c r="P1726" s="260"/>
      <c r="Q1726" s="260"/>
      <c r="R1726" s="260"/>
      <c r="S1726" s="260"/>
      <c r="T1726" s="261"/>
      <c r="U1726" s="13"/>
      <c r="V1726" s="13"/>
      <c r="W1726" s="13"/>
      <c r="X1726" s="13"/>
      <c r="Y1726" s="13"/>
      <c r="Z1726" s="13"/>
      <c r="AA1726" s="13"/>
      <c r="AB1726" s="13"/>
      <c r="AC1726" s="13"/>
      <c r="AD1726" s="13"/>
      <c r="AE1726" s="13"/>
      <c r="AT1726" s="262" t="s">
        <v>369</v>
      </c>
      <c r="AU1726" s="262" t="s">
        <v>91</v>
      </c>
      <c r="AV1726" s="13" t="s">
        <v>91</v>
      </c>
      <c r="AW1726" s="13" t="s">
        <v>38</v>
      </c>
      <c r="AX1726" s="13" t="s">
        <v>83</v>
      </c>
      <c r="AY1726" s="262" t="s">
        <v>227</v>
      </c>
    </row>
    <row r="1727" s="14" customFormat="1">
      <c r="A1727" s="14"/>
      <c r="B1727" s="263"/>
      <c r="C1727" s="264"/>
      <c r="D1727" s="242" t="s">
        <v>369</v>
      </c>
      <c r="E1727" s="265" t="s">
        <v>1</v>
      </c>
      <c r="F1727" s="266" t="s">
        <v>371</v>
      </c>
      <c r="G1727" s="264"/>
      <c r="H1727" s="267">
        <v>353.20999999999998</v>
      </c>
      <c r="I1727" s="268"/>
      <c r="J1727" s="264"/>
      <c r="K1727" s="264"/>
      <c r="L1727" s="269"/>
      <c r="M1727" s="270"/>
      <c r="N1727" s="271"/>
      <c r="O1727" s="271"/>
      <c r="P1727" s="271"/>
      <c r="Q1727" s="271"/>
      <c r="R1727" s="271"/>
      <c r="S1727" s="271"/>
      <c r="T1727" s="272"/>
      <c r="U1727" s="14"/>
      <c r="V1727" s="14"/>
      <c r="W1727" s="14"/>
      <c r="X1727" s="14"/>
      <c r="Y1727" s="14"/>
      <c r="Z1727" s="14"/>
      <c r="AA1727" s="14"/>
      <c r="AB1727" s="14"/>
      <c r="AC1727" s="14"/>
      <c r="AD1727" s="14"/>
      <c r="AE1727" s="14"/>
      <c r="AT1727" s="273" t="s">
        <v>369</v>
      </c>
      <c r="AU1727" s="273" t="s">
        <v>91</v>
      </c>
      <c r="AV1727" s="14" t="s">
        <v>115</v>
      </c>
      <c r="AW1727" s="14" t="s">
        <v>38</v>
      </c>
      <c r="AX1727" s="14" t="s">
        <v>87</v>
      </c>
      <c r="AY1727" s="273" t="s">
        <v>227</v>
      </c>
    </row>
    <row r="1728" s="2" customFormat="1" ht="16.5" customHeight="1">
      <c r="A1728" s="40"/>
      <c r="B1728" s="41"/>
      <c r="C1728" s="284" t="s">
        <v>2577</v>
      </c>
      <c r="D1728" s="284" t="s">
        <v>407</v>
      </c>
      <c r="E1728" s="285" t="s">
        <v>2578</v>
      </c>
      <c r="F1728" s="286" t="s">
        <v>2579</v>
      </c>
      <c r="G1728" s="287" t="s">
        <v>415</v>
      </c>
      <c r="H1728" s="288">
        <v>406.19200000000001</v>
      </c>
      <c r="I1728" s="289"/>
      <c r="J1728" s="290">
        <f>ROUND(I1728*H1728,2)</f>
        <v>0</v>
      </c>
      <c r="K1728" s="286" t="s">
        <v>251</v>
      </c>
      <c r="L1728" s="291"/>
      <c r="M1728" s="292" t="s">
        <v>1</v>
      </c>
      <c r="N1728" s="293" t="s">
        <v>48</v>
      </c>
      <c r="O1728" s="93"/>
      <c r="P1728" s="238">
        <f>O1728*H1728</f>
        <v>0</v>
      </c>
      <c r="Q1728" s="238">
        <v>0.019199999999999998</v>
      </c>
      <c r="R1728" s="238">
        <f>Q1728*H1728</f>
        <v>7.7988863999999998</v>
      </c>
      <c r="S1728" s="238">
        <v>0</v>
      </c>
      <c r="T1728" s="239">
        <f>S1728*H1728</f>
        <v>0</v>
      </c>
      <c r="U1728" s="40"/>
      <c r="V1728" s="40"/>
      <c r="W1728" s="40"/>
      <c r="X1728" s="40"/>
      <c r="Y1728" s="40"/>
      <c r="Z1728" s="40"/>
      <c r="AA1728" s="40"/>
      <c r="AB1728" s="40"/>
      <c r="AC1728" s="40"/>
      <c r="AD1728" s="40"/>
      <c r="AE1728" s="40"/>
      <c r="AR1728" s="240" t="s">
        <v>525</v>
      </c>
      <c r="AT1728" s="240" t="s">
        <v>407</v>
      </c>
      <c r="AU1728" s="240" t="s">
        <v>91</v>
      </c>
      <c r="AY1728" s="18" t="s">
        <v>227</v>
      </c>
      <c r="BE1728" s="241">
        <f>IF(N1728="základní",J1728,0)</f>
        <v>0</v>
      </c>
      <c r="BF1728" s="241">
        <f>IF(N1728="snížená",J1728,0)</f>
        <v>0</v>
      </c>
      <c r="BG1728" s="241">
        <f>IF(N1728="zákl. přenesená",J1728,0)</f>
        <v>0</v>
      </c>
      <c r="BH1728" s="241">
        <f>IF(N1728="sníž. přenesená",J1728,0)</f>
        <v>0</v>
      </c>
      <c r="BI1728" s="241">
        <f>IF(N1728="nulová",J1728,0)</f>
        <v>0</v>
      </c>
      <c r="BJ1728" s="18" t="s">
        <v>87</v>
      </c>
      <c r="BK1728" s="241">
        <f>ROUND(I1728*H1728,2)</f>
        <v>0</v>
      </c>
      <c r="BL1728" s="18" t="s">
        <v>300</v>
      </c>
      <c r="BM1728" s="240" t="s">
        <v>2580</v>
      </c>
    </row>
    <row r="1729" s="2" customFormat="1">
      <c r="A1729" s="40"/>
      <c r="B1729" s="41"/>
      <c r="C1729" s="42"/>
      <c r="D1729" s="242" t="s">
        <v>237</v>
      </c>
      <c r="E1729" s="42"/>
      <c r="F1729" s="243" t="s">
        <v>2581</v>
      </c>
      <c r="G1729" s="42"/>
      <c r="H1729" s="42"/>
      <c r="I1729" s="244"/>
      <c r="J1729" s="42"/>
      <c r="K1729" s="42"/>
      <c r="L1729" s="46"/>
      <c r="M1729" s="245"/>
      <c r="N1729" s="246"/>
      <c r="O1729" s="93"/>
      <c r="P1729" s="93"/>
      <c r="Q1729" s="93"/>
      <c r="R1729" s="93"/>
      <c r="S1729" s="93"/>
      <c r="T1729" s="94"/>
      <c r="U1729" s="40"/>
      <c r="V1729" s="40"/>
      <c r="W1729" s="40"/>
      <c r="X1729" s="40"/>
      <c r="Y1729" s="40"/>
      <c r="Z1729" s="40"/>
      <c r="AA1729" s="40"/>
      <c r="AB1729" s="40"/>
      <c r="AC1729" s="40"/>
      <c r="AD1729" s="40"/>
      <c r="AE1729" s="40"/>
      <c r="AT1729" s="18" t="s">
        <v>237</v>
      </c>
      <c r="AU1729" s="18" t="s">
        <v>91</v>
      </c>
    </row>
    <row r="1730" s="13" customFormat="1">
      <c r="A1730" s="13"/>
      <c r="B1730" s="252"/>
      <c r="C1730" s="253"/>
      <c r="D1730" s="242" t="s">
        <v>369</v>
      </c>
      <c r="E1730" s="253"/>
      <c r="F1730" s="255" t="s">
        <v>2582</v>
      </c>
      <c r="G1730" s="253"/>
      <c r="H1730" s="256">
        <v>406.19200000000001</v>
      </c>
      <c r="I1730" s="257"/>
      <c r="J1730" s="253"/>
      <c r="K1730" s="253"/>
      <c r="L1730" s="258"/>
      <c r="M1730" s="259"/>
      <c r="N1730" s="260"/>
      <c r="O1730" s="260"/>
      <c r="P1730" s="260"/>
      <c r="Q1730" s="260"/>
      <c r="R1730" s="260"/>
      <c r="S1730" s="260"/>
      <c r="T1730" s="261"/>
      <c r="U1730" s="13"/>
      <c r="V1730" s="13"/>
      <c r="W1730" s="13"/>
      <c r="X1730" s="13"/>
      <c r="Y1730" s="13"/>
      <c r="Z1730" s="13"/>
      <c r="AA1730" s="13"/>
      <c r="AB1730" s="13"/>
      <c r="AC1730" s="13"/>
      <c r="AD1730" s="13"/>
      <c r="AE1730" s="13"/>
      <c r="AT1730" s="262" t="s">
        <v>369</v>
      </c>
      <c r="AU1730" s="262" t="s">
        <v>91</v>
      </c>
      <c r="AV1730" s="13" t="s">
        <v>91</v>
      </c>
      <c r="AW1730" s="13" t="s">
        <v>4</v>
      </c>
      <c r="AX1730" s="13" t="s">
        <v>87</v>
      </c>
      <c r="AY1730" s="262" t="s">
        <v>227</v>
      </c>
    </row>
    <row r="1731" s="2" customFormat="1" ht="16.5" customHeight="1">
      <c r="A1731" s="40"/>
      <c r="B1731" s="41"/>
      <c r="C1731" s="229" t="s">
        <v>2583</v>
      </c>
      <c r="D1731" s="229" t="s">
        <v>230</v>
      </c>
      <c r="E1731" s="230" t="s">
        <v>2584</v>
      </c>
      <c r="F1731" s="231" t="s">
        <v>2585</v>
      </c>
      <c r="G1731" s="232" t="s">
        <v>415</v>
      </c>
      <c r="H1731" s="233">
        <v>353.20999999999998</v>
      </c>
      <c r="I1731" s="234"/>
      <c r="J1731" s="235">
        <f>ROUND(I1731*H1731,2)</f>
        <v>0</v>
      </c>
      <c r="K1731" s="231" t="s">
        <v>234</v>
      </c>
      <c r="L1731" s="46"/>
      <c r="M1731" s="236" t="s">
        <v>1</v>
      </c>
      <c r="N1731" s="237" t="s">
        <v>48</v>
      </c>
      <c r="O1731" s="93"/>
      <c r="P1731" s="238">
        <f>O1731*H1731</f>
        <v>0</v>
      </c>
      <c r="Q1731" s="238">
        <v>0</v>
      </c>
      <c r="R1731" s="238">
        <f>Q1731*H1731</f>
        <v>0</v>
      </c>
      <c r="S1731" s="238">
        <v>0</v>
      </c>
      <c r="T1731" s="239">
        <f>S1731*H1731</f>
        <v>0</v>
      </c>
      <c r="U1731" s="40"/>
      <c r="V1731" s="40"/>
      <c r="W1731" s="40"/>
      <c r="X1731" s="40"/>
      <c r="Y1731" s="40"/>
      <c r="Z1731" s="40"/>
      <c r="AA1731" s="40"/>
      <c r="AB1731" s="40"/>
      <c r="AC1731" s="40"/>
      <c r="AD1731" s="40"/>
      <c r="AE1731" s="40"/>
      <c r="AR1731" s="240" t="s">
        <v>300</v>
      </c>
      <c r="AT1731" s="240" t="s">
        <v>230</v>
      </c>
      <c r="AU1731" s="240" t="s">
        <v>91</v>
      </c>
      <c r="AY1731" s="18" t="s">
        <v>227</v>
      </c>
      <c r="BE1731" s="241">
        <f>IF(N1731="základní",J1731,0)</f>
        <v>0</v>
      </c>
      <c r="BF1731" s="241">
        <f>IF(N1731="snížená",J1731,0)</f>
        <v>0</v>
      </c>
      <c r="BG1731" s="241">
        <f>IF(N1731="zákl. přenesená",J1731,0)</f>
        <v>0</v>
      </c>
      <c r="BH1731" s="241">
        <f>IF(N1731="sníž. přenesená",J1731,0)</f>
        <v>0</v>
      </c>
      <c r="BI1731" s="241">
        <f>IF(N1731="nulová",J1731,0)</f>
        <v>0</v>
      </c>
      <c r="BJ1731" s="18" t="s">
        <v>87</v>
      </c>
      <c r="BK1731" s="241">
        <f>ROUND(I1731*H1731,2)</f>
        <v>0</v>
      </c>
      <c r="BL1731" s="18" t="s">
        <v>300</v>
      </c>
      <c r="BM1731" s="240" t="s">
        <v>2586</v>
      </c>
    </row>
    <row r="1732" s="2" customFormat="1" ht="16.5" customHeight="1">
      <c r="A1732" s="40"/>
      <c r="B1732" s="41"/>
      <c r="C1732" s="229" t="s">
        <v>2587</v>
      </c>
      <c r="D1732" s="229" t="s">
        <v>230</v>
      </c>
      <c r="E1732" s="230" t="s">
        <v>2588</v>
      </c>
      <c r="F1732" s="231" t="s">
        <v>2589</v>
      </c>
      <c r="G1732" s="232" t="s">
        <v>415</v>
      </c>
      <c r="H1732" s="233">
        <v>353.20999999999998</v>
      </c>
      <c r="I1732" s="234"/>
      <c r="J1732" s="235">
        <f>ROUND(I1732*H1732,2)</f>
        <v>0</v>
      </c>
      <c r="K1732" s="231" t="s">
        <v>234</v>
      </c>
      <c r="L1732" s="46"/>
      <c r="M1732" s="236" t="s">
        <v>1</v>
      </c>
      <c r="N1732" s="237" t="s">
        <v>48</v>
      </c>
      <c r="O1732" s="93"/>
      <c r="P1732" s="238">
        <f>O1732*H1732</f>
        <v>0</v>
      </c>
      <c r="Q1732" s="238">
        <v>0.00029999999999999997</v>
      </c>
      <c r="R1732" s="238">
        <f>Q1732*H1732</f>
        <v>0.10596299999999999</v>
      </c>
      <c r="S1732" s="238">
        <v>0</v>
      </c>
      <c r="T1732" s="239">
        <f>S1732*H1732</f>
        <v>0</v>
      </c>
      <c r="U1732" s="40"/>
      <c r="V1732" s="40"/>
      <c r="W1732" s="40"/>
      <c r="X1732" s="40"/>
      <c r="Y1732" s="40"/>
      <c r="Z1732" s="40"/>
      <c r="AA1732" s="40"/>
      <c r="AB1732" s="40"/>
      <c r="AC1732" s="40"/>
      <c r="AD1732" s="40"/>
      <c r="AE1732" s="40"/>
      <c r="AR1732" s="240" t="s">
        <v>300</v>
      </c>
      <c r="AT1732" s="240" t="s">
        <v>230</v>
      </c>
      <c r="AU1732" s="240" t="s">
        <v>91</v>
      </c>
      <c r="AY1732" s="18" t="s">
        <v>227</v>
      </c>
      <c r="BE1732" s="241">
        <f>IF(N1732="základní",J1732,0)</f>
        <v>0</v>
      </c>
      <c r="BF1732" s="241">
        <f>IF(N1732="snížená",J1732,0)</f>
        <v>0</v>
      </c>
      <c r="BG1732" s="241">
        <f>IF(N1732="zákl. přenesená",J1732,0)</f>
        <v>0</v>
      </c>
      <c r="BH1732" s="241">
        <f>IF(N1732="sníž. přenesená",J1732,0)</f>
        <v>0</v>
      </c>
      <c r="BI1732" s="241">
        <f>IF(N1732="nulová",J1732,0)</f>
        <v>0</v>
      </c>
      <c r="BJ1732" s="18" t="s">
        <v>87</v>
      </c>
      <c r="BK1732" s="241">
        <f>ROUND(I1732*H1732,2)</f>
        <v>0</v>
      </c>
      <c r="BL1732" s="18" t="s">
        <v>300</v>
      </c>
      <c r="BM1732" s="240" t="s">
        <v>2590</v>
      </c>
    </row>
    <row r="1733" s="2" customFormat="1" ht="16.5" customHeight="1">
      <c r="A1733" s="40"/>
      <c r="B1733" s="41"/>
      <c r="C1733" s="229" t="s">
        <v>2591</v>
      </c>
      <c r="D1733" s="229" t="s">
        <v>230</v>
      </c>
      <c r="E1733" s="230" t="s">
        <v>2592</v>
      </c>
      <c r="F1733" s="231" t="s">
        <v>2593</v>
      </c>
      <c r="G1733" s="232" t="s">
        <v>415</v>
      </c>
      <c r="H1733" s="233">
        <v>393.69</v>
      </c>
      <c r="I1733" s="234"/>
      <c r="J1733" s="235">
        <f>ROUND(I1733*H1733,2)</f>
        <v>0</v>
      </c>
      <c r="K1733" s="231" t="s">
        <v>234</v>
      </c>
      <c r="L1733" s="46"/>
      <c r="M1733" s="236" t="s">
        <v>1</v>
      </c>
      <c r="N1733" s="237" t="s">
        <v>48</v>
      </c>
      <c r="O1733" s="93"/>
      <c r="P1733" s="238">
        <f>O1733*H1733</f>
        <v>0</v>
      </c>
      <c r="Q1733" s="238">
        <v>0.0075799999999999999</v>
      </c>
      <c r="R1733" s="238">
        <f>Q1733*H1733</f>
        <v>2.9841701999999999</v>
      </c>
      <c r="S1733" s="238">
        <v>0</v>
      </c>
      <c r="T1733" s="239">
        <f>S1733*H1733</f>
        <v>0</v>
      </c>
      <c r="U1733" s="40"/>
      <c r="V1733" s="40"/>
      <c r="W1733" s="40"/>
      <c r="X1733" s="40"/>
      <c r="Y1733" s="40"/>
      <c r="Z1733" s="40"/>
      <c r="AA1733" s="40"/>
      <c r="AB1733" s="40"/>
      <c r="AC1733" s="40"/>
      <c r="AD1733" s="40"/>
      <c r="AE1733" s="40"/>
      <c r="AR1733" s="240" t="s">
        <v>300</v>
      </c>
      <c r="AT1733" s="240" t="s">
        <v>230</v>
      </c>
      <c r="AU1733" s="240" t="s">
        <v>91</v>
      </c>
      <c r="AY1733" s="18" t="s">
        <v>227</v>
      </c>
      <c r="BE1733" s="241">
        <f>IF(N1733="základní",J1733,0)</f>
        <v>0</v>
      </c>
      <c r="BF1733" s="241">
        <f>IF(N1733="snížená",J1733,0)</f>
        <v>0</v>
      </c>
      <c r="BG1733" s="241">
        <f>IF(N1733="zákl. přenesená",J1733,0)</f>
        <v>0</v>
      </c>
      <c r="BH1733" s="241">
        <f>IF(N1733="sníž. přenesená",J1733,0)</f>
        <v>0</v>
      </c>
      <c r="BI1733" s="241">
        <f>IF(N1733="nulová",J1733,0)</f>
        <v>0</v>
      </c>
      <c r="BJ1733" s="18" t="s">
        <v>87</v>
      </c>
      <c r="BK1733" s="241">
        <f>ROUND(I1733*H1733,2)</f>
        <v>0</v>
      </c>
      <c r="BL1733" s="18" t="s">
        <v>300</v>
      </c>
      <c r="BM1733" s="240" t="s">
        <v>2594</v>
      </c>
    </row>
    <row r="1734" s="2" customFormat="1" ht="16.5" customHeight="1">
      <c r="A1734" s="40"/>
      <c r="B1734" s="41"/>
      <c r="C1734" s="229" t="s">
        <v>2595</v>
      </c>
      <c r="D1734" s="229" t="s">
        <v>230</v>
      </c>
      <c r="E1734" s="230" t="s">
        <v>2596</v>
      </c>
      <c r="F1734" s="231" t="s">
        <v>2597</v>
      </c>
      <c r="G1734" s="232" t="s">
        <v>544</v>
      </c>
      <c r="H1734" s="233">
        <v>81.900000000000006</v>
      </c>
      <c r="I1734" s="234"/>
      <c r="J1734" s="235">
        <f>ROUND(I1734*H1734,2)</f>
        <v>0</v>
      </c>
      <c r="K1734" s="231" t="s">
        <v>234</v>
      </c>
      <c r="L1734" s="46"/>
      <c r="M1734" s="236" t="s">
        <v>1</v>
      </c>
      <c r="N1734" s="237" t="s">
        <v>48</v>
      </c>
      <c r="O1734" s="93"/>
      <c r="P1734" s="238">
        <f>O1734*H1734</f>
        <v>0</v>
      </c>
      <c r="Q1734" s="238">
        <v>0.0022499999999999998</v>
      </c>
      <c r="R1734" s="238">
        <f>Q1734*H1734</f>
        <v>0.18427499999999999</v>
      </c>
      <c r="S1734" s="238">
        <v>0</v>
      </c>
      <c r="T1734" s="239">
        <f>S1734*H1734</f>
        <v>0</v>
      </c>
      <c r="U1734" s="40"/>
      <c r="V1734" s="40"/>
      <c r="W1734" s="40"/>
      <c r="X1734" s="40"/>
      <c r="Y1734" s="40"/>
      <c r="Z1734" s="40"/>
      <c r="AA1734" s="40"/>
      <c r="AB1734" s="40"/>
      <c r="AC1734" s="40"/>
      <c r="AD1734" s="40"/>
      <c r="AE1734" s="40"/>
      <c r="AR1734" s="240" t="s">
        <v>300</v>
      </c>
      <c r="AT1734" s="240" t="s">
        <v>230</v>
      </c>
      <c r="AU1734" s="240" t="s">
        <v>91</v>
      </c>
      <c r="AY1734" s="18" t="s">
        <v>227</v>
      </c>
      <c r="BE1734" s="241">
        <f>IF(N1734="základní",J1734,0)</f>
        <v>0</v>
      </c>
      <c r="BF1734" s="241">
        <f>IF(N1734="snížená",J1734,0)</f>
        <v>0</v>
      </c>
      <c r="BG1734" s="241">
        <f>IF(N1734="zákl. přenesená",J1734,0)</f>
        <v>0</v>
      </c>
      <c r="BH1734" s="241">
        <f>IF(N1734="sníž. přenesená",J1734,0)</f>
        <v>0</v>
      </c>
      <c r="BI1734" s="241">
        <f>IF(N1734="nulová",J1734,0)</f>
        <v>0</v>
      </c>
      <c r="BJ1734" s="18" t="s">
        <v>87</v>
      </c>
      <c r="BK1734" s="241">
        <f>ROUND(I1734*H1734,2)</f>
        <v>0</v>
      </c>
      <c r="BL1734" s="18" t="s">
        <v>300</v>
      </c>
      <c r="BM1734" s="240" t="s">
        <v>2598</v>
      </c>
    </row>
    <row r="1735" s="13" customFormat="1">
      <c r="A1735" s="13"/>
      <c r="B1735" s="252"/>
      <c r="C1735" s="253"/>
      <c r="D1735" s="242" t="s">
        <v>369</v>
      </c>
      <c r="E1735" s="254" t="s">
        <v>1</v>
      </c>
      <c r="F1735" s="255" t="s">
        <v>2535</v>
      </c>
      <c r="G1735" s="253"/>
      <c r="H1735" s="256">
        <v>81.900000000000006</v>
      </c>
      <c r="I1735" s="257"/>
      <c r="J1735" s="253"/>
      <c r="K1735" s="253"/>
      <c r="L1735" s="258"/>
      <c r="M1735" s="259"/>
      <c r="N1735" s="260"/>
      <c r="O1735" s="260"/>
      <c r="P1735" s="260"/>
      <c r="Q1735" s="260"/>
      <c r="R1735" s="260"/>
      <c r="S1735" s="260"/>
      <c r="T1735" s="261"/>
      <c r="U1735" s="13"/>
      <c r="V1735" s="13"/>
      <c r="W1735" s="13"/>
      <c r="X1735" s="13"/>
      <c r="Y1735" s="13"/>
      <c r="Z1735" s="13"/>
      <c r="AA1735" s="13"/>
      <c r="AB1735" s="13"/>
      <c r="AC1735" s="13"/>
      <c r="AD1735" s="13"/>
      <c r="AE1735" s="13"/>
      <c r="AT1735" s="262" t="s">
        <v>369</v>
      </c>
      <c r="AU1735" s="262" t="s">
        <v>91</v>
      </c>
      <c r="AV1735" s="13" t="s">
        <v>91</v>
      </c>
      <c r="AW1735" s="13" t="s">
        <v>38</v>
      </c>
      <c r="AX1735" s="13" t="s">
        <v>83</v>
      </c>
      <c r="AY1735" s="262" t="s">
        <v>227</v>
      </c>
    </row>
    <row r="1736" s="14" customFormat="1">
      <c r="A1736" s="14"/>
      <c r="B1736" s="263"/>
      <c r="C1736" s="264"/>
      <c r="D1736" s="242" t="s">
        <v>369</v>
      </c>
      <c r="E1736" s="265" t="s">
        <v>1</v>
      </c>
      <c r="F1736" s="266" t="s">
        <v>371</v>
      </c>
      <c r="G1736" s="264"/>
      <c r="H1736" s="267">
        <v>81.900000000000006</v>
      </c>
      <c r="I1736" s="268"/>
      <c r="J1736" s="264"/>
      <c r="K1736" s="264"/>
      <c r="L1736" s="269"/>
      <c r="M1736" s="270"/>
      <c r="N1736" s="271"/>
      <c r="O1736" s="271"/>
      <c r="P1736" s="271"/>
      <c r="Q1736" s="271"/>
      <c r="R1736" s="271"/>
      <c r="S1736" s="271"/>
      <c r="T1736" s="272"/>
      <c r="U1736" s="14"/>
      <c r="V1736" s="14"/>
      <c r="W1736" s="14"/>
      <c r="X1736" s="14"/>
      <c r="Y1736" s="14"/>
      <c r="Z1736" s="14"/>
      <c r="AA1736" s="14"/>
      <c r="AB1736" s="14"/>
      <c r="AC1736" s="14"/>
      <c r="AD1736" s="14"/>
      <c r="AE1736" s="14"/>
      <c r="AT1736" s="273" t="s">
        <v>369</v>
      </c>
      <c r="AU1736" s="273" t="s">
        <v>91</v>
      </c>
      <c r="AV1736" s="14" t="s">
        <v>115</v>
      </c>
      <c r="AW1736" s="14" t="s">
        <v>38</v>
      </c>
      <c r="AX1736" s="14" t="s">
        <v>87</v>
      </c>
      <c r="AY1736" s="273" t="s">
        <v>227</v>
      </c>
    </row>
    <row r="1737" s="2" customFormat="1" ht="16.5" customHeight="1">
      <c r="A1737" s="40"/>
      <c r="B1737" s="41"/>
      <c r="C1737" s="229" t="s">
        <v>2599</v>
      </c>
      <c r="D1737" s="229" t="s">
        <v>230</v>
      </c>
      <c r="E1737" s="230" t="s">
        <v>2600</v>
      </c>
      <c r="F1737" s="231" t="s">
        <v>2601</v>
      </c>
      <c r="G1737" s="232" t="s">
        <v>544</v>
      </c>
      <c r="H1737" s="233">
        <v>81.900000000000006</v>
      </c>
      <c r="I1737" s="234"/>
      <c r="J1737" s="235">
        <f>ROUND(I1737*H1737,2)</f>
        <v>0</v>
      </c>
      <c r="K1737" s="231" t="s">
        <v>234</v>
      </c>
      <c r="L1737" s="46"/>
      <c r="M1737" s="236" t="s">
        <v>1</v>
      </c>
      <c r="N1737" s="237" t="s">
        <v>48</v>
      </c>
      <c r="O1737" s="93"/>
      <c r="P1737" s="238">
        <f>O1737*H1737</f>
        <v>0</v>
      </c>
      <c r="Q1737" s="238">
        <v>0.0014400000000000001</v>
      </c>
      <c r="R1737" s="238">
        <f>Q1737*H1737</f>
        <v>0.11793600000000001</v>
      </c>
      <c r="S1737" s="238">
        <v>0</v>
      </c>
      <c r="T1737" s="239">
        <f>S1737*H1737</f>
        <v>0</v>
      </c>
      <c r="U1737" s="40"/>
      <c r="V1737" s="40"/>
      <c r="W1737" s="40"/>
      <c r="X1737" s="40"/>
      <c r="Y1737" s="40"/>
      <c r="Z1737" s="40"/>
      <c r="AA1737" s="40"/>
      <c r="AB1737" s="40"/>
      <c r="AC1737" s="40"/>
      <c r="AD1737" s="40"/>
      <c r="AE1737" s="40"/>
      <c r="AR1737" s="240" t="s">
        <v>300</v>
      </c>
      <c r="AT1737" s="240" t="s">
        <v>230</v>
      </c>
      <c r="AU1737" s="240" t="s">
        <v>91</v>
      </c>
      <c r="AY1737" s="18" t="s">
        <v>227</v>
      </c>
      <c r="BE1737" s="241">
        <f>IF(N1737="základní",J1737,0)</f>
        <v>0</v>
      </c>
      <c r="BF1737" s="241">
        <f>IF(N1737="snížená",J1737,0)</f>
        <v>0</v>
      </c>
      <c r="BG1737" s="241">
        <f>IF(N1737="zákl. přenesená",J1737,0)</f>
        <v>0</v>
      </c>
      <c r="BH1737" s="241">
        <f>IF(N1737="sníž. přenesená",J1737,0)</f>
        <v>0</v>
      </c>
      <c r="BI1737" s="241">
        <f>IF(N1737="nulová",J1737,0)</f>
        <v>0</v>
      </c>
      <c r="BJ1737" s="18" t="s">
        <v>87</v>
      </c>
      <c r="BK1737" s="241">
        <f>ROUND(I1737*H1737,2)</f>
        <v>0</v>
      </c>
      <c r="BL1737" s="18" t="s">
        <v>300</v>
      </c>
      <c r="BM1737" s="240" t="s">
        <v>2602</v>
      </c>
    </row>
    <row r="1738" s="13" customFormat="1">
      <c r="A1738" s="13"/>
      <c r="B1738" s="252"/>
      <c r="C1738" s="253"/>
      <c r="D1738" s="242" t="s">
        <v>369</v>
      </c>
      <c r="E1738" s="254" t="s">
        <v>1</v>
      </c>
      <c r="F1738" s="255" t="s">
        <v>2535</v>
      </c>
      <c r="G1738" s="253"/>
      <c r="H1738" s="256">
        <v>81.900000000000006</v>
      </c>
      <c r="I1738" s="257"/>
      <c r="J1738" s="253"/>
      <c r="K1738" s="253"/>
      <c r="L1738" s="258"/>
      <c r="M1738" s="259"/>
      <c r="N1738" s="260"/>
      <c r="O1738" s="260"/>
      <c r="P1738" s="260"/>
      <c r="Q1738" s="260"/>
      <c r="R1738" s="260"/>
      <c r="S1738" s="260"/>
      <c r="T1738" s="261"/>
      <c r="U1738" s="13"/>
      <c r="V1738" s="13"/>
      <c r="W1738" s="13"/>
      <c r="X1738" s="13"/>
      <c r="Y1738" s="13"/>
      <c r="Z1738" s="13"/>
      <c r="AA1738" s="13"/>
      <c r="AB1738" s="13"/>
      <c r="AC1738" s="13"/>
      <c r="AD1738" s="13"/>
      <c r="AE1738" s="13"/>
      <c r="AT1738" s="262" t="s">
        <v>369</v>
      </c>
      <c r="AU1738" s="262" t="s">
        <v>91</v>
      </c>
      <c r="AV1738" s="13" t="s">
        <v>91</v>
      </c>
      <c r="AW1738" s="13" t="s">
        <v>38</v>
      </c>
      <c r="AX1738" s="13" t="s">
        <v>83</v>
      </c>
      <c r="AY1738" s="262" t="s">
        <v>227</v>
      </c>
    </row>
    <row r="1739" s="14" customFormat="1">
      <c r="A1739" s="14"/>
      <c r="B1739" s="263"/>
      <c r="C1739" s="264"/>
      <c r="D1739" s="242" t="s">
        <v>369</v>
      </c>
      <c r="E1739" s="265" t="s">
        <v>1</v>
      </c>
      <c r="F1739" s="266" t="s">
        <v>371</v>
      </c>
      <c r="G1739" s="264"/>
      <c r="H1739" s="267">
        <v>81.900000000000006</v>
      </c>
      <c r="I1739" s="268"/>
      <c r="J1739" s="264"/>
      <c r="K1739" s="264"/>
      <c r="L1739" s="269"/>
      <c r="M1739" s="270"/>
      <c r="N1739" s="271"/>
      <c r="O1739" s="271"/>
      <c r="P1739" s="271"/>
      <c r="Q1739" s="271"/>
      <c r="R1739" s="271"/>
      <c r="S1739" s="271"/>
      <c r="T1739" s="272"/>
      <c r="U1739" s="14"/>
      <c r="V1739" s="14"/>
      <c r="W1739" s="14"/>
      <c r="X1739" s="14"/>
      <c r="Y1739" s="14"/>
      <c r="Z1739" s="14"/>
      <c r="AA1739" s="14"/>
      <c r="AB1739" s="14"/>
      <c r="AC1739" s="14"/>
      <c r="AD1739" s="14"/>
      <c r="AE1739" s="14"/>
      <c r="AT1739" s="273" t="s">
        <v>369</v>
      </c>
      <c r="AU1739" s="273" t="s">
        <v>91</v>
      </c>
      <c r="AV1739" s="14" t="s">
        <v>115</v>
      </c>
      <c r="AW1739" s="14" t="s">
        <v>38</v>
      </c>
      <c r="AX1739" s="14" t="s">
        <v>87</v>
      </c>
      <c r="AY1739" s="273" t="s">
        <v>227</v>
      </c>
    </row>
    <row r="1740" s="2" customFormat="1" ht="16.5" customHeight="1">
      <c r="A1740" s="40"/>
      <c r="B1740" s="41"/>
      <c r="C1740" s="229" t="s">
        <v>2603</v>
      </c>
      <c r="D1740" s="229" t="s">
        <v>230</v>
      </c>
      <c r="E1740" s="230" t="s">
        <v>2604</v>
      </c>
      <c r="F1740" s="231" t="s">
        <v>2605</v>
      </c>
      <c r="G1740" s="232" t="s">
        <v>1381</v>
      </c>
      <c r="H1740" s="305"/>
      <c r="I1740" s="234"/>
      <c r="J1740" s="235">
        <f>ROUND(I1740*H1740,2)</f>
        <v>0</v>
      </c>
      <c r="K1740" s="231" t="s">
        <v>234</v>
      </c>
      <c r="L1740" s="46"/>
      <c r="M1740" s="236" t="s">
        <v>1</v>
      </c>
      <c r="N1740" s="237" t="s">
        <v>48</v>
      </c>
      <c r="O1740" s="93"/>
      <c r="P1740" s="238">
        <f>O1740*H1740</f>
        <v>0</v>
      </c>
      <c r="Q1740" s="238">
        <v>0</v>
      </c>
      <c r="R1740" s="238">
        <f>Q1740*H1740</f>
        <v>0</v>
      </c>
      <c r="S1740" s="238">
        <v>0</v>
      </c>
      <c r="T1740" s="239">
        <f>S1740*H1740</f>
        <v>0</v>
      </c>
      <c r="U1740" s="40"/>
      <c r="V1740" s="40"/>
      <c r="W1740" s="40"/>
      <c r="X1740" s="40"/>
      <c r="Y1740" s="40"/>
      <c r="Z1740" s="40"/>
      <c r="AA1740" s="40"/>
      <c r="AB1740" s="40"/>
      <c r="AC1740" s="40"/>
      <c r="AD1740" s="40"/>
      <c r="AE1740" s="40"/>
      <c r="AR1740" s="240" t="s">
        <v>300</v>
      </c>
      <c r="AT1740" s="240" t="s">
        <v>230</v>
      </c>
      <c r="AU1740" s="240" t="s">
        <v>91</v>
      </c>
      <c r="AY1740" s="18" t="s">
        <v>227</v>
      </c>
      <c r="BE1740" s="241">
        <f>IF(N1740="základní",J1740,0)</f>
        <v>0</v>
      </c>
      <c r="BF1740" s="241">
        <f>IF(N1740="snížená",J1740,0)</f>
        <v>0</v>
      </c>
      <c r="BG1740" s="241">
        <f>IF(N1740="zákl. přenesená",J1740,0)</f>
        <v>0</v>
      </c>
      <c r="BH1740" s="241">
        <f>IF(N1740="sníž. přenesená",J1740,0)</f>
        <v>0</v>
      </c>
      <c r="BI1740" s="241">
        <f>IF(N1740="nulová",J1740,0)</f>
        <v>0</v>
      </c>
      <c r="BJ1740" s="18" t="s">
        <v>87</v>
      </c>
      <c r="BK1740" s="241">
        <f>ROUND(I1740*H1740,2)</f>
        <v>0</v>
      </c>
      <c r="BL1740" s="18" t="s">
        <v>300</v>
      </c>
      <c r="BM1740" s="240" t="s">
        <v>2606</v>
      </c>
    </row>
    <row r="1741" s="12" customFormat="1" ht="22.8" customHeight="1">
      <c r="A1741" s="12"/>
      <c r="B1741" s="213"/>
      <c r="C1741" s="214"/>
      <c r="D1741" s="215" t="s">
        <v>82</v>
      </c>
      <c r="E1741" s="227" t="s">
        <v>2607</v>
      </c>
      <c r="F1741" s="227" t="s">
        <v>2608</v>
      </c>
      <c r="G1741" s="214"/>
      <c r="H1741" s="214"/>
      <c r="I1741" s="217"/>
      <c r="J1741" s="228">
        <f>BK1741</f>
        <v>0</v>
      </c>
      <c r="K1741" s="214"/>
      <c r="L1741" s="219"/>
      <c r="M1741" s="220"/>
      <c r="N1741" s="221"/>
      <c r="O1741" s="221"/>
      <c r="P1741" s="222">
        <f>SUM(P1742:P1783)</f>
        <v>0</v>
      </c>
      <c r="Q1741" s="221"/>
      <c r="R1741" s="222">
        <f>SUM(R1742:R1783)</f>
        <v>4.8851592899999998</v>
      </c>
      <c r="S1741" s="221"/>
      <c r="T1741" s="223">
        <f>SUM(T1742:T1783)</f>
        <v>0.8267000000000001</v>
      </c>
      <c r="U1741" s="12"/>
      <c r="V1741" s="12"/>
      <c r="W1741" s="12"/>
      <c r="X1741" s="12"/>
      <c r="Y1741" s="12"/>
      <c r="Z1741" s="12"/>
      <c r="AA1741" s="12"/>
      <c r="AB1741" s="12"/>
      <c r="AC1741" s="12"/>
      <c r="AD1741" s="12"/>
      <c r="AE1741" s="12"/>
      <c r="AR1741" s="224" t="s">
        <v>91</v>
      </c>
      <c r="AT1741" s="225" t="s">
        <v>82</v>
      </c>
      <c r="AU1741" s="225" t="s">
        <v>87</v>
      </c>
      <c r="AY1741" s="224" t="s">
        <v>227</v>
      </c>
      <c r="BK1741" s="226">
        <f>SUM(BK1742:BK1783)</f>
        <v>0</v>
      </c>
    </row>
    <row r="1742" s="2" customFormat="1" ht="16.5" customHeight="1">
      <c r="A1742" s="40"/>
      <c r="B1742" s="41"/>
      <c r="C1742" s="229" t="s">
        <v>2609</v>
      </c>
      <c r="D1742" s="229" t="s">
        <v>230</v>
      </c>
      <c r="E1742" s="230" t="s">
        <v>2610</v>
      </c>
      <c r="F1742" s="231" t="s">
        <v>2611</v>
      </c>
      <c r="G1742" s="232" t="s">
        <v>415</v>
      </c>
      <c r="H1742" s="233">
        <v>460.68000000000001</v>
      </c>
      <c r="I1742" s="234"/>
      <c r="J1742" s="235">
        <f>ROUND(I1742*H1742,2)</f>
        <v>0</v>
      </c>
      <c r="K1742" s="231" t="s">
        <v>234</v>
      </c>
      <c r="L1742" s="46"/>
      <c r="M1742" s="236" t="s">
        <v>1</v>
      </c>
      <c r="N1742" s="237" t="s">
        <v>48</v>
      </c>
      <c r="O1742" s="93"/>
      <c r="P1742" s="238">
        <f>O1742*H1742</f>
        <v>0</v>
      </c>
      <c r="Q1742" s="238">
        <v>0</v>
      </c>
      <c r="R1742" s="238">
        <f>Q1742*H1742</f>
        <v>0</v>
      </c>
      <c r="S1742" s="238">
        <v>0</v>
      </c>
      <c r="T1742" s="239">
        <f>S1742*H1742</f>
        <v>0</v>
      </c>
      <c r="U1742" s="40"/>
      <c r="V1742" s="40"/>
      <c r="W1742" s="40"/>
      <c r="X1742" s="40"/>
      <c r="Y1742" s="40"/>
      <c r="Z1742" s="40"/>
      <c r="AA1742" s="40"/>
      <c r="AB1742" s="40"/>
      <c r="AC1742" s="40"/>
      <c r="AD1742" s="40"/>
      <c r="AE1742" s="40"/>
      <c r="AR1742" s="240" t="s">
        <v>300</v>
      </c>
      <c r="AT1742" s="240" t="s">
        <v>230</v>
      </c>
      <c r="AU1742" s="240" t="s">
        <v>91</v>
      </c>
      <c r="AY1742" s="18" t="s">
        <v>227</v>
      </c>
      <c r="BE1742" s="241">
        <f>IF(N1742="základní",J1742,0)</f>
        <v>0</v>
      </c>
      <c r="BF1742" s="241">
        <f>IF(N1742="snížená",J1742,0)</f>
        <v>0</v>
      </c>
      <c r="BG1742" s="241">
        <f>IF(N1742="zákl. přenesená",J1742,0)</f>
        <v>0</v>
      </c>
      <c r="BH1742" s="241">
        <f>IF(N1742="sníž. přenesená",J1742,0)</f>
        <v>0</v>
      </c>
      <c r="BI1742" s="241">
        <f>IF(N1742="nulová",J1742,0)</f>
        <v>0</v>
      </c>
      <c r="BJ1742" s="18" t="s">
        <v>87</v>
      </c>
      <c r="BK1742" s="241">
        <f>ROUND(I1742*H1742,2)</f>
        <v>0</v>
      </c>
      <c r="BL1742" s="18" t="s">
        <v>300</v>
      </c>
      <c r="BM1742" s="240" t="s">
        <v>2612</v>
      </c>
    </row>
    <row r="1743" s="13" customFormat="1">
      <c r="A1743" s="13"/>
      <c r="B1743" s="252"/>
      <c r="C1743" s="253"/>
      <c r="D1743" s="242" t="s">
        <v>369</v>
      </c>
      <c r="E1743" s="254" t="s">
        <v>1</v>
      </c>
      <c r="F1743" s="255" t="s">
        <v>2613</v>
      </c>
      <c r="G1743" s="253"/>
      <c r="H1743" s="256">
        <v>460.68000000000001</v>
      </c>
      <c r="I1743" s="257"/>
      <c r="J1743" s="253"/>
      <c r="K1743" s="253"/>
      <c r="L1743" s="258"/>
      <c r="M1743" s="259"/>
      <c r="N1743" s="260"/>
      <c r="O1743" s="260"/>
      <c r="P1743" s="260"/>
      <c r="Q1743" s="260"/>
      <c r="R1743" s="260"/>
      <c r="S1743" s="260"/>
      <c r="T1743" s="261"/>
      <c r="U1743" s="13"/>
      <c r="V1743" s="13"/>
      <c r="W1743" s="13"/>
      <c r="X1743" s="13"/>
      <c r="Y1743" s="13"/>
      <c r="Z1743" s="13"/>
      <c r="AA1743" s="13"/>
      <c r="AB1743" s="13"/>
      <c r="AC1743" s="13"/>
      <c r="AD1743" s="13"/>
      <c r="AE1743" s="13"/>
      <c r="AT1743" s="262" t="s">
        <v>369</v>
      </c>
      <c r="AU1743" s="262" t="s">
        <v>91</v>
      </c>
      <c r="AV1743" s="13" t="s">
        <v>91</v>
      </c>
      <c r="AW1743" s="13" t="s">
        <v>38</v>
      </c>
      <c r="AX1743" s="13" t="s">
        <v>83</v>
      </c>
      <c r="AY1743" s="262" t="s">
        <v>227</v>
      </c>
    </row>
    <row r="1744" s="14" customFormat="1">
      <c r="A1744" s="14"/>
      <c r="B1744" s="263"/>
      <c r="C1744" s="264"/>
      <c r="D1744" s="242" t="s">
        <v>369</v>
      </c>
      <c r="E1744" s="265" t="s">
        <v>1</v>
      </c>
      <c r="F1744" s="266" t="s">
        <v>371</v>
      </c>
      <c r="G1744" s="264"/>
      <c r="H1744" s="267">
        <v>460.68000000000001</v>
      </c>
      <c r="I1744" s="268"/>
      <c r="J1744" s="264"/>
      <c r="K1744" s="264"/>
      <c r="L1744" s="269"/>
      <c r="M1744" s="270"/>
      <c r="N1744" s="271"/>
      <c r="O1744" s="271"/>
      <c r="P1744" s="271"/>
      <c r="Q1744" s="271"/>
      <c r="R1744" s="271"/>
      <c r="S1744" s="271"/>
      <c r="T1744" s="272"/>
      <c r="U1744" s="14"/>
      <c r="V1744" s="14"/>
      <c r="W1744" s="14"/>
      <c r="X1744" s="14"/>
      <c r="Y1744" s="14"/>
      <c r="Z1744" s="14"/>
      <c r="AA1744" s="14"/>
      <c r="AB1744" s="14"/>
      <c r="AC1744" s="14"/>
      <c r="AD1744" s="14"/>
      <c r="AE1744" s="14"/>
      <c r="AT1744" s="273" t="s">
        <v>369</v>
      </c>
      <c r="AU1744" s="273" t="s">
        <v>91</v>
      </c>
      <c r="AV1744" s="14" t="s">
        <v>115</v>
      </c>
      <c r="AW1744" s="14" t="s">
        <v>38</v>
      </c>
      <c r="AX1744" s="14" t="s">
        <v>87</v>
      </c>
      <c r="AY1744" s="273" t="s">
        <v>227</v>
      </c>
    </row>
    <row r="1745" s="2" customFormat="1" ht="16.5" customHeight="1">
      <c r="A1745" s="40"/>
      <c r="B1745" s="41"/>
      <c r="C1745" s="229" t="s">
        <v>2614</v>
      </c>
      <c r="D1745" s="229" t="s">
        <v>230</v>
      </c>
      <c r="E1745" s="230" t="s">
        <v>2615</v>
      </c>
      <c r="F1745" s="231" t="s">
        <v>2616</v>
      </c>
      <c r="G1745" s="232" t="s">
        <v>415</v>
      </c>
      <c r="H1745" s="233">
        <v>460.68000000000001</v>
      </c>
      <c r="I1745" s="234"/>
      <c r="J1745" s="235">
        <f>ROUND(I1745*H1745,2)</f>
        <v>0</v>
      </c>
      <c r="K1745" s="231" t="s">
        <v>234</v>
      </c>
      <c r="L1745" s="46"/>
      <c r="M1745" s="236" t="s">
        <v>1</v>
      </c>
      <c r="N1745" s="237" t="s">
        <v>48</v>
      </c>
      <c r="O1745" s="93"/>
      <c r="P1745" s="238">
        <f>O1745*H1745</f>
        <v>0</v>
      </c>
      <c r="Q1745" s="238">
        <v>3.0000000000000001E-05</v>
      </c>
      <c r="R1745" s="238">
        <f>Q1745*H1745</f>
        <v>0.0138204</v>
      </c>
      <c r="S1745" s="238">
        <v>0</v>
      </c>
      <c r="T1745" s="239">
        <f>S1745*H1745</f>
        <v>0</v>
      </c>
      <c r="U1745" s="40"/>
      <c r="V1745" s="40"/>
      <c r="W1745" s="40"/>
      <c r="X1745" s="40"/>
      <c r="Y1745" s="40"/>
      <c r="Z1745" s="40"/>
      <c r="AA1745" s="40"/>
      <c r="AB1745" s="40"/>
      <c r="AC1745" s="40"/>
      <c r="AD1745" s="40"/>
      <c r="AE1745" s="40"/>
      <c r="AR1745" s="240" t="s">
        <v>300</v>
      </c>
      <c r="AT1745" s="240" t="s">
        <v>230</v>
      </c>
      <c r="AU1745" s="240" t="s">
        <v>91</v>
      </c>
      <c r="AY1745" s="18" t="s">
        <v>227</v>
      </c>
      <c r="BE1745" s="241">
        <f>IF(N1745="základní",J1745,0)</f>
        <v>0</v>
      </c>
      <c r="BF1745" s="241">
        <f>IF(N1745="snížená",J1745,0)</f>
        <v>0</v>
      </c>
      <c r="BG1745" s="241">
        <f>IF(N1745="zákl. přenesená",J1745,0)</f>
        <v>0</v>
      </c>
      <c r="BH1745" s="241">
        <f>IF(N1745="sníž. přenesená",J1745,0)</f>
        <v>0</v>
      </c>
      <c r="BI1745" s="241">
        <f>IF(N1745="nulová",J1745,0)</f>
        <v>0</v>
      </c>
      <c r="BJ1745" s="18" t="s">
        <v>87</v>
      </c>
      <c r="BK1745" s="241">
        <f>ROUND(I1745*H1745,2)</f>
        <v>0</v>
      </c>
      <c r="BL1745" s="18" t="s">
        <v>300</v>
      </c>
      <c r="BM1745" s="240" t="s">
        <v>2617</v>
      </c>
    </row>
    <row r="1746" s="2" customFormat="1" ht="16.5" customHeight="1">
      <c r="A1746" s="40"/>
      <c r="B1746" s="41"/>
      <c r="C1746" s="229" t="s">
        <v>2618</v>
      </c>
      <c r="D1746" s="229" t="s">
        <v>230</v>
      </c>
      <c r="E1746" s="230" t="s">
        <v>2619</v>
      </c>
      <c r="F1746" s="231" t="s">
        <v>2620</v>
      </c>
      <c r="G1746" s="232" t="s">
        <v>415</v>
      </c>
      <c r="H1746" s="233">
        <v>460.68000000000001</v>
      </c>
      <c r="I1746" s="234"/>
      <c r="J1746" s="235">
        <f>ROUND(I1746*H1746,2)</f>
        <v>0</v>
      </c>
      <c r="K1746" s="231" t="s">
        <v>234</v>
      </c>
      <c r="L1746" s="46"/>
      <c r="M1746" s="236" t="s">
        <v>1</v>
      </c>
      <c r="N1746" s="237" t="s">
        <v>48</v>
      </c>
      <c r="O1746" s="93"/>
      <c r="P1746" s="238">
        <f>O1746*H1746</f>
        <v>0</v>
      </c>
      <c r="Q1746" s="238">
        <v>0.0074999999999999997</v>
      </c>
      <c r="R1746" s="238">
        <f>Q1746*H1746</f>
        <v>3.4550999999999998</v>
      </c>
      <c r="S1746" s="238">
        <v>0</v>
      </c>
      <c r="T1746" s="239">
        <f>S1746*H1746</f>
        <v>0</v>
      </c>
      <c r="U1746" s="40"/>
      <c r="V1746" s="40"/>
      <c r="W1746" s="40"/>
      <c r="X1746" s="40"/>
      <c r="Y1746" s="40"/>
      <c r="Z1746" s="40"/>
      <c r="AA1746" s="40"/>
      <c r="AB1746" s="40"/>
      <c r="AC1746" s="40"/>
      <c r="AD1746" s="40"/>
      <c r="AE1746" s="40"/>
      <c r="AR1746" s="240" t="s">
        <v>300</v>
      </c>
      <c r="AT1746" s="240" t="s">
        <v>230</v>
      </c>
      <c r="AU1746" s="240" t="s">
        <v>91</v>
      </c>
      <c r="AY1746" s="18" t="s">
        <v>227</v>
      </c>
      <c r="BE1746" s="241">
        <f>IF(N1746="základní",J1746,0)</f>
        <v>0</v>
      </c>
      <c r="BF1746" s="241">
        <f>IF(N1746="snížená",J1746,0)</f>
        <v>0</v>
      </c>
      <c r="BG1746" s="241">
        <f>IF(N1746="zákl. přenesená",J1746,0)</f>
        <v>0</v>
      </c>
      <c r="BH1746" s="241">
        <f>IF(N1746="sníž. přenesená",J1746,0)</f>
        <v>0</v>
      </c>
      <c r="BI1746" s="241">
        <f>IF(N1746="nulová",J1746,0)</f>
        <v>0</v>
      </c>
      <c r="BJ1746" s="18" t="s">
        <v>87</v>
      </c>
      <c r="BK1746" s="241">
        <f>ROUND(I1746*H1746,2)</f>
        <v>0</v>
      </c>
      <c r="BL1746" s="18" t="s">
        <v>300</v>
      </c>
      <c r="BM1746" s="240" t="s">
        <v>2621</v>
      </c>
    </row>
    <row r="1747" s="2" customFormat="1" ht="16.5" customHeight="1">
      <c r="A1747" s="40"/>
      <c r="B1747" s="41"/>
      <c r="C1747" s="229" t="s">
        <v>2622</v>
      </c>
      <c r="D1747" s="229" t="s">
        <v>230</v>
      </c>
      <c r="E1747" s="230" t="s">
        <v>2623</v>
      </c>
      <c r="F1747" s="231" t="s">
        <v>2624</v>
      </c>
      <c r="G1747" s="232" t="s">
        <v>415</v>
      </c>
      <c r="H1747" s="233">
        <v>228.80000000000001</v>
      </c>
      <c r="I1747" s="234"/>
      <c r="J1747" s="235">
        <f>ROUND(I1747*H1747,2)</f>
        <v>0</v>
      </c>
      <c r="K1747" s="231" t="s">
        <v>234</v>
      </c>
      <c r="L1747" s="46"/>
      <c r="M1747" s="236" t="s">
        <v>1</v>
      </c>
      <c r="N1747" s="237" t="s">
        <v>48</v>
      </c>
      <c r="O1747" s="93"/>
      <c r="P1747" s="238">
        <f>O1747*H1747</f>
        <v>0</v>
      </c>
      <c r="Q1747" s="238">
        <v>0</v>
      </c>
      <c r="R1747" s="238">
        <f>Q1747*H1747</f>
        <v>0</v>
      </c>
      <c r="S1747" s="238">
        <v>0.0025000000000000001</v>
      </c>
      <c r="T1747" s="239">
        <f>S1747*H1747</f>
        <v>0.57200000000000006</v>
      </c>
      <c r="U1747" s="40"/>
      <c r="V1747" s="40"/>
      <c r="W1747" s="40"/>
      <c r="X1747" s="40"/>
      <c r="Y1747" s="40"/>
      <c r="Z1747" s="40"/>
      <c r="AA1747" s="40"/>
      <c r="AB1747" s="40"/>
      <c r="AC1747" s="40"/>
      <c r="AD1747" s="40"/>
      <c r="AE1747" s="40"/>
      <c r="AR1747" s="240" t="s">
        <v>300</v>
      </c>
      <c r="AT1747" s="240" t="s">
        <v>230</v>
      </c>
      <c r="AU1747" s="240" t="s">
        <v>91</v>
      </c>
      <c r="AY1747" s="18" t="s">
        <v>227</v>
      </c>
      <c r="BE1747" s="241">
        <f>IF(N1747="základní",J1747,0)</f>
        <v>0</v>
      </c>
      <c r="BF1747" s="241">
        <f>IF(N1747="snížená",J1747,0)</f>
        <v>0</v>
      </c>
      <c r="BG1747" s="241">
        <f>IF(N1747="zákl. přenesená",J1747,0)</f>
        <v>0</v>
      </c>
      <c r="BH1747" s="241">
        <f>IF(N1747="sníž. přenesená",J1747,0)</f>
        <v>0</v>
      </c>
      <c r="BI1747" s="241">
        <f>IF(N1747="nulová",J1747,0)</f>
        <v>0</v>
      </c>
      <c r="BJ1747" s="18" t="s">
        <v>87</v>
      </c>
      <c r="BK1747" s="241">
        <f>ROUND(I1747*H1747,2)</f>
        <v>0</v>
      </c>
      <c r="BL1747" s="18" t="s">
        <v>300</v>
      </c>
      <c r="BM1747" s="240" t="s">
        <v>2625</v>
      </c>
    </row>
    <row r="1748" s="2" customFormat="1">
      <c r="A1748" s="40"/>
      <c r="B1748" s="41"/>
      <c r="C1748" s="42"/>
      <c r="D1748" s="242" t="s">
        <v>237</v>
      </c>
      <c r="E1748" s="42"/>
      <c r="F1748" s="243" t="s">
        <v>2626</v>
      </c>
      <c r="G1748" s="42"/>
      <c r="H1748" s="42"/>
      <c r="I1748" s="244"/>
      <c r="J1748" s="42"/>
      <c r="K1748" s="42"/>
      <c r="L1748" s="46"/>
      <c r="M1748" s="245"/>
      <c r="N1748" s="246"/>
      <c r="O1748" s="93"/>
      <c r="P1748" s="93"/>
      <c r="Q1748" s="93"/>
      <c r="R1748" s="93"/>
      <c r="S1748" s="93"/>
      <c r="T1748" s="94"/>
      <c r="U1748" s="40"/>
      <c r="V1748" s="40"/>
      <c r="W1748" s="40"/>
      <c r="X1748" s="40"/>
      <c r="Y1748" s="40"/>
      <c r="Z1748" s="40"/>
      <c r="AA1748" s="40"/>
      <c r="AB1748" s="40"/>
      <c r="AC1748" s="40"/>
      <c r="AD1748" s="40"/>
      <c r="AE1748" s="40"/>
      <c r="AT1748" s="18" t="s">
        <v>237</v>
      </c>
      <c r="AU1748" s="18" t="s">
        <v>91</v>
      </c>
    </row>
    <row r="1749" s="15" customFormat="1">
      <c r="A1749" s="15"/>
      <c r="B1749" s="274"/>
      <c r="C1749" s="275"/>
      <c r="D1749" s="242" t="s">
        <v>369</v>
      </c>
      <c r="E1749" s="276" t="s">
        <v>1</v>
      </c>
      <c r="F1749" s="277" t="s">
        <v>1083</v>
      </c>
      <c r="G1749" s="275"/>
      <c r="H1749" s="276" t="s">
        <v>1</v>
      </c>
      <c r="I1749" s="278"/>
      <c r="J1749" s="275"/>
      <c r="K1749" s="275"/>
      <c r="L1749" s="279"/>
      <c r="M1749" s="280"/>
      <c r="N1749" s="281"/>
      <c r="O1749" s="281"/>
      <c r="P1749" s="281"/>
      <c r="Q1749" s="281"/>
      <c r="R1749" s="281"/>
      <c r="S1749" s="281"/>
      <c r="T1749" s="282"/>
      <c r="U1749" s="15"/>
      <c r="V1749" s="15"/>
      <c r="W1749" s="15"/>
      <c r="X1749" s="15"/>
      <c r="Y1749" s="15"/>
      <c r="Z1749" s="15"/>
      <c r="AA1749" s="15"/>
      <c r="AB1749" s="15"/>
      <c r="AC1749" s="15"/>
      <c r="AD1749" s="15"/>
      <c r="AE1749" s="15"/>
      <c r="AT1749" s="283" t="s">
        <v>369</v>
      </c>
      <c r="AU1749" s="283" t="s">
        <v>91</v>
      </c>
      <c r="AV1749" s="15" t="s">
        <v>87</v>
      </c>
      <c r="AW1749" s="15" t="s">
        <v>38</v>
      </c>
      <c r="AX1749" s="15" t="s">
        <v>83</v>
      </c>
      <c r="AY1749" s="283" t="s">
        <v>227</v>
      </c>
    </row>
    <row r="1750" s="13" customFormat="1">
      <c r="A1750" s="13"/>
      <c r="B1750" s="252"/>
      <c r="C1750" s="253"/>
      <c r="D1750" s="242" t="s">
        <v>369</v>
      </c>
      <c r="E1750" s="254" t="s">
        <v>1</v>
      </c>
      <c r="F1750" s="255" t="s">
        <v>1122</v>
      </c>
      <c r="G1750" s="253"/>
      <c r="H1750" s="256">
        <v>105.7</v>
      </c>
      <c r="I1750" s="257"/>
      <c r="J1750" s="253"/>
      <c r="K1750" s="253"/>
      <c r="L1750" s="258"/>
      <c r="M1750" s="259"/>
      <c r="N1750" s="260"/>
      <c r="O1750" s="260"/>
      <c r="P1750" s="260"/>
      <c r="Q1750" s="260"/>
      <c r="R1750" s="260"/>
      <c r="S1750" s="260"/>
      <c r="T1750" s="261"/>
      <c r="U1750" s="13"/>
      <c r="V1750" s="13"/>
      <c r="W1750" s="13"/>
      <c r="X1750" s="13"/>
      <c r="Y1750" s="13"/>
      <c r="Z1750" s="13"/>
      <c r="AA1750" s="13"/>
      <c r="AB1750" s="13"/>
      <c r="AC1750" s="13"/>
      <c r="AD1750" s="13"/>
      <c r="AE1750" s="13"/>
      <c r="AT1750" s="262" t="s">
        <v>369</v>
      </c>
      <c r="AU1750" s="262" t="s">
        <v>91</v>
      </c>
      <c r="AV1750" s="13" t="s">
        <v>91</v>
      </c>
      <c r="AW1750" s="13" t="s">
        <v>38</v>
      </c>
      <c r="AX1750" s="13" t="s">
        <v>83</v>
      </c>
      <c r="AY1750" s="262" t="s">
        <v>227</v>
      </c>
    </row>
    <row r="1751" s="13" customFormat="1">
      <c r="A1751" s="13"/>
      <c r="B1751" s="252"/>
      <c r="C1751" s="253"/>
      <c r="D1751" s="242" t="s">
        <v>369</v>
      </c>
      <c r="E1751" s="254" t="s">
        <v>1</v>
      </c>
      <c r="F1751" s="255" t="s">
        <v>2627</v>
      </c>
      <c r="G1751" s="253"/>
      <c r="H1751" s="256">
        <v>123.09999999999999</v>
      </c>
      <c r="I1751" s="257"/>
      <c r="J1751" s="253"/>
      <c r="K1751" s="253"/>
      <c r="L1751" s="258"/>
      <c r="M1751" s="259"/>
      <c r="N1751" s="260"/>
      <c r="O1751" s="260"/>
      <c r="P1751" s="260"/>
      <c r="Q1751" s="260"/>
      <c r="R1751" s="260"/>
      <c r="S1751" s="260"/>
      <c r="T1751" s="261"/>
      <c r="U1751" s="13"/>
      <c r="V1751" s="13"/>
      <c r="W1751" s="13"/>
      <c r="X1751" s="13"/>
      <c r="Y1751" s="13"/>
      <c r="Z1751" s="13"/>
      <c r="AA1751" s="13"/>
      <c r="AB1751" s="13"/>
      <c r="AC1751" s="13"/>
      <c r="AD1751" s="13"/>
      <c r="AE1751" s="13"/>
      <c r="AT1751" s="262" t="s">
        <v>369</v>
      </c>
      <c r="AU1751" s="262" t="s">
        <v>91</v>
      </c>
      <c r="AV1751" s="13" t="s">
        <v>91</v>
      </c>
      <c r="AW1751" s="13" t="s">
        <v>38</v>
      </c>
      <c r="AX1751" s="13" t="s">
        <v>83</v>
      </c>
      <c r="AY1751" s="262" t="s">
        <v>227</v>
      </c>
    </row>
    <row r="1752" s="14" customFormat="1">
      <c r="A1752" s="14"/>
      <c r="B1752" s="263"/>
      <c r="C1752" s="264"/>
      <c r="D1752" s="242" t="s">
        <v>369</v>
      </c>
      <c r="E1752" s="265" t="s">
        <v>1</v>
      </c>
      <c r="F1752" s="266" t="s">
        <v>371</v>
      </c>
      <c r="G1752" s="264"/>
      <c r="H1752" s="267">
        <v>228.80000000000001</v>
      </c>
      <c r="I1752" s="268"/>
      <c r="J1752" s="264"/>
      <c r="K1752" s="264"/>
      <c r="L1752" s="269"/>
      <c r="M1752" s="270"/>
      <c r="N1752" s="271"/>
      <c r="O1752" s="271"/>
      <c r="P1752" s="271"/>
      <c r="Q1752" s="271"/>
      <c r="R1752" s="271"/>
      <c r="S1752" s="271"/>
      <c r="T1752" s="272"/>
      <c r="U1752" s="14"/>
      <c r="V1752" s="14"/>
      <c r="W1752" s="14"/>
      <c r="X1752" s="14"/>
      <c r="Y1752" s="14"/>
      <c r="Z1752" s="14"/>
      <c r="AA1752" s="14"/>
      <c r="AB1752" s="14"/>
      <c r="AC1752" s="14"/>
      <c r="AD1752" s="14"/>
      <c r="AE1752" s="14"/>
      <c r="AT1752" s="273" t="s">
        <v>369</v>
      </c>
      <c r="AU1752" s="273" t="s">
        <v>91</v>
      </c>
      <c r="AV1752" s="14" t="s">
        <v>115</v>
      </c>
      <c r="AW1752" s="14" t="s">
        <v>38</v>
      </c>
      <c r="AX1752" s="14" t="s">
        <v>87</v>
      </c>
      <c r="AY1752" s="273" t="s">
        <v>227</v>
      </c>
    </row>
    <row r="1753" s="2" customFormat="1" ht="16.5" customHeight="1">
      <c r="A1753" s="40"/>
      <c r="B1753" s="41"/>
      <c r="C1753" s="229" t="s">
        <v>2628</v>
      </c>
      <c r="D1753" s="229" t="s">
        <v>230</v>
      </c>
      <c r="E1753" s="230" t="s">
        <v>2629</v>
      </c>
      <c r="F1753" s="231" t="s">
        <v>2630</v>
      </c>
      <c r="G1753" s="232" t="s">
        <v>415</v>
      </c>
      <c r="H1753" s="233">
        <v>84.900000000000006</v>
      </c>
      <c r="I1753" s="234"/>
      <c r="J1753" s="235">
        <f>ROUND(I1753*H1753,2)</f>
        <v>0</v>
      </c>
      <c r="K1753" s="231" t="s">
        <v>234</v>
      </c>
      <c r="L1753" s="46"/>
      <c r="M1753" s="236" t="s">
        <v>1</v>
      </c>
      <c r="N1753" s="237" t="s">
        <v>48</v>
      </c>
      <c r="O1753" s="93"/>
      <c r="P1753" s="238">
        <f>O1753*H1753</f>
        <v>0</v>
      </c>
      <c r="Q1753" s="238">
        <v>0</v>
      </c>
      <c r="R1753" s="238">
        <f>Q1753*H1753</f>
        <v>0</v>
      </c>
      <c r="S1753" s="238">
        <v>0.0030000000000000001</v>
      </c>
      <c r="T1753" s="239">
        <f>S1753*H1753</f>
        <v>0.25470000000000004</v>
      </c>
      <c r="U1753" s="40"/>
      <c r="V1753" s="40"/>
      <c r="W1753" s="40"/>
      <c r="X1753" s="40"/>
      <c r="Y1753" s="40"/>
      <c r="Z1753" s="40"/>
      <c r="AA1753" s="40"/>
      <c r="AB1753" s="40"/>
      <c r="AC1753" s="40"/>
      <c r="AD1753" s="40"/>
      <c r="AE1753" s="40"/>
      <c r="AR1753" s="240" t="s">
        <v>300</v>
      </c>
      <c r="AT1753" s="240" t="s">
        <v>230</v>
      </c>
      <c r="AU1753" s="240" t="s">
        <v>91</v>
      </c>
      <c r="AY1753" s="18" t="s">
        <v>227</v>
      </c>
      <c r="BE1753" s="241">
        <f>IF(N1753="základní",J1753,0)</f>
        <v>0</v>
      </c>
      <c r="BF1753" s="241">
        <f>IF(N1753="snížená",J1753,0)</f>
        <v>0</v>
      </c>
      <c r="BG1753" s="241">
        <f>IF(N1753="zákl. přenesená",J1753,0)</f>
        <v>0</v>
      </c>
      <c r="BH1753" s="241">
        <f>IF(N1753="sníž. přenesená",J1753,0)</f>
        <v>0</v>
      </c>
      <c r="BI1753" s="241">
        <f>IF(N1753="nulová",J1753,0)</f>
        <v>0</v>
      </c>
      <c r="BJ1753" s="18" t="s">
        <v>87</v>
      </c>
      <c r="BK1753" s="241">
        <f>ROUND(I1753*H1753,2)</f>
        <v>0</v>
      </c>
      <c r="BL1753" s="18" t="s">
        <v>300</v>
      </c>
      <c r="BM1753" s="240" t="s">
        <v>2631</v>
      </c>
    </row>
    <row r="1754" s="2" customFormat="1">
      <c r="A1754" s="40"/>
      <c r="B1754" s="41"/>
      <c r="C1754" s="42"/>
      <c r="D1754" s="242" t="s">
        <v>237</v>
      </c>
      <c r="E1754" s="42"/>
      <c r="F1754" s="243" t="s">
        <v>2626</v>
      </c>
      <c r="G1754" s="42"/>
      <c r="H1754" s="42"/>
      <c r="I1754" s="244"/>
      <c r="J1754" s="42"/>
      <c r="K1754" s="42"/>
      <c r="L1754" s="46"/>
      <c r="M1754" s="245"/>
      <c r="N1754" s="246"/>
      <c r="O1754" s="93"/>
      <c r="P1754" s="93"/>
      <c r="Q1754" s="93"/>
      <c r="R1754" s="93"/>
      <c r="S1754" s="93"/>
      <c r="T1754" s="94"/>
      <c r="U1754" s="40"/>
      <c r="V1754" s="40"/>
      <c r="W1754" s="40"/>
      <c r="X1754" s="40"/>
      <c r="Y1754" s="40"/>
      <c r="Z1754" s="40"/>
      <c r="AA1754" s="40"/>
      <c r="AB1754" s="40"/>
      <c r="AC1754" s="40"/>
      <c r="AD1754" s="40"/>
      <c r="AE1754" s="40"/>
      <c r="AT1754" s="18" t="s">
        <v>237</v>
      </c>
      <c r="AU1754" s="18" t="s">
        <v>91</v>
      </c>
    </row>
    <row r="1755" s="15" customFormat="1">
      <c r="A1755" s="15"/>
      <c r="B1755" s="274"/>
      <c r="C1755" s="275"/>
      <c r="D1755" s="242" t="s">
        <v>369</v>
      </c>
      <c r="E1755" s="276" t="s">
        <v>1</v>
      </c>
      <c r="F1755" s="277" t="s">
        <v>1083</v>
      </c>
      <c r="G1755" s="275"/>
      <c r="H1755" s="276" t="s">
        <v>1</v>
      </c>
      <c r="I1755" s="278"/>
      <c r="J1755" s="275"/>
      <c r="K1755" s="275"/>
      <c r="L1755" s="279"/>
      <c r="M1755" s="280"/>
      <c r="N1755" s="281"/>
      <c r="O1755" s="281"/>
      <c r="P1755" s="281"/>
      <c r="Q1755" s="281"/>
      <c r="R1755" s="281"/>
      <c r="S1755" s="281"/>
      <c r="T1755" s="282"/>
      <c r="U1755" s="15"/>
      <c r="V1755" s="15"/>
      <c r="W1755" s="15"/>
      <c r="X1755" s="15"/>
      <c r="Y1755" s="15"/>
      <c r="Z1755" s="15"/>
      <c r="AA1755" s="15"/>
      <c r="AB1755" s="15"/>
      <c r="AC1755" s="15"/>
      <c r="AD1755" s="15"/>
      <c r="AE1755" s="15"/>
      <c r="AT1755" s="283" t="s">
        <v>369</v>
      </c>
      <c r="AU1755" s="283" t="s">
        <v>91</v>
      </c>
      <c r="AV1755" s="15" t="s">
        <v>87</v>
      </c>
      <c r="AW1755" s="15" t="s">
        <v>38</v>
      </c>
      <c r="AX1755" s="15" t="s">
        <v>83</v>
      </c>
      <c r="AY1755" s="283" t="s">
        <v>227</v>
      </c>
    </row>
    <row r="1756" s="13" customFormat="1">
      <c r="A1756" s="13"/>
      <c r="B1756" s="252"/>
      <c r="C1756" s="253"/>
      <c r="D1756" s="242" t="s">
        <v>369</v>
      </c>
      <c r="E1756" s="254" t="s">
        <v>1</v>
      </c>
      <c r="F1756" s="255" t="s">
        <v>1528</v>
      </c>
      <c r="G1756" s="253"/>
      <c r="H1756" s="256">
        <v>25.399999999999999</v>
      </c>
      <c r="I1756" s="257"/>
      <c r="J1756" s="253"/>
      <c r="K1756" s="253"/>
      <c r="L1756" s="258"/>
      <c r="M1756" s="259"/>
      <c r="N1756" s="260"/>
      <c r="O1756" s="260"/>
      <c r="P1756" s="260"/>
      <c r="Q1756" s="260"/>
      <c r="R1756" s="260"/>
      <c r="S1756" s="260"/>
      <c r="T1756" s="261"/>
      <c r="U1756" s="13"/>
      <c r="V1756" s="13"/>
      <c r="W1756" s="13"/>
      <c r="X1756" s="13"/>
      <c r="Y1756" s="13"/>
      <c r="Z1756" s="13"/>
      <c r="AA1756" s="13"/>
      <c r="AB1756" s="13"/>
      <c r="AC1756" s="13"/>
      <c r="AD1756" s="13"/>
      <c r="AE1756" s="13"/>
      <c r="AT1756" s="262" t="s">
        <v>369</v>
      </c>
      <c r="AU1756" s="262" t="s">
        <v>91</v>
      </c>
      <c r="AV1756" s="13" t="s">
        <v>91</v>
      </c>
      <c r="AW1756" s="13" t="s">
        <v>38</v>
      </c>
      <c r="AX1756" s="13" t="s">
        <v>83</v>
      </c>
      <c r="AY1756" s="262" t="s">
        <v>227</v>
      </c>
    </row>
    <row r="1757" s="13" customFormat="1">
      <c r="A1757" s="13"/>
      <c r="B1757" s="252"/>
      <c r="C1757" s="253"/>
      <c r="D1757" s="242" t="s">
        <v>369</v>
      </c>
      <c r="E1757" s="254" t="s">
        <v>1</v>
      </c>
      <c r="F1757" s="255" t="s">
        <v>2632</v>
      </c>
      <c r="G1757" s="253"/>
      <c r="H1757" s="256">
        <v>59.5</v>
      </c>
      <c r="I1757" s="257"/>
      <c r="J1757" s="253"/>
      <c r="K1757" s="253"/>
      <c r="L1757" s="258"/>
      <c r="M1757" s="259"/>
      <c r="N1757" s="260"/>
      <c r="O1757" s="260"/>
      <c r="P1757" s="260"/>
      <c r="Q1757" s="260"/>
      <c r="R1757" s="260"/>
      <c r="S1757" s="260"/>
      <c r="T1757" s="261"/>
      <c r="U1757" s="13"/>
      <c r="V1757" s="13"/>
      <c r="W1757" s="13"/>
      <c r="X1757" s="13"/>
      <c r="Y1757" s="13"/>
      <c r="Z1757" s="13"/>
      <c r="AA1757" s="13"/>
      <c r="AB1757" s="13"/>
      <c r="AC1757" s="13"/>
      <c r="AD1757" s="13"/>
      <c r="AE1757" s="13"/>
      <c r="AT1757" s="262" t="s">
        <v>369</v>
      </c>
      <c r="AU1757" s="262" t="s">
        <v>91</v>
      </c>
      <c r="AV1757" s="13" t="s">
        <v>91</v>
      </c>
      <c r="AW1757" s="13" t="s">
        <v>38</v>
      </c>
      <c r="AX1757" s="13" t="s">
        <v>83</v>
      </c>
      <c r="AY1757" s="262" t="s">
        <v>227</v>
      </c>
    </row>
    <row r="1758" s="13" customFormat="1">
      <c r="A1758" s="13"/>
      <c r="B1758" s="252"/>
      <c r="C1758" s="253"/>
      <c r="D1758" s="242" t="s">
        <v>369</v>
      </c>
      <c r="E1758" s="254" t="s">
        <v>1</v>
      </c>
      <c r="F1758" s="255" t="s">
        <v>2633</v>
      </c>
      <c r="G1758" s="253"/>
      <c r="H1758" s="256">
        <v>73</v>
      </c>
      <c r="I1758" s="257"/>
      <c r="J1758" s="253"/>
      <c r="K1758" s="253"/>
      <c r="L1758" s="258"/>
      <c r="M1758" s="259"/>
      <c r="N1758" s="260"/>
      <c r="O1758" s="260"/>
      <c r="P1758" s="260"/>
      <c r="Q1758" s="260"/>
      <c r="R1758" s="260"/>
      <c r="S1758" s="260"/>
      <c r="T1758" s="261"/>
      <c r="U1758" s="13"/>
      <c r="V1758" s="13"/>
      <c r="W1758" s="13"/>
      <c r="X1758" s="13"/>
      <c r="Y1758" s="13"/>
      <c r="Z1758" s="13"/>
      <c r="AA1758" s="13"/>
      <c r="AB1758" s="13"/>
      <c r="AC1758" s="13"/>
      <c r="AD1758" s="13"/>
      <c r="AE1758" s="13"/>
      <c r="AT1758" s="262" t="s">
        <v>369</v>
      </c>
      <c r="AU1758" s="262" t="s">
        <v>91</v>
      </c>
      <c r="AV1758" s="13" t="s">
        <v>91</v>
      </c>
      <c r="AW1758" s="13" t="s">
        <v>38</v>
      </c>
      <c r="AX1758" s="13" t="s">
        <v>83</v>
      </c>
      <c r="AY1758" s="262" t="s">
        <v>227</v>
      </c>
    </row>
    <row r="1759" s="13" customFormat="1">
      <c r="A1759" s="13"/>
      <c r="B1759" s="252"/>
      <c r="C1759" s="253"/>
      <c r="D1759" s="242" t="s">
        <v>369</v>
      </c>
      <c r="E1759" s="254" t="s">
        <v>1</v>
      </c>
      <c r="F1759" s="255" t="s">
        <v>2634</v>
      </c>
      <c r="G1759" s="253"/>
      <c r="H1759" s="256">
        <v>-73</v>
      </c>
      <c r="I1759" s="257"/>
      <c r="J1759" s="253"/>
      <c r="K1759" s="253"/>
      <c r="L1759" s="258"/>
      <c r="M1759" s="259"/>
      <c r="N1759" s="260"/>
      <c r="O1759" s="260"/>
      <c r="P1759" s="260"/>
      <c r="Q1759" s="260"/>
      <c r="R1759" s="260"/>
      <c r="S1759" s="260"/>
      <c r="T1759" s="261"/>
      <c r="U1759" s="13"/>
      <c r="V1759" s="13"/>
      <c r="W1759" s="13"/>
      <c r="X1759" s="13"/>
      <c r="Y1759" s="13"/>
      <c r="Z1759" s="13"/>
      <c r="AA1759" s="13"/>
      <c r="AB1759" s="13"/>
      <c r="AC1759" s="13"/>
      <c r="AD1759" s="13"/>
      <c r="AE1759" s="13"/>
      <c r="AT1759" s="262" t="s">
        <v>369</v>
      </c>
      <c r="AU1759" s="262" t="s">
        <v>91</v>
      </c>
      <c r="AV1759" s="13" t="s">
        <v>91</v>
      </c>
      <c r="AW1759" s="13" t="s">
        <v>38</v>
      </c>
      <c r="AX1759" s="13" t="s">
        <v>83</v>
      </c>
      <c r="AY1759" s="262" t="s">
        <v>227</v>
      </c>
    </row>
    <row r="1760" s="14" customFormat="1">
      <c r="A1760" s="14"/>
      <c r="B1760" s="263"/>
      <c r="C1760" s="264"/>
      <c r="D1760" s="242" t="s">
        <v>369</v>
      </c>
      <c r="E1760" s="265" t="s">
        <v>1</v>
      </c>
      <c r="F1760" s="266" t="s">
        <v>371</v>
      </c>
      <c r="G1760" s="264"/>
      <c r="H1760" s="267">
        <v>84.900000000000006</v>
      </c>
      <c r="I1760" s="268"/>
      <c r="J1760" s="264"/>
      <c r="K1760" s="264"/>
      <c r="L1760" s="269"/>
      <c r="M1760" s="270"/>
      <c r="N1760" s="271"/>
      <c r="O1760" s="271"/>
      <c r="P1760" s="271"/>
      <c r="Q1760" s="271"/>
      <c r="R1760" s="271"/>
      <c r="S1760" s="271"/>
      <c r="T1760" s="272"/>
      <c r="U1760" s="14"/>
      <c r="V1760" s="14"/>
      <c r="W1760" s="14"/>
      <c r="X1760" s="14"/>
      <c r="Y1760" s="14"/>
      <c r="Z1760" s="14"/>
      <c r="AA1760" s="14"/>
      <c r="AB1760" s="14"/>
      <c r="AC1760" s="14"/>
      <c r="AD1760" s="14"/>
      <c r="AE1760" s="14"/>
      <c r="AT1760" s="273" t="s">
        <v>369</v>
      </c>
      <c r="AU1760" s="273" t="s">
        <v>91</v>
      </c>
      <c r="AV1760" s="14" t="s">
        <v>115</v>
      </c>
      <c r="AW1760" s="14" t="s">
        <v>38</v>
      </c>
      <c r="AX1760" s="14" t="s">
        <v>87</v>
      </c>
      <c r="AY1760" s="273" t="s">
        <v>227</v>
      </c>
    </row>
    <row r="1761" s="2" customFormat="1" ht="16.5" customHeight="1">
      <c r="A1761" s="40"/>
      <c r="B1761" s="41"/>
      <c r="C1761" s="229" t="s">
        <v>2635</v>
      </c>
      <c r="D1761" s="229" t="s">
        <v>230</v>
      </c>
      <c r="E1761" s="230" t="s">
        <v>2636</v>
      </c>
      <c r="F1761" s="231" t="s">
        <v>2637</v>
      </c>
      <c r="G1761" s="232" t="s">
        <v>415</v>
      </c>
      <c r="H1761" s="233">
        <v>286.76999999999998</v>
      </c>
      <c r="I1761" s="234"/>
      <c r="J1761" s="235">
        <f>ROUND(I1761*H1761,2)</f>
        <v>0</v>
      </c>
      <c r="K1761" s="231" t="s">
        <v>234</v>
      </c>
      <c r="L1761" s="46"/>
      <c r="M1761" s="236" t="s">
        <v>1</v>
      </c>
      <c r="N1761" s="237" t="s">
        <v>48</v>
      </c>
      <c r="O1761" s="93"/>
      <c r="P1761" s="238">
        <f>O1761*H1761</f>
        <v>0</v>
      </c>
      <c r="Q1761" s="238">
        <v>0.00050000000000000001</v>
      </c>
      <c r="R1761" s="238">
        <f>Q1761*H1761</f>
        <v>0.14338499999999999</v>
      </c>
      <c r="S1761" s="238">
        <v>0</v>
      </c>
      <c r="T1761" s="239">
        <f>S1761*H1761</f>
        <v>0</v>
      </c>
      <c r="U1761" s="40"/>
      <c r="V1761" s="40"/>
      <c r="W1761" s="40"/>
      <c r="X1761" s="40"/>
      <c r="Y1761" s="40"/>
      <c r="Z1761" s="40"/>
      <c r="AA1761" s="40"/>
      <c r="AB1761" s="40"/>
      <c r="AC1761" s="40"/>
      <c r="AD1761" s="40"/>
      <c r="AE1761" s="40"/>
      <c r="AR1761" s="240" t="s">
        <v>300</v>
      </c>
      <c r="AT1761" s="240" t="s">
        <v>230</v>
      </c>
      <c r="AU1761" s="240" t="s">
        <v>91</v>
      </c>
      <c r="AY1761" s="18" t="s">
        <v>227</v>
      </c>
      <c r="BE1761" s="241">
        <f>IF(N1761="základní",J1761,0)</f>
        <v>0</v>
      </c>
      <c r="BF1761" s="241">
        <f>IF(N1761="snížená",J1761,0)</f>
        <v>0</v>
      </c>
      <c r="BG1761" s="241">
        <f>IF(N1761="zákl. přenesená",J1761,0)</f>
        <v>0</v>
      </c>
      <c r="BH1761" s="241">
        <f>IF(N1761="sníž. přenesená",J1761,0)</f>
        <v>0</v>
      </c>
      <c r="BI1761" s="241">
        <f>IF(N1761="nulová",J1761,0)</f>
        <v>0</v>
      </c>
      <c r="BJ1761" s="18" t="s">
        <v>87</v>
      </c>
      <c r="BK1761" s="241">
        <f>ROUND(I1761*H1761,2)</f>
        <v>0</v>
      </c>
      <c r="BL1761" s="18" t="s">
        <v>300</v>
      </c>
      <c r="BM1761" s="240" t="s">
        <v>2638</v>
      </c>
    </row>
    <row r="1762" s="2" customFormat="1">
      <c r="A1762" s="40"/>
      <c r="B1762" s="41"/>
      <c r="C1762" s="42"/>
      <c r="D1762" s="242" t="s">
        <v>237</v>
      </c>
      <c r="E1762" s="42"/>
      <c r="F1762" s="243" t="s">
        <v>2639</v>
      </c>
      <c r="G1762" s="42"/>
      <c r="H1762" s="42"/>
      <c r="I1762" s="244"/>
      <c r="J1762" s="42"/>
      <c r="K1762" s="42"/>
      <c r="L1762" s="46"/>
      <c r="M1762" s="245"/>
      <c r="N1762" s="246"/>
      <c r="O1762" s="93"/>
      <c r="P1762" s="93"/>
      <c r="Q1762" s="93"/>
      <c r="R1762" s="93"/>
      <c r="S1762" s="93"/>
      <c r="T1762" s="94"/>
      <c r="U1762" s="40"/>
      <c r="V1762" s="40"/>
      <c r="W1762" s="40"/>
      <c r="X1762" s="40"/>
      <c r="Y1762" s="40"/>
      <c r="Z1762" s="40"/>
      <c r="AA1762" s="40"/>
      <c r="AB1762" s="40"/>
      <c r="AC1762" s="40"/>
      <c r="AD1762" s="40"/>
      <c r="AE1762" s="40"/>
      <c r="AT1762" s="18" t="s">
        <v>237</v>
      </c>
      <c r="AU1762" s="18" t="s">
        <v>91</v>
      </c>
    </row>
    <row r="1763" s="15" customFormat="1">
      <c r="A1763" s="15"/>
      <c r="B1763" s="274"/>
      <c r="C1763" s="275"/>
      <c r="D1763" s="242" t="s">
        <v>369</v>
      </c>
      <c r="E1763" s="276" t="s">
        <v>1</v>
      </c>
      <c r="F1763" s="277" t="s">
        <v>632</v>
      </c>
      <c r="G1763" s="275"/>
      <c r="H1763" s="276" t="s">
        <v>1</v>
      </c>
      <c r="I1763" s="278"/>
      <c r="J1763" s="275"/>
      <c r="K1763" s="275"/>
      <c r="L1763" s="279"/>
      <c r="M1763" s="280"/>
      <c r="N1763" s="281"/>
      <c r="O1763" s="281"/>
      <c r="P1763" s="281"/>
      <c r="Q1763" s="281"/>
      <c r="R1763" s="281"/>
      <c r="S1763" s="281"/>
      <c r="T1763" s="282"/>
      <c r="U1763" s="15"/>
      <c r="V1763" s="15"/>
      <c r="W1763" s="15"/>
      <c r="X1763" s="15"/>
      <c r="Y1763" s="15"/>
      <c r="Z1763" s="15"/>
      <c r="AA1763" s="15"/>
      <c r="AB1763" s="15"/>
      <c r="AC1763" s="15"/>
      <c r="AD1763" s="15"/>
      <c r="AE1763" s="15"/>
      <c r="AT1763" s="283" t="s">
        <v>369</v>
      </c>
      <c r="AU1763" s="283" t="s">
        <v>91</v>
      </c>
      <c r="AV1763" s="15" t="s">
        <v>87</v>
      </c>
      <c r="AW1763" s="15" t="s">
        <v>38</v>
      </c>
      <c r="AX1763" s="15" t="s">
        <v>83</v>
      </c>
      <c r="AY1763" s="283" t="s">
        <v>227</v>
      </c>
    </row>
    <row r="1764" s="13" customFormat="1">
      <c r="A1764" s="13"/>
      <c r="B1764" s="252"/>
      <c r="C1764" s="253"/>
      <c r="D1764" s="242" t="s">
        <v>369</v>
      </c>
      <c r="E1764" s="254" t="s">
        <v>1</v>
      </c>
      <c r="F1764" s="255" t="s">
        <v>949</v>
      </c>
      <c r="G1764" s="253"/>
      <c r="H1764" s="256">
        <v>103.8</v>
      </c>
      <c r="I1764" s="257"/>
      <c r="J1764" s="253"/>
      <c r="K1764" s="253"/>
      <c r="L1764" s="258"/>
      <c r="M1764" s="259"/>
      <c r="N1764" s="260"/>
      <c r="O1764" s="260"/>
      <c r="P1764" s="260"/>
      <c r="Q1764" s="260"/>
      <c r="R1764" s="260"/>
      <c r="S1764" s="260"/>
      <c r="T1764" s="261"/>
      <c r="U1764" s="13"/>
      <c r="V1764" s="13"/>
      <c r="W1764" s="13"/>
      <c r="X1764" s="13"/>
      <c r="Y1764" s="13"/>
      <c r="Z1764" s="13"/>
      <c r="AA1764" s="13"/>
      <c r="AB1764" s="13"/>
      <c r="AC1764" s="13"/>
      <c r="AD1764" s="13"/>
      <c r="AE1764" s="13"/>
      <c r="AT1764" s="262" t="s">
        <v>369</v>
      </c>
      <c r="AU1764" s="262" t="s">
        <v>91</v>
      </c>
      <c r="AV1764" s="13" t="s">
        <v>91</v>
      </c>
      <c r="AW1764" s="13" t="s">
        <v>38</v>
      </c>
      <c r="AX1764" s="13" t="s">
        <v>83</v>
      </c>
      <c r="AY1764" s="262" t="s">
        <v>227</v>
      </c>
    </row>
    <row r="1765" s="13" customFormat="1">
      <c r="A1765" s="13"/>
      <c r="B1765" s="252"/>
      <c r="C1765" s="253"/>
      <c r="D1765" s="242" t="s">
        <v>369</v>
      </c>
      <c r="E1765" s="254" t="s">
        <v>1</v>
      </c>
      <c r="F1765" s="255" t="s">
        <v>1560</v>
      </c>
      <c r="G1765" s="253"/>
      <c r="H1765" s="256">
        <v>156.90000000000001</v>
      </c>
      <c r="I1765" s="257"/>
      <c r="J1765" s="253"/>
      <c r="K1765" s="253"/>
      <c r="L1765" s="258"/>
      <c r="M1765" s="259"/>
      <c r="N1765" s="260"/>
      <c r="O1765" s="260"/>
      <c r="P1765" s="260"/>
      <c r="Q1765" s="260"/>
      <c r="R1765" s="260"/>
      <c r="S1765" s="260"/>
      <c r="T1765" s="261"/>
      <c r="U1765" s="13"/>
      <c r="V1765" s="13"/>
      <c r="W1765" s="13"/>
      <c r="X1765" s="13"/>
      <c r="Y1765" s="13"/>
      <c r="Z1765" s="13"/>
      <c r="AA1765" s="13"/>
      <c r="AB1765" s="13"/>
      <c r="AC1765" s="13"/>
      <c r="AD1765" s="13"/>
      <c r="AE1765" s="13"/>
      <c r="AT1765" s="262" t="s">
        <v>369</v>
      </c>
      <c r="AU1765" s="262" t="s">
        <v>91</v>
      </c>
      <c r="AV1765" s="13" t="s">
        <v>91</v>
      </c>
      <c r="AW1765" s="13" t="s">
        <v>38</v>
      </c>
      <c r="AX1765" s="13" t="s">
        <v>83</v>
      </c>
      <c r="AY1765" s="262" t="s">
        <v>227</v>
      </c>
    </row>
    <row r="1766" s="16" customFormat="1">
      <c r="A1766" s="16"/>
      <c r="B1766" s="294"/>
      <c r="C1766" s="295"/>
      <c r="D1766" s="242" t="s">
        <v>369</v>
      </c>
      <c r="E1766" s="296" t="s">
        <v>1</v>
      </c>
      <c r="F1766" s="297" t="s">
        <v>450</v>
      </c>
      <c r="G1766" s="295"/>
      <c r="H1766" s="298">
        <v>260.69999999999999</v>
      </c>
      <c r="I1766" s="299"/>
      <c r="J1766" s="295"/>
      <c r="K1766" s="295"/>
      <c r="L1766" s="300"/>
      <c r="M1766" s="301"/>
      <c r="N1766" s="302"/>
      <c r="O1766" s="302"/>
      <c r="P1766" s="302"/>
      <c r="Q1766" s="302"/>
      <c r="R1766" s="302"/>
      <c r="S1766" s="302"/>
      <c r="T1766" s="303"/>
      <c r="U1766" s="16"/>
      <c r="V1766" s="16"/>
      <c r="W1766" s="16"/>
      <c r="X1766" s="16"/>
      <c r="Y1766" s="16"/>
      <c r="Z1766" s="16"/>
      <c r="AA1766" s="16"/>
      <c r="AB1766" s="16"/>
      <c r="AC1766" s="16"/>
      <c r="AD1766" s="16"/>
      <c r="AE1766" s="16"/>
      <c r="AT1766" s="304" t="s">
        <v>369</v>
      </c>
      <c r="AU1766" s="304" t="s">
        <v>91</v>
      </c>
      <c r="AV1766" s="16" t="s">
        <v>102</v>
      </c>
      <c r="AW1766" s="16" t="s">
        <v>38</v>
      </c>
      <c r="AX1766" s="16" t="s">
        <v>83</v>
      </c>
      <c r="AY1766" s="304" t="s">
        <v>227</v>
      </c>
    </row>
    <row r="1767" s="13" customFormat="1">
      <c r="A1767" s="13"/>
      <c r="B1767" s="252"/>
      <c r="C1767" s="253"/>
      <c r="D1767" s="242" t="s">
        <v>369</v>
      </c>
      <c r="E1767" s="254" t="s">
        <v>1</v>
      </c>
      <c r="F1767" s="255" t="s">
        <v>2640</v>
      </c>
      <c r="G1767" s="253"/>
      <c r="H1767" s="256">
        <v>26.07</v>
      </c>
      <c r="I1767" s="257"/>
      <c r="J1767" s="253"/>
      <c r="K1767" s="253"/>
      <c r="L1767" s="258"/>
      <c r="M1767" s="259"/>
      <c r="N1767" s="260"/>
      <c r="O1767" s="260"/>
      <c r="P1767" s="260"/>
      <c r="Q1767" s="260"/>
      <c r="R1767" s="260"/>
      <c r="S1767" s="260"/>
      <c r="T1767" s="261"/>
      <c r="U1767" s="13"/>
      <c r="V1767" s="13"/>
      <c r="W1767" s="13"/>
      <c r="X1767" s="13"/>
      <c r="Y1767" s="13"/>
      <c r="Z1767" s="13"/>
      <c r="AA1767" s="13"/>
      <c r="AB1767" s="13"/>
      <c r="AC1767" s="13"/>
      <c r="AD1767" s="13"/>
      <c r="AE1767" s="13"/>
      <c r="AT1767" s="262" t="s">
        <v>369</v>
      </c>
      <c r="AU1767" s="262" t="s">
        <v>91</v>
      </c>
      <c r="AV1767" s="13" t="s">
        <v>91</v>
      </c>
      <c r="AW1767" s="13" t="s">
        <v>38</v>
      </c>
      <c r="AX1767" s="13" t="s">
        <v>83</v>
      </c>
      <c r="AY1767" s="262" t="s">
        <v>227</v>
      </c>
    </row>
    <row r="1768" s="14" customFormat="1">
      <c r="A1768" s="14"/>
      <c r="B1768" s="263"/>
      <c r="C1768" s="264"/>
      <c r="D1768" s="242" t="s">
        <v>369</v>
      </c>
      <c r="E1768" s="265" t="s">
        <v>1</v>
      </c>
      <c r="F1768" s="266" t="s">
        <v>371</v>
      </c>
      <c r="G1768" s="264"/>
      <c r="H1768" s="267">
        <v>286.76999999999998</v>
      </c>
      <c r="I1768" s="268"/>
      <c r="J1768" s="264"/>
      <c r="K1768" s="264"/>
      <c r="L1768" s="269"/>
      <c r="M1768" s="270"/>
      <c r="N1768" s="271"/>
      <c r="O1768" s="271"/>
      <c r="P1768" s="271"/>
      <c r="Q1768" s="271"/>
      <c r="R1768" s="271"/>
      <c r="S1768" s="271"/>
      <c r="T1768" s="272"/>
      <c r="U1768" s="14"/>
      <c r="V1768" s="14"/>
      <c r="W1768" s="14"/>
      <c r="X1768" s="14"/>
      <c r="Y1768" s="14"/>
      <c r="Z1768" s="14"/>
      <c r="AA1768" s="14"/>
      <c r="AB1768" s="14"/>
      <c r="AC1768" s="14"/>
      <c r="AD1768" s="14"/>
      <c r="AE1768" s="14"/>
      <c r="AT1768" s="273" t="s">
        <v>369</v>
      </c>
      <c r="AU1768" s="273" t="s">
        <v>91</v>
      </c>
      <c r="AV1768" s="14" t="s">
        <v>115</v>
      </c>
      <c r="AW1768" s="14" t="s">
        <v>38</v>
      </c>
      <c r="AX1768" s="14" t="s">
        <v>87</v>
      </c>
      <c r="AY1768" s="273" t="s">
        <v>227</v>
      </c>
    </row>
    <row r="1769" s="2" customFormat="1">
      <c r="A1769" s="40"/>
      <c r="B1769" s="41"/>
      <c r="C1769" s="284" t="s">
        <v>2641</v>
      </c>
      <c r="D1769" s="284" t="s">
        <v>407</v>
      </c>
      <c r="E1769" s="285" t="s">
        <v>2642</v>
      </c>
      <c r="F1769" s="286" t="s">
        <v>2643</v>
      </c>
      <c r="G1769" s="287" t="s">
        <v>415</v>
      </c>
      <c r="H1769" s="288">
        <v>329.786</v>
      </c>
      <c r="I1769" s="289"/>
      <c r="J1769" s="290">
        <f>ROUND(I1769*H1769,2)</f>
        <v>0</v>
      </c>
      <c r="K1769" s="286" t="s">
        <v>251</v>
      </c>
      <c r="L1769" s="291"/>
      <c r="M1769" s="292" t="s">
        <v>1</v>
      </c>
      <c r="N1769" s="293" t="s">
        <v>48</v>
      </c>
      <c r="O1769" s="93"/>
      <c r="P1769" s="238">
        <f>O1769*H1769</f>
        <v>0</v>
      </c>
      <c r="Q1769" s="238">
        <v>0.00175</v>
      </c>
      <c r="R1769" s="238">
        <f>Q1769*H1769</f>
        <v>0.57712550000000007</v>
      </c>
      <c r="S1769" s="238">
        <v>0</v>
      </c>
      <c r="T1769" s="239">
        <f>S1769*H1769</f>
        <v>0</v>
      </c>
      <c r="U1769" s="40"/>
      <c r="V1769" s="40"/>
      <c r="W1769" s="40"/>
      <c r="X1769" s="40"/>
      <c r="Y1769" s="40"/>
      <c r="Z1769" s="40"/>
      <c r="AA1769" s="40"/>
      <c r="AB1769" s="40"/>
      <c r="AC1769" s="40"/>
      <c r="AD1769" s="40"/>
      <c r="AE1769" s="40"/>
      <c r="AR1769" s="240" t="s">
        <v>525</v>
      </c>
      <c r="AT1769" s="240" t="s">
        <v>407</v>
      </c>
      <c r="AU1769" s="240" t="s">
        <v>91</v>
      </c>
      <c r="AY1769" s="18" t="s">
        <v>227</v>
      </c>
      <c r="BE1769" s="241">
        <f>IF(N1769="základní",J1769,0)</f>
        <v>0</v>
      </c>
      <c r="BF1769" s="241">
        <f>IF(N1769="snížená",J1769,0)</f>
        <v>0</v>
      </c>
      <c r="BG1769" s="241">
        <f>IF(N1769="zákl. přenesená",J1769,0)</f>
        <v>0</v>
      </c>
      <c r="BH1769" s="241">
        <f>IF(N1769="sníž. přenesená",J1769,0)</f>
        <v>0</v>
      </c>
      <c r="BI1769" s="241">
        <f>IF(N1769="nulová",J1769,0)</f>
        <v>0</v>
      </c>
      <c r="BJ1769" s="18" t="s">
        <v>87</v>
      </c>
      <c r="BK1769" s="241">
        <f>ROUND(I1769*H1769,2)</f>
        <v>0</v>
      </c>
      <c r="BL1769" s="18" t="s">
        <v>300</v>
      </c>
      <c r="BM1769" s="240" t="s">
        <v>2644</v>
      </c>
    </row>
    <row r="1770" s="2" customFormat="1">
      <c r="A1770" s="40"/>
      <c r="B1770" s="41"/>
      <c r="C1770" s="42"/>
      <c r="D1770" s="242" t="s">
        <v>237</v>
      </c>
      <c r="E1770" s="42"/>
      <c r="F1770" s="243" t="s">
        <v>2645</v>
      </c>
      <c r="G1770" s="42"/>
      <c r="H1770" s="42"/>
      <c r="I1770" s="244"/>
      <c r="J1770" s="42"/>
      <c r="K1770" s="42"/>
      <c r="L1770" s="46"/>
      <c r="M1770" s="245"/>
      <c r="N1770" s="246"/>
      <c r="O1770" s="93"/>
      <c r="P1770" s="93"/>
      <c r="Q1770" s="93"/>
      <c r="R1770" s="93"/>
      <c r="S1770" s="93"/>
      <c r="T1770" s="94"/>
      <c r="U1770" s="40"/>
      <c r="V1770" s="40"/>
      <c r="W1770" s="40"/>
      <c r="X1770" s="40"/>
      <c r="Y1770" s="40"/>
      <c r="Z1770" s="40"/>
      <c r="AA1770" s="40"/>
      <c r="AB1770" s="40"/>
      <c r="AC1770" s="40"/>
      <c r="AD1770" s="40"/>
      <c r="AE1770" s="40"/>
      <c r="AT1770" s="18" t="s">
        <v>237</v>
      </c>
      <c r="AU1770" s="18" t="s">
        <v>91</v>
      </c>
    </row>
    <row r="1771" s="13" customFormat="1">
      <c r="A1771" s="13"/>
      <c r="B1771" s="252"/>
      <c r="C1771" s="253"/>
      <c r="D1771" s="242" t="s">
        <v>369</v>
      </c>
      <c r="E1771" s="253"/>
      <c r="F1771" s="255" t="s">
        <v>2646</v>
      </c>
      <c r="G1771" s="253"/>
      <c r="H1771" s="256">
        <v>329.786</v>
      </c>
      <c r="I1771" s="257"/>
      <c r="J1771" s="253"/>
      <c r="K1771" s="253"/>
      <c r="L1771" s="258"/>
      <c r="M1771" s="259"/>
      <c r="N1771" s="260"/>
      <c r="O1771" s="260"/>
      <c r="P1771" s="260"/>
      <c r="Q1771" s="260"/>
      <c r="R1771" s="260"/>
      <c r="S1771" s="260"/>
      <c r="T1771" s="261"/>
      <c r="U1771" s="13"/>
      <c r="V1771" s="13"/>
      <c r="W1771" s="13"/>
      <c r="X1771" s="13"/>
      <c r="Y1771" s="13"/>
      <c r="Z1771" s="13"/>
      <c r="AA1771" s="13"/>
      <c r="AB1771" s="13"/>
      <c r="AC1771" s="13"/>
      <c r="AD1771" s="13"/>
      <c r="AE1771" s="13"/>
      <c r="AT1771" s="262" t="s">
        <v>369</v>
      </c>
      <c r="AU1771" s="262" t="s">
        <v>91</v>
      </c>
      <c r="AV1771" s="13" t="s">
        <v>91</v>
      </c>
      <c r="AW1771" s="13" t="s">
        <v>4</v>
      </c>
      <c r="AX1771" s="13" t="s">
        <v>87</v>
      </c>
      <c r="AY1771" s="262" t="s">
        <v>227</v>
      </c>
    </row>
    <row r="1772" s="2" customFormat="1" ht="16.5" customHeight="1">
      <c r="A1772" s="40"/>
      <c r="B1772" s="41"/>
      <c r="C1772" s="229" t="s">
        <v>2647</v>
      </c>
      <c r="D1772" s="229" t="s">
        <v>230</v>
      </c>
      <c r="E1772" s="230" t="s">
        <v>2648</v>
      </c>
      <c r="F1772" s="231" t="s">
        <v>2649</v>
      </c>
      <c r="G1772" s="232" t="s">
        <v>415</v>
      </c>
      <c r="H1772" s="233">
        <v>173.91</v>
      </c>
      <c r="I1772" s="234"/>
      <c r="J1772" s="235">
        <f>ROUND(I1772*H1772,2)</f>
        <v>0</v>
      </c>
      <c r="K1772" s="231" t="s">
        <v>234</v>
      </c>
      <c r="L1772" s="46"/>
      <c r="M1772" s="236" t="s">
        <v>1</v>
      </c>
      <c r="N1772" s="237" t="s">
        <v>48</v>
      </c>
      <c r="O1772" s="93"/>
      <c r="P1772" s="238">
        <f>O1772*H1772</f>
        <v>0</v>
      </c>
      <c r="Q1772" s="238">
        <v>0.00069999999999999999</v>
      </c>
      <c r="R1772" s="238">
        <f>Q1772*H1772</f>
        <v>0.121737</v>
      </c>
      <c r="S1772" s="238">
        <v>0</v>
      </c>
      <c r="T1772" s="239">
        <f>S1772*H1772</f>
        <v>0</v>
      </c>
      <c r="U1772" s="40"/>
      <c r="V1772" s="40"/>
      <c r="W1772" s="40"/>
      <c r="X1772" s="40"/>
      <c r="Y1772" s="40"/>
      <c r="Z1772" s="40"/>
      <c r="AA1772" s="40"/>
      <c r="AB1772" s="40"/>
      <c r="AC1772" s="40"/>
      <c r="AD1772" s="40"/>
      <c r="AE1772" s="40"/>
      <c r="AR1772" s="240" t="s">
        <v>300</v>
      </c>
      <c r="AT1772" s="240" t="s">
        <v>230</v>
      </c>
      <c r="AU1772" s="240" t="s">
        <v>91</v>
      </c>
      <c r="AY1772" s="18" t="s">
        <v>227</v>
      </c>
      <c r="BE1772" s="241">
        <f>IF(N1772="základní",J1772,0)</f>
        <v>0</v>
      </c>
      <c r="BF1772" s="241">
        <f>IF(N1772="snížená",J1772,0)</f>
        <v>0</v>
      </c>
      <c r="BG1772" s="241">
        <f>IF(N1772="zákl. přenesená",J1772,0)</f>
        <v>0</v>
      </c>
      <c r="BH1772" s="241">
        <f>IF(N1772="sníž. přenesená",J1772,0)</f>
        <v>0</v>
      </c>
      <c r="BI1772" s="241">
        <f>IF(N1772="nulová",J1772,0)</f>
        <v>0</v>
      </c>
      <c r="BJ1772" s="18" t="s">
        <v>87</v>
      </c>
      <c r="BK1772" s="241">
        <f>ROUND(I1772*H1772,2)</f>
        <v>0</v>
      </c>
      <c r="BL1772" s="18" t="s">
        <v>300</v>
      </c>
      <c r="BM1772" s="240" t="s">
        <v>2650</v>
      </c>
    </row>
    <row r="1773" s="2" customFormat="1">
      <c r="A1773" s="40"/>
      <c r="B1773" s="41"/>
      <c r="C1773" s="42"/>
      <c r="D1773" s="242" t="s">
        <v>237</v>
      </c>
      <c r="E1773" s="42"/>
      <c r="F1773" s="243" t="s">
        <v>2651</v>
      </c>
      <c r="G1773" s="42"/>
      <c r="H1773" s="42"/>
      <c r="I1773" s="244"/>
      <c r="J1773" s="42"/>
      <c r="K1773" s="42"/>
      <c r="L1773" s="46"/>
      <c r="M1773" s="245"/>
      <c r="N1773" s="246"/>
      <c r="O1773" s="93"/>
      <c r="P1773" s="93"/>
      <c r="Q1773" s="93"/>
      <c r="R1773" s="93"/>
      <c r="S1773" s="93"/>
      <c r="T1773" s="94"/>
      <c r="U1773" s="40"/>
      <c r="V1773" s="40"/>
      <c r="W1773" s="40"/>
      <c r="X1773" s="40"/>
      <c r="Y1773" s="40"/>
      <c r="Z1773" s="40"/>
      <c r="AA1773" s="40"/>
      <c r="AB1773" s="40"/>
      <c r="AC1773" s="40"/>
      <c r="AD1773" s="40"/>
      <c r="AE1773" s="40"/>
      <c r="AT1773" s="18" t="s">
        <v>237</v>
      </c>
      <c r="AU1773" s="18" t="s">
        <v>91</v>
      </c>
    </row>
    <row r="1774" s="15" customFormat="1">
      <c r="A1774" s="15"/>
      <c r="B1774" s="274"/>
      <c r="C1774" s="275"/>
      <c r="D1774" s="242" t="s">
        <v>369</v>
      </c>
      <c r="E1774" s="276" t="s">
        <v>1</v>
      </c>
      <c r="F1774" s="277" t="s">
        <v>632</v>
      </c>
      <c r="G1774" s="275"/>
      <c r="H1774" s="276" t="s">
        <v>1</v>
      </c>
      <c r="I1774" s="278"/>
      <c r="J1774" s="275"/>
      <c r="K1774" s="275"/>
      <c r="L1774" s="279"/>
      <c r="M1774" s="280"/>
      <c r="N1774" s="281"/>
      <c r="O1774" s="281"/>
      <c r="P1774" s="281"/>
      <c r="Q1774" s="281"/>
      <c r="R1774" s="281"/>
      <c r="S1774" s="281"/>
      <c r="T1774" s="282"/>
      <c r="U1774" s="15"/>
      <c r="V1774" s="15"/>
      <c r="W1774" s="15"/>
      <c r="X1774" s="15"/>
      <c r="Y1774" s="15"/>
      <c r="Z1774" s="15"/>
      <c r="AA1774" s="15"/>
      <c r="AB1774" s="15"/>
      <c r="AC1774" s="15"/>
      <c r="AD1774" s="15"/>
      <c r="AE1774" s="15"/>
      <c r="AT1774" s="283" t="s">
        <v>369</v>
      </c>
      <c r="AU1774" s="283" t="s">
        <v>91</v>
      </c>
      <c r="AV1774" s="15" t="s">
        <v>87</v>
      </c>
      <c r="AW1774" s="15" t="s">
        <v>38</v>
      </c>
      <c r="AX1774" s="15" t="s">
        <v>83</v>
      </c>
      <c r="AY1774" s="283" t="s">
        <v>227</v>
      </c>
    </row>
    <row r="1775" s="13" customFormat="1">
      <c r="A1775" s="13"/>
      <c r="B1775" s="252"/>
      <c r="C1775" s="253"/>
      <c r="D1775" s="242" t="s">
        <v>369</v>
      </c>
      <c r="E1775" s="254" t="s">
        <v>1</v>
      </c>
      <c r="F1775" s="255" t="s">
        <v>970</v>
      </c>
      <c r="G1775" s="253"/>
      <c r="H1775" s="256">
        <v>41.200000000000003</v>
      </c>
      <c r="I1775" s="257"/>
      <c r="J1775" s="253"/>
      <c r="K1775" s="253"/>
      <c r="L1775" s="258"/>
      <c r="M1775" s="259"/>
      <c r="N1775" s="260"/>
      <c r="O1775" s="260"/>
      <c r="P1775" s="260"/>
      <c r="Q1775" s="260"/>
      <c r="R1775" s="260"/>
      <c r="S1775" s="260"/>
      <c r="T1775" s="261"/>
      <c r="U1775" s="13"/>
      <c r="V1775" s="13"/>
      <c r="W1775" s="13"/>
      <c r="X1775" s="13"/>
      <c r="Y1775" s="13"/>
      <c r="Z1775" s="13"/>
      <c r="AA1775" s="13"/>
      <c r="AB1775" s="13"/>
      <c r="AC1775" s="13"/>
      <c r="AD1775" s="13"/>
      <c r="AE1775" s="13"/>
      <c r="AT1775" s="262" t="s">
        <v>369</v>
      </c>
      <c r="AU1775" s="262" t="s">
        <v>91</v>
      </c>
      <c r="AV1775" s="13" t="s">
        <v>91</v>
      </c>
      <c r="AW1775" s="13" t="s">
        <v>38</v>
      </c>
      <c r="AX1775" s="13" t="s">
        <v>83</v>
      </c>
      <c r="AY1775" s="262" t="s">
        <v>227</v>
      </c>
    </row>
    <row r="1776" s="13" customFormat="1">
      <c r="A1776" s="13"/>
      <c r="B1776" s="252"/>
      <c r="C1776" s="253"/>
      <c r="D1776" s="242" t="s">
        <v>369</v>
      </c>
      <c r="E1776" s="254" t="s">
        <v>1</v>
      </c>
      <c r="F1776" s="255" t="s">
        <v>1563</v>
      </c>
      <c r="G1776" s="253"/>
      <c r="H1776" s="256">
        <v>116.90000000000001</v>
      </c>
      <c r="I1776" s="257"/>
      <c r="J1776" s="253"/>
      <c r="K1776" s="253"/>
      <c r="L1776" s="258"/>
      <c r="M1776" s="259"/>
      <c r="N1776" s="260"/>
      <c r="O1776" s="260"/>
      <c r="P1776" s="260"/>
      <c r="Q1776" s="260"/>
      <c r="R1776" s="260"/>
      <c r="S1776" s="260"/>
      <c r="T1776" s="261"/>
      <c r="U1776" s="13"/>
      <c r="V1776" s="13"/>
      <c r="W1776" s="13"/>
      <c r="X1776" s="13"/>
      <c r="Y1776" s="13"/>
      <c r="Z1776" s="13"/>
      <c r="AA1776" s="13"/>
      <c r="AB1776" s="13"/>
      <c r="AC1776" s="13"/>
      <c r="AD1776" s="13"/>
      <c r="AE1776" s="13"/>
      <c r="AT1776" s="262" t="s">
        <v>369</v>
      </c>
      <c r="AU1776" s="262" t="s">
        <v>91</v>
      </c>
      <c r="AV1776" s="13" t="s">
        <v>91</v>
      </c>
      <c r="AW1776" s="13" t="s">
        <v>38</v>
      </c>
      <c r="AX1776" s="13" t="s">
        <v>83</v>
      </c>
      <c r="AY1776" s="262" t="s">
        <v>227</v>
      </c>
    </row>
    <row r="1777" s="16" customFormat="1">
      <c r="A1777" s="16"/>
      <c r="B1777" s="294"/>
      <c r="C1777" s="295"/>
      <c r="D1777" s="242" t="s">
        <v>369</v>
      </c>
      <c r="E1777" s="296" t="s">
        <v>1</v>
      </c>
      <c r="F1777" s="297" t="s">
        <v>450</v>
      </c>
      <c r="G1777" s="295"/>
      <c r="H1777" s="298">
        <v>158.09999999999999</v>
      </c>
      <c r="I1777" s="299"/>
      <c r="J1777" s="295"/>
      <c r="K1777" s="295"/>
      <c r="L1777" s="300"/>
      <c r="M1777" s="301"/>
      <c r="N1777" s="302"/>
      <c r="O1777" s="302"/>
      <c r="P1777" s="302"/>
      <c r="Q1777" s="302"/>
      <c r="R1777" s="302"/>
      <c r="S1777" s="302"/>
      <c r="T1777" s="303"/>
      <c r="U1777" s="16"/>
      <c r="V1777" s="16"/>
      <c r="W1777" s="16"/>
      <c r="X1777" s="16"/>
      <c r="Y1777" s="16"/>
      <c r="Z1777" s="16"/>
      <c r="AA1777" s="16"/>
      <c r="AB1777" s="16"/>
      <c r="AC1777" s="16"/>
      <c r="AD1777" s="16"/>
      <c r="AE1777" s="16"/>
      <c r="AT1777" s="304" t="s">
        <v>369</v>
      </c>
      <c r="AU1777" s="304" t="s">
        <v>91</v>
      </c>
      <c r="AV1777" s="16" t="s">
        <v>102</v>
      </c>
      <c r="AW1777" s="16" t="s">
        <v>38</v>
      </c>
      <c r="AX1777" s="16" t="s">
        <v>83</v>
      </c>
      <c r="AY1777" s="304" t="s">
        <v>227</v>
      </c>
    </row>
    <row r="1778" s="13" customFormat="1">
      <c r="A1778" s="13"/>
      <c r="B1778" s="252"/>
      <c r="C1778" s="253"/>
      <c r="D1778" s="242" t="s">
        <v>369</v>
      </c>
      <c r="E1778" s="254" t="s">
        <v>1</v>
      </c>
      <c r="F1778" s="255" t="s">
        <v>2652</v>
      </c>
      <c r="G1778" s="253"/>
      <c r="H1778" s="256">
        <v>15.810000000000001</v>
      </c>
      <c r="I1778" s="257"/>
      <c r="J1778" s="253"/>
      <c r="K1778" s="253"/>
      <c r="L1778" s="258"/>
      <c r="M1778" s="259"/>
      <c r="N1778" s="260"/>
      <c r="O1778" s="260"/>
      <c r="P1778" s="260"/>
      <c r="Q1778" s="260"/>
      <c r="R1778" s="260"/>
      <c r="S1778" s="260"/>
      <c r="T1778" s="261"/>
      <c r="U1778" s="13"/>
      <c r="V1778" s="13"/>
      <c r="W1778" s="13"/>
      <c r="X1778" s="13"/>
      <c r="Y1778" s="13"/>
      <c r="Z1778" s="13"/>
      <c r="AA1778" s="13"/>
      <c r="AB1778" s="13"/>
      <c r="AC1778" s="13"/>
      <c r="AD1778" s="13"/>
      <c r="AE1778" s="13"/>
      <c r="AT1778" s="262" t="s">
        <v>369</v>
      </c>
      <c r="AU1778" s="262" t="s">
        <v>91</v>
      </c>
      <c r="AV1778" s="13" t="s">
        <v>91</v>
      </c>
      <c r="AW1778" s="13" t="s">
        <v>38</v>
      </c>
      <c r="AX1778" s="13" t="s">
        <v>83</v>
      </c>
      <c r="AY1778" s="262" t="s">
        <v>227</v>
      </c>
    </row>
    <row r="1779" s="14" customFormat="1">
      <c r="A1779" s="14"/>
      <c r="B1779" s="263"/>
      <c r="C1779" s="264"/>
      <c r="D1779" s="242" t="s">
        <v>369</v>
      </c>
      <c r="E1779" s="265" t="s">
        <v>1</v>
      </c>
      <c r="F1779" s="266" t="s">
        <v>371</v>
      </c>
      <c r="G1779" s="264"/>
      <c r="H1779" s="267">
        <v>173.91</v>
      </c>
      <c r="I1779" s="268"/>
      <c r="J1779" s="264"/>
      <c r="K1779" s="264"/>
      <c r="L1779" s="269"/>
      <c r="M1779" s="270"/>
      <c r="N1779" s="271"/>
      <c r="O1779" s="271"/>
      <c r="P1779" s="271"/>
      <c r="Q1779" s="271"/>
      <c r="R1779" s="271"/>
      <c r="S1779" s="271"/>
      <c r="T1779" s="272"/>
      <c r="U1779" s="14"/>
      <c r="V1779" s="14"/>
      <c r="W1779" s="14"/>
      <c r="X1779" s="14"/>
      <c r="Y1779" s="14"/>
      <c r="Z1779" s="14"/>
      <c r="AA1779" s="14"/>
      <c r="AB1779" s="14"/>
      <c r="AC1779" s="14"/>
      <c r="AD1779" s="14"/>
      <c r="AE1779" s="14"/>
      <c r="AT1779" s="273" t="s">
        <v>369</v>
      </c>
      <c r="AU1779" s="273" t="s">
        <v>91</v>
      </c>
      <c r="AV1779" s="14" t="s">
        <v>115</v>
      </c>
      <c r="AW1779" s="14" t="s">
        <v>38</v>
      </c>
      <c r="AX1779" s="14" t="s">
        <v>87</v>
      </c>
      <c r="AY1779" s="273" t="s">
        <v>227</v>
      </c>
    </row>
    <row r="1780" s="2" customFormat="1" ht="16.5" customHeight="1">
      <c r="A1780" s="40"/>
      <c r="B1780" s="41"/>
      <c r="C1780" s="284" t="s">
        <v>2653</v>
      </c>
      <c r="D1780" s="284" t="s">
        <v>407</v>
      </c>
      <c r="E1780" s="285" t="s">
        <v>2654</v>
      </c>
      <c r="F1780" s="286" t="s">
        <v>2655</v>
      </c>
      <c r="G1780" s="287" t="s">
        <v>415</v>
      </c>
      <c r="H1780" s="288">
        <v>199.99700000000001</v>
      </c>
      <c r="I1780" s="289"/>
      <c r="J1780" s="290">
        <f>ROUND(I1780*H1780,2)</f>
        <v>0</v>
      </c>
      <c r="K1780" s="286" t="s">
        <v>251</v>
      </c>
      <c r="L1780" s="291"/>
      <c r="M1780" s="292" t="s">
        <v>1</v>
      </c>
      <c r="N1780" s="293" t="s">
        <v>48</v>
      </c>
      <c r="O1780" s="93"/>
      <c r="P1780" s="238">
        <f>O1780*H1780</f>
        <v>0</v>
      </c>
      <c r="Q1780" s="238">
        <v>0.0028700000000000002</v>
      </c>
      <c r="R1780" s="238">
        <f>Q1780*H1780</f>
        <v>0.5739913900000001</v>
      </c>
      <c r="S1780" s="238">
        <v>0</v>
      </c>
      <c r="T1780" s="239">
        <f>S1780*H1780</f>
        <v>0</v>
      </c>
      <c r="U1780" s="40"/>
      <c r="V1780" s="40"/>
      <c r="W1780" s="40"/>
      <c r="X1780" s="40"/>
      <c r="Y1780" s="40"/>
      <c r="Z1780" s="40"/>
      <c r="AA1780" s="40"/>
      <c r="AB1780" s="40"/>
      <c r="AC1780" s="40"/>
      <c r="AD1780" s="40"/>
      <c r="AE1780" s="40"/>
      <c r="AR1780" s="240" t="s">
        <v>525</v>
      </c>
      <c r="AT1780" s="240" t="s">
        <v>407</v>
      </c>
      <c r="AU1780" s="240" t="s">
        <v>91</v>
      </c>
      <c r="AY1780" s="18" t="s">
        <v>227</v>
      </c>
      <c r="BE1780" s="241">
        <f>IF(N1780="základní",J1780,0)</f>
        <v>0</v>
      </c>
      <c r="BF1780" s="241">
        <f>IF(N1780="snížená",J1780,0)</f>
        <v>0</v>
      </c>
      <c r="BG1780" s="241">
        <f>IF(N1780="zákl. přenesená",J1780,0)</f>
        <v>0</v>
      </c>
      <c r="BH1780" s="241">
        <f>IF(N1780="sníž. přenesená",J1780,0)</f>
        <v>0</v>
      </c>
      <c r="BI1780" s="241">
        <f>IF(N1780="nulová",J1780,0)</f>
        <v>0</v>
      </c>
      <c r="BJ1780" s="18" t="s">
        <v>87</v>
      </c>
      <c r="BK1780" s="241">
        <f>ROUND(I1780*H1780,2)</f>
        <v>0</v>
      </c>
      <c r="BL1780" s="18" t="s">
        <v>300</v>
      </c>
      <c r="BM1780" s="240" t="s">
        <v>2656</v>
      </c>
    </row>
    <row r="1781" s="2" customFormat="1">
      <c r="A1781" s="40"/>
      <c r="B1781" s="41"/>
      <c r="C1781" s="42"/>
      <c r="D1781" s="242" t="s">
        <v>237</v>
      </c>
      <c r="E1781" s="42"/>
      <c r="F1781" s="243" t="s">
        <v>2657</v>
      </c>
      <c r="G1781" s="42"/>
      <c r="H1781" s="42"/>
      <c r="I1781" s="244"/>
      <c r="J1781" s="42"/>
      <c r="K1781" s="42"/>
      <c r="L1781" s="46"/>
      <c r="M1781" s="245"/>
      <c r="N1781" s="246"/>
      <c r="O1781" s="93"/>
      <c r="P1781" s="93"/>
      <c r="Q1781" s="93"/>
      <c r="R1781" s="93"/>
      <c r="S1781" s="93"/>
      <c r="T1781" s="94"/>
      <c r="U1781" s="40"/>
      <c r="V1781" s="40"/>
      <c r="W1781" s="40"/>
      <c r="X1781" s="40"/>
      <c r="Y1781" s="40"/>
      <c r="Z1781" s="40"/>
      <c r="AA1781" s="40"/>
      <c r="AB1781" s="40"/>
      <c r="AC1781" s="40"/>
      <c r="AD1781" s="40"/>
      <c r="AE1781" s="40"/>
      <c r="AT1781" s="18" t="s">
        <v>237</v>
      </c>
      <c r="AU1781" s="18" t="s">
        <v>91</v>
      </c>
    </row>
    <row r="1782" s="13" customFormat="1">
      <c r="A1782" s="13"/>
      <c r="B1782" s="252"/>
      <c r="C1782" s="253"/>
      <c r="D1782" s="242" t="s">
        <v>369</v>
      </c>
      <c r="E1782" s="253"/>
      <c r="F1782" s="255" t="s">
        <v>2658</v>
      </c>
      <c r="G1782" s="253"/>
      <c r="H1782" s="256">
        <v>199.99700000000001</v>
      </c>
      <c r="I1782" s="257"/>
      <c r="J1782" s="253"/>
      <c r="K1782" s="253"/>
      <c r="L1782" s="258"/>
      <c r="M1782" s="259"/>
      <c r="N1782" s="260"/>
      <c r="O1782" s="260"/>
      <c r="P1782" s="260"/>
      <c r="Q1782" s="260"/>
      <c r="R1782" s="260"/>
      <c r="S1782" s="260"/>
      <c r="T1782" s="261"/>
      <c r="U1782" s="13"/>
      <c r="V1782" s="13"/>
      <c r="W1782" s="13"/>
      <c r="X1782" s="13"/>
      <c r="Y1782" s="13"/>
      <c r="Z1782" s="13"/>
      <c r="AA1782" s="13"/>
      <c r="AB1782" s="13"/>
      <c r="AC1782" s="13"/>
      <c r="AD1782" s="13"/>
      <c r="AE1782" s="13"/>
      <c r="AT1782" s="262" t="s">
        <v>369</v>
      </c>
      <c r="AU1782" s="262" t="s">
        <v>91</v>
      </c>
      <c r="AV1782" s="13" t="s">
        <v>91</v>
      </c>
      <c r="AW1782" s="13" t="s">
        <v>4</v>
      </c>
      <c r="AX1782" s="13" t="s">
        <v>87</v>
      </c>
      <c r="AY1782" s="262" t="s">
        <v>227</v>
      </c>
    </row>
    <row r="1783" s="2" customFormat="1" ht="16.5" customHeight="1">
      <c r="A1783" s="40"/>
      <c r="B1783" s="41"/>
      <c r="C1783" s="229" t="s">
        <v>2659</v>
      </c>
      <c r="D1783" s="229" t="s">
        <v>230</v>
      </c>
      <c r="E1783" s="230" t="s">
        <v>2660</v>
      </c>
      <c r="F1783" s="231" t="s">
        <v>2661</v>
      </c>
      <c r="G1783" s="232" t="s">
        <v>1381</v>
      </c>
      <c r="H1783" s="305"/>
      <c r="I1783" s="234"/>
      <c r="J1783" s="235">
        <f>ROUND(I1783*H1783,2)</f>
        <v>0</v>
      </c>
      <c r="K1783" s="231" t="s">
        <v>234</v>
      </c>
      <c r="L1783" s="46"/>
      <c r="M1783" s="236" t="s">
        <v>1</v>
      </c>
      <c r="N1783" s="237" t="s">
        <v>48</v>
      </c>
      <c r="O1783" s="93"/>
      <c r="P1783" s="238">
        <f>O1783*H1783</f>
        <v>0</v>
      </c>
      <c r="Q1783" s="238">
        <v>0</v>
      </c>
      <c r="R1783" s="238">
        <f>Q1783*H1783</f>
        <v>0</v>
      </c>
      <c r="S1783" s="238">
        <v>0</v>
      </c>
      <c r="T1783" s="239">
        <f>S1783*H1783</f>
        <v>0</v>
      </c>
      <c r="U1783" s="40"/>
      <c r="V1783" s="40"/>
      <c r="W1783" s="40"/>
      <c r="X1783" s="40"/>
      <c r="Y1783" s="40"/>
      <c r="Z1783" s="40"/>
      <c r="AA1783" s="40"/>
      <c r="AB1783" s="40"/>
      <c r="AC1783" s="40"/>
      <c r="AD1783" s="40"/>
      <c r="AE1783" s="40"/>
      <c r="AR1783" s="240" t="s">
        <v>300</v>
      </c>
      <c r="AT1783" s="240" t="s">
        <v>230</v>
      </c>
      <c r="AU1783" s="240" t="s">
        <v>91</v>
      </c>
      <c r="AY1783" s="18" t="s">
        <v>227</v>
      </c>
      <c r="BE1783" s="241">
        <f>IF(N1783="základní",J1783,0)</f>
        <v>0</v>
      </c>
      <c r="BF1783" s="241">
        <f>IF(N1783="snížená",J1783,0)</f>
        <v>0</v>
      </c>
      <c r="BG1783" s="241">
        <f>IF(N1783="zákl. přenesená",J1783,0)</f>
        <v>0</v>
      </c>
      <c r="BH1783" s="241">
        <f>IF(N1783="sníž. přenesená",J1783,0)</f>
        <v>0</v>
      </c>
      <c r="BI1783" s="241">
        <f>IF(N1783="nulová",J1783,0)</f>
        <v>0</v>
      </c>
      <c r="BJ1783" s="18" t="s">
        <v>87</v>
      </c>
      <c r="BK1783" s="241">
        <f>ROUND(I1783*H1783,2)</f>
        <v>0</v>
      </c>
      <c r="BL1783" s="18" t="s">
        <v>300</v>
      </c>
      <c r="BM1783" s="240" t="s">
        <v>2662</v>
      </c>
    </row>
    <row r="1784" s="12" customFormat="1" ht="22.8" customHeight="1">
      <c r="A1784" s="12"/>
      <c r="B1784" s="213"/>
      <c r="C1784" s="214"/>
      <c r="D1784" s="215" t="s">
        <v>82</v>
      </c>
      <c r="E1784" s="227" t="s">
        <v>2663</v>
      </c>
      <c r="F1784" s="227" t="s">
        <v>2664</v>
      </c>
      <c r="G1784" s="214"/>
      <c r="H1784" s="214"/>
      <c r="I1784" s="217"/>
      <c r="J1784" s="228">
        <f>BK1784</f>
        <v>0</v>
      </c>
      <c r="K1784" s="214"/>
      <c r="L1784" s="219"/>
      <c r="M1784" s="220"/>
      <c r="N1784" s="221"/>
      <c r="O1784" s="221"/>
      <c r="P1784" s="222">
        <f>SUM(P1785:P1819)</f>
        <v>0</v>
      </c>
      <c r="Q1784" s="221"/>
      <c r="R1784" s="222">
        <f>SUM(R1785:R1819)</f>
        <v>1.2604420000000003</v>
      </c>
      <c r="S1784" s="221"/>
      <c r="T1784" s="223">
        <f>SUM(T1785:T1819)</f>
        <v>0</v>
      </c>
      <c r="U1784" s="12"/>
      <c r="V1784" s="12"/>
      <c r="W1784" s="12"/>
      <c r="X1784" s="12"/>
      <c r="Y1784" s="12"/>
      <c r="Z1784" s="12"/>
      <c r="AA1784" s="12"/>
      <c r="AB1784" s="12"/>
      <c r="AC1784" s="12"/>
      <c r="AD1784" s="12"/>
      <c r="AE1784" s="12"/>
      <c r="AR1784" s="224" t="s">
        <v>91</v>
      </c>
      <c r="AT1784" s="225" t="s">
        <v>82</v>
      </c>
      <c r="AU1784" s="225" t="s">
        <v>87</v>
      </c>
      <c r="AY1784" s="224" t="s">
        <v>227</v>
      </c>
      <c r="BK1784" s="226">
        <f>SUM(BK1785:BK1819)</f>
        <v>0</v>
      </c>
    </row>
    <row r="1785" s="2" customFormat="1" ht="21.75" customHeight="1">
      <c r="A1785" s="40"/>
      <c r="B1785" s="41"/>
      <c r="C1785" s="229" t="s">
        <v>2665</v>
      </c>
      <c r="D1785" s="229" t="s">
        <v>230</v>
      </c>
      <c r="E1785" s="230" t="s">
        <v>2666</v>
      </c>
      <c r="F1785" s="231" t="s">
        <v>2667</v>
      </c>
      <c r="G1785" s="232" t="s">
        <v>415</v>
      </c>
      <c r="H1785" s="233">
        <v>57.25</v>
      </c>
      <c r="I1785" s="234"/>
      <c r="J1785" s="235">
        <f>ROUND(I1785*H1785,2)</f>
        <v>0</v>
      </c>
      <c r="K1785" s="231" t="s">
        <v>251</v>
      </c>
      <c r="L1785" s="46"/>
      <c r="M1785" s="236" t="s">
        <v>1</v>
      </c>
      <c r="N1785" s="237" t="s">
        <v>48</v>
      </c>
      <c r="O1785" s="93"/>
      <c r="P1785" s="238">
        <f>O1785*H1785</f>
        <v>0</v>
      </c>
      <c r="Q1785" s="238">
        <v>0.0054000000000000003</v>
      </c>
      <c r="R1785" s="238">
        <f>Q1785*H1785</f>
        <v>0.30915000000000004</v>
      </c>
      <c r="S1785" s="238">
        <v>0</v>
      </c>
      <c r="T1785" s="239">
        <f>S1785*H1785</f>
        <v>0</v>
      </c>
      <c r="U1785" s="40"/>
      <c r="V1785" s="40"/>
      <c r="W1785" s="40"/>
      <c r="X1785" s="40"/>
      <c r="Y1785" s="40"/>
      <c r="Z1785" s="40"/>
      <c r="AA1785" s="40"/>
      <c r="AB1785" s="40"/>
      <c r="AC1785" s="40"/>
      <c r="AD1785" s="40"/>
      <c r="AE1785" s="40"/>
      <c r="AR1785" s="240" t="s">
        <v>300</v>
      </c>
      <c r="AT1785" s="240" t="s">
        <v>230</v>
      </c>
      <c r="AU1785" s="240" t="s">
        <v>91</v>
      </c>
      <c r="AY1785" s="18" t="s">
        <v>227</v>
      </c>
      <c r="BE1785" s="241">
        <f>IF(N1785="základní",J1785,0)</f>
        <v>0</v>
      </c>
      <c r="BF1785" s="241">
        <f>IF(N1785="snížená",J1785,0)</f>
        <v>0</v>
      </c>
      <c r="BG1785" s="241">
        <f>IF(N1785="zákl. přenesená",J1785,0)</f>
        <v>0</v>
      </c>
      <c r="BH1785" s="241">
        <f>IF(N1785="sníž. přenesená",J1785,0)</f>
        <v>0</v>
      </c>
      <c r="BI1785" s="241">
        <f>IF(N1785="nulová",J1785,0)</f>
        <v>0</v>
      </c>
      <c r="BJ1785" s="18" t="s">
        <v>87</v>
      </c>
      <c r="BK1785" s="241">
        <f>ROUND(I1785*H1785,2)</f>
        <v>0</v>
      </c>
      <c r="BL1785" s="18" t="s">
        <v>300</v>
      </c>
      <c r="BM1785" s="240" t="s">
        <v>2668</v>
      </c>
    </row>
    <row r="1786" s="2" customFormat="1">
      <c r="A1786" s="40"/>
      <c r="B1786" s="41"/>
      <c r="C1786" s="42"/>
      <c r="D1786" s="242" t="s">
        <v>237</v>
      </c>
      <c r="E1786" s="42"/>
      <c r="F1786" s="243" t="s">
        <v>2669</v>
      </c>
      <c r="G1786" s="42"/>
      <c r="H1786" s="42"/>
      <c r="I1786" s="244"/>
      <c r="J1786" s="42"/>
      <c r="K1786" s="42"/>
      <c r="L1786" s="46"/>
      <c r="M1786" s="245"/>
      <c r="N1786" s="246"/>
      <c r="O1786" s="93"/>
      <c r="P1786" s="93"/>
      <c r="Q1786" s="93"/>
      <c r="R1786" s="93"/>
      <c r="S1786" s="93"/>
      <c r="T1786" s="94"/>
      <c r="U1786" s="40"/>
      <c r="V1786" s="40"/>
      <c r="W1786" s="40"/>
      <c r="X1786" s="40"/>
      <c r="Y1786" s="40"/>
      <c r="Z1786" s="40"/>
      <c r="AA1786" s="40"/>
      <c r="AB1786" s="40"/>
      <c r="AC1786" s="40"/>
      <c r="AD1786" s="40"/>
      <c r="AE1786" s="40"/>
      <c r="AT1786" s="18" t="s">
        <v>237</v>
      </c>
      <c r="AU1786" s="18" t="s">
        <v>91</v>
      </c>
    </row>
    <row r="1787" s="15" customFormat="1">
      <c r="A1787" s="15"/>
      <c r="B1787" s="274"/>
      <c r="C1787" s="275"/>
      <c r="D1787" s="242" t="s">
        <v>369</v>
      </c>
      <c r="E1787" s="276" t="s">
        <v>1</v>
      </c>
      <c r="F1787" s="277" t="s">
        <v>632</v>
      </c>
      <c r="G1787" s="275"/>
      <c r="H1787" s="276" t="s">
        <v>1</v>
      </c>
      <c r="I1787" s="278"/>
      <c r="J1787" s="275"/>
      <c r="K1787" s="275"/>
      <c r="L1787" s="279"/>
      <c r="M1787" s="280"/>
      <c r="N1787" s="281"/>
      <c r="O1787" s="281"/>
      <c r="P1787" s="281"/>
      <c r="Q1787" s="281"/>
      <c r="R1787" s="281"/>
      <c r="S1787" s="281"/>
      <c r="T1787" s="282"/>
      <c r="U1787" s="15"/>
      <c r="V1787" s="15"/>
      <c r="W1787" s="15"/>
      <c r="X1787" s="15"/>
      <c r="Y1787" s="15"/>
      <c r="Z1787" s="15"/>
      <c r="AA1787" s="15"/>
      <c r="AB1787" s="15"/>
      <c r="AC1787" s="15"/>
      <c r="AD1787" s="15"/>
      <c r="AE1787" s="15"/>
      <c r="AT1787" s="283" t="s">
        <v>369</v>
      </c>
      <c r="AU1787" s="283" t="s">
        <v>91</v>
      </c>
      <c r="AV1787" s="15" t="s">
        <v>87</v>
      </c>
      <c r="AW1787" s="15" t="s">
        <v>38</v>
      </c>
      <c r="AX1787" s="15" t="s">
        <v>83</v>
      </c>
      <c r="AY1787" s="283" t="s">
        <v>227</v>
      </c>
    </row>
    <row r="1788" s="13" customFormat="1">
      <c r="A1788" s="13"/>
      <c r="B1788" s="252"/>
      <c r="C1788" s="253"/>
      <c r="D1788" s="242" t="s">
        <v>369</v>
      </c>
      <c r="E1788" s="254" t="s">
        <v>1</v>
      </c>
      <c r="F1788" s="255" t="s">
        <v>968</v>
      </c>
      <c r="G1788" s="253"/>
      <c r="H1788" s="256">
        <v>45.799999999999997</v>
      </c>
      <c r="I1788" s="257"/>
      <c r="J1788" s="253"/>
      <c r="K1788" s="253"/>
      <c r="L1788" s="258"/>
      <c r="M1788" s="259"/>
      <c r="N1788" s="260"/>
      <c r="O1788" s="260"/>
      <c r="P1788" s="260"/>
      <c r="Q1788" s="260"/>
      <c r="R1788" s="260"/>
      <c r="S1788" s="260"/>
      <c r="T1788" s="261"/>
      <c r="U1788" s="13"/>
      <c r="V1788" s="13"/>
      <c r="W1788" s="13"/>
      <c r="X1788" s="13"/>
      <c r="Y1788" s="13"/>
      <c r="Z1788" s="13"/>
      <c r="AA1788" s="13"/>
      <c r="AB1788" s="13"/>
      <c r="AC1788" s="13"/>
      <c r="AD1788" s="13"/>
      <c r="AE1788" s="13"/>
      <c r="AT1788" s="262" t="s">
        <v>369</v>
      </c>
      <c r="AU1788" s="262" t="s">
        <v>91</v>
      </c>
      <c r="AV1788" s="13" t="s">
        <v>91</v>
      </c>
      <c r="AW1788" s="13" t="s">
        <v>38</v>
      </c>
      <c r="AX1788" s="13" t="s">
        <v>83</v>
      </c>
      <c r="AY1788" s="262" t="s">
        <v>227</v>
      </c>
    </row>
    <row r="1789" s="16" customFormat="1">
      <c r="A1789" s="16"/>
      <c r="B1789" s="294"/>
      <c r="C1789" s="295"/>
      <c r="D1789" s="242" t="s">
        <v>369</v>
      </c>
      <c r="E1789" s="296" t="s">
        <v>1</v>
      </c>
      <c r="F1789" s="297" t="s">
        <v>450</v>
      </c>
      <c r="G1789" s="295"/>
      <c r="H1789" s="298">
        <v>45.799999999999997</v>
      </c>
      <c r="I1789" s="299"/>
      <c r="J1789" s="295"/>
      <c r="K1789" s="295"/>
      <c r="L1789" s="300"/>
      <c r="M1789" s="301"/>
      <c r="N1789" s="302"/>
      <c r="O1789" s="302"/>
      <c r="P1789" s="302"/>
      <c r="Q1789" s="302"/>
      <c r="R1789" s="302"/>
      <c r="S1789" s="302"/>
      <c r="T1789" s="303"/>
      <c r="U1789" s="16"/>
      <c r="V1789" s="16"/>
      <c r="W1789" s="16"/>
      <c r="X1789" s="16"/>
      <c r="Y1789" s="16"/>
      <c r="Z1789" s="16"/>
      <c r="AA1789" s="16"/>
      <c r="AB1789" s="16"/>
      <c r="AC1789" s="16"/>
      <c r="AD1789" s="16"/>
      <c r="AE1789" s="16"/>
      <c r="AT1789" s="304" t="s">
        <v>369</v>
      </c>
      <c r="AU1789" s="304" t="s">
        <v>91</v>
      </c>
      <c r="AV1789" s="16" t="s">
        <v>102</v>
      </c>
      <c r="AW1789" s="16" t="s">
        <v>38</v>
      </c>
      <c r="AX1789" s="16" t="s">
        <v>83</v>
      </c>
      <c r="AY1789" s="304" t="s">
        <v>227</v>
      </c>
    </row>
    <row r="1790" s="13" customFormat="1">
      <c r="A1790" s="13"/>
      <c r="B1790" s="252"/>
      <c r="C1790" s="253"/>
      <c r="D1790" s="242" t="s">
        <v>369</v>
      </c>
      <c r="E1790" s="254" t="s">
        <v>1</v>
      </c>
      <c r="F1790" s="255" t="s">
        <v>2670</v>
      </c>
      <c r="G1790" s="253"/>
      <c r="H1790" s="256">
        <v>4.5800000000000001</v>
      </c>
      <c r="I1790" s="257"/>
      <c r="J1790" s="253"/>
      <c r="K1790" s="253"/>
      <c r="L1790" s="258"/>
      <c r="M1790" s="259"/>
      <c r="N1790" s="260"/>
      <c r="O1790" s="260"/>
      <c r="P1790" s="260"/>
      <c r="Q1790" s="260"/>
      <c r="R1790" s="260"/>
      <c r="S1790" s="260"/>
      <c r="T1790" s="261"/>
      <c r="U1790" s="13"/>
      <c r="V1790" s="13"/>
      <c r="W1790" s="13"/>
      <c r="X1790" s="13"/>
      <c r="Y1790" s="13"/>
      <c r="Z1790" s="13"/>
      <c r="AA1790" s="13"/>
      <c r="AB1790" s="13"/>
      <c r="AC1790" s="13"/>
      <c r="AD1790" s="13"/>
      <c r="AE1790" s="13"/>
      <c r="AT1790" s="262" t="s">
        <v>369</v>
      </c>
      <c r="AU1790" s="262" t="s">
        <v>91</v>
      </c>
      <c r="AV1790" s="13" t="s">
        <v>91</v>
      </c>
      <c r="AW1790" s="13" t="s">
        <v>38</v>
      </c>
      <c r="AX1790" s="13" t="s">
        <v>83</v>
      </c>
      <c r="AY1790" s="262" t="s">
        <v>227</v>
      </c>
    </row>
    <row r="1791" s="16" customFormat="1">
      <c r="A1791" s="16"/>
      <c r="B1791" s="294"/>
      <c r="C1791" s="295"/>
      <c r="D1791" s="242" t="s">
        <v>369</v>
      </c>
      <c r="E1791" s="296" t="s">
        <v>1</v>
      </c>
      <c r="F1791" s="297" t="s">
        <v>450</v>
      </c>
      <c r="G1791" s="295"/>
      <c r="H1791" s="298">
        <v>4.5800000000000001</v>
      </c>
      <c r="I1791" s="299"/>
      <c r="J1791" s="295"/>
      <c r="K1791" s="295"/>
      <c r="L1791" s="300"/>
      <c r="M1791" s="301"/>
      <c r="N1791" s="302"/>
      <c r="O1791" s="302"/>
      <c r="P1791" s="302"/>
      <c r="Q1791" s="302"/>
      <c r="R1791" s="302"/>
      <c r="S1791" s="302"/>
      <c r="T1791" s="303"/>
      <c r="U1791" s="16"/>
      <c r="V1791" s="16"/>
      <c r="W1791" s="16"/>
      <c r="X1791" s="16"/>
      <c r="Y1791" s="16"/>
      <c r="Z1791" s="16"/>
      <c r="AA1791" s="16"/>
      <c r="AB1791" s="16"/>
      <c r="AC1791" s="16"/>
      <c r="AD1791" s="16"/>
      <c r="AE1791" s="16"/>
      <c r="AT1791" s="304" t="s">
        <v>369</v>
      </c>
      <c r="AU1791" s="304" t="s">
        <v>91</v>
      </c>
      <c r="AV1791" s="16" t="s">
        <v>102</v>
      </c>
      <c r="AW1791" s="16" t="s">
        <v>38</v>
      </c>
      <c r="AX1791" s="16" t="s">
        <v>83</v>
      </c>
      <c r="AY1791" s="304" t="s">
        <v>227</v>
      </c>
    </row>
    <row r="1792" s="13" customFormat="1">
      <c r="A1792" s="13"/>
      <c r="B1792" s="252"/>
      <c r="C1792" s="253"/>
      <c r="D1792" s="242" t="s">
        <v>369</v>
      </c>
      <c r="E1792" s="254" t="s">
        <v>1</v>
      </c>
      <c r="F1792" s="255" t="s">
        <v>2671</v>
      </c>
      <c r="G1792" s="253"/>
      <c r="H1792" s="256">
        <v>6.8700000000000001</v>
      </c>
      <c r="I1792" s="257"/>
      <c r="J1792" s="253"/>
      <c r="K1792" s="253"/>
      <c r="L1792" s="258"/>
      <c r="M1792" s="259"/>
      <c r="N1792" s="260"/>
      <c r="O1792" s="260"/>
      <c r="P1792" s="260"/>
      <c r="Q1792" s="260"/>
      <c r="R1792" s="260"/>
      <c r="S1792" s="260"/>
      <c r="T1792" s="261"/>
      <c r="U1792" s="13"/>
      <c r="V1792" s="13"/>
      <c r="W1792" s="13"/>
      <c r="X1792" s="13"/>
      <c r="Y1792" s="13"/>
      <c r="Z1792" s="13"/>
      <c r="AA1792" s="13"/>
      <c r="AB1792" s="13"/>
      <c r="AC1792" s="13"/>
      <c r="AD1792" s="13"/>
      <c r="AE1792" s="13"/>
      <c r="AT1792" s="262" t="s">
        <v>369</v>
      </c>
      <c r="AU1792" s="262" t="s">
        <v>91</v>
      </c>
      <c r="AV1792" s="13" t="s">
        <v>91</v>
      </c>
      <c r="AW1792" s="13" t="s">
        <v>38</v>
      </c>
      <c r="AX1792" s="13" t="s">
        <v>83</v>
      </c>
      <c r="AY1792" s="262" t="s">
        <v>227</v>
      </c>
    </row>
    <row r="1793" s="14" customFormat="1">
      <c r="A1793" s="14"/>
      <c r="B1793" s="263"/>
      <c r="C1793" s="264"/>
      <c r="D1793" s="242" t="s">
        <v>369</v>
      </c>
      <c r="E1793" s="265" t="s">
        <v>1</v>
      </c>
      <c r="F1793" s="266" t="s">
        <v>371</v>
      </c>
      <c r="G1793" s="264"/>
      <c r="H1793" s="267">
        <v>57.25</v>
      </c>
      <c r="I1793" s="268"/>
      <c r="J1793" s="264"/>
      <c r="K1793" s="264"/>
      <c r="L1793" s="269"/>
      <c r="M1793" s="270"/>
      <c r="N1793" s="271"/>
      <c r="O1793" s="271"/>
      <c r="P1793" s="271"/>
      <c r="Q1793" s="271"/>
      <c r="R1793" s="271"/>
      <c r="S1793" s="271"/>
      <c r="T1793" s="272"/>
      <c r="U1793" s="14"/>
      <c r="V1793" s="14"/>
      <c r="W1793" s="14"/>
      <c r="X1793" s="14"/>
      <c r="Y1793" s="14"/>
      <c r="Z1793" s="14"/>
      <c r="AA1793" s="14"/>
      <c r="AB1793" s="14"/>
      <c r="AC1793" s="14"/>
      <c r="AD1793" s="14"/>
      <c r="AE1793" s="14"/>
      <c r="AT1793" s="273" t="s">
        <v>369</v>
      </c>
      <c r="AU1793" s="273" t="s">
        <v>91</v>
      </c>
      <c r="AV1793" s="14" t="s">
        <v>115</v>
      </c>
      <c r="AW1793" s="14" t="s">
        <v>38</v>
      </c>
      <c r="AX1793" s="14" t="s">
        <v>87</v>
      </c>
      <c r="AY1793" s="273" t="s">
        <v>227</v>
      </c>
    </row>
    <row r="1794" s="2" customFormat="1" ht="21.75" customHeight="1">
      <c r="A1794" s="40"/>
      <c r="B1794" s="41"/>
      <c r="C1794" s="229" t="s">
        <v>2672</v>
      </c>
      <c r="D1794" s="229" t="s">
        <v>230</v>
      </c>
      <c r="E1794" s="230" t="s">
        <v>2673</v>
      </c>
      <c r="F1794" s="231" t="s">
        <v>2674</v>
      </c>
      <c r="G1794" s="232" t="s">
        <v>415</v>
      </c>
      <c r="H1794" s="233">
        <v>153.75</v>
      </c>
      <c r="I1794" s="234"/>
      <c r="J1794" s="235">
        <f>ROUND(I1794*H1794,2)</f>
        <v>0</v>
      </c>
      <c r="K1794" s="231" t="s">
        <v>251</v>
      </c>
      <c r="L1794" s="46"/>
      <c r="M1794" s="236" t="s">
        <v>1</v>
      </c>
      <c r="N1794" s="237" t="s">
        <v>48</v>
      </c>
      <c r="O1794" s="93"/>
      <c r="P1794" s="238">
        <f>O1794*H1794</f>
        <v>0</v>
      </c>
      <c r="Q1794" s="238">
        <v>0.0054000000000000003</v>
      </c>
      <c r="R1794" s="238">
        <f>Q1794*H1794</f>
        <v>0.83025000000000004</v>
      </c>
      <c r="S1794" s="238">
        <v>0</v>
      </c>
      <c r="T1794" s="239">
        <f>S1794*H1794</f>
        <v>0</v>
      </c>
      <c r="U1794" s="40"/>
      <c r="V1794" s="40"/>
      <c r="W1794" s="40"/>
      <c r="X1794" s="40"/>
      <c r="Y1794" s="40"/>
      <c r="Z1794" s="40"/>
      <c r="AA1794" s="40"/>
      <c r="AB1794" s="40"/>
      <c r="AC1794" s="40"/>
      <c r="AD1794" s="40"/>
      <c r="AE1794" s="40"/>
      <c r="AR1794" s="240" t="s">
        <v>300</v>
      </c>
      <c r="AT1794" s="240" t="s">
        <v>230</v>
      </c>
      <c r="AU1794" s="240" t="s">
        <v>91</v>
      </c>
      <c r="AY1794" s="18" t="s">
        <v>227</v>
      </c>
      <c r="BE1794" s="241">
        <f>IF(N1794="základní",J1794,0)</f>
        <v>0</v>
      </c>
      <c r="BF1794" s="241">
        <f>IF(N1794="snížená",J1794,0)</f>
        <v>0</v>
      </c>
      <c r="BG1794" s="241">
        <f>IF(N1794="zákl. přenesená",J1794,0)</f>
        <v>0</v>
      </c>
      <c r="BH1794" s="241">
        <f>IF(N1794="sníž. přenesená",J1794,0)</f>
        <v>0</v>
      </c>
      <c r="BI1794" s="241">
        <f>IF(N1794="nulová",J1794,0)</f>
        <v>0</v>
      </c>
      <c r="BJ1794" s="18" t="s">
        <v>87</v>
      </c>
      <c r="BK1794" s="241">
        <f>ROUND(I1794*H1794,2)</f>
        <v>0</v>
      </c>
      <c r="BL1794" s="18" t="s">
        <v>300</v>
      </c>
      <c r="BM1794" s="240" t="s">
        <v>2675</v>
      </c>
    </row>
    <row r="1795" s="2" customFormat="1">
      <c r="A1795" s="40"/>
      <c r="B1795" s="41"/>
      <c r="C1795" s="42"/>
      <c r="D1795" s="242" t="s">
        <v>237</v>
      </c>
      <c r="E1795" s="42"/>
      <c r="F1795" s="243" t="s">
        <v>2676</v>
      </c>
      <c r="G1795" s="42"/>
      <c r="H1795" s="42"/>
      <c r="I1795" s="244"/>
      <c r="J1795" s="42"/>
      <c r="K1795" s="42"/>
      <c r="L1795" s="46"/>
      <c r="M1795" s="245"/>
      <c r="N1795" s="246"/>
      <c r="O1795" s="93"/>
      <c r="P1795" s="93"/>
      <c r="Q1795" s="93"/>
      <c r="R1795" s="93"/>
      <c r="S1795" s="93"/>
      <c r="T1795" s="94"/>
      <c r="U1795" s="40"/>
      <c r="V1795" s="40"/>
      <c r="W1795" s="40"/>
      <c r="X1795" s="40"/>
      <c r="Y1795" s="40"/>
      <c r="Z1795" s="40"/>
      <c r="AA1795" s="40"/>
      <c r="AB1795" s="40"/>
      <c r="AC1795" s="40"/>
      <c r="AD1795" s="40"/>
      <c r="AE1795" s="40"/>
      <c r="AT1795" s="18" t="s">
        <v>237</v>
      </c>
      <c r="AU1795" s="18" t="s">
        <v>91</v>
      </c>
    </row>
    <row r="1796" s="15" customFormat="1">
      <c r="A1796" s="15"/>
      <c r="B1796" s="274"/>
      <c r="C1796" s="275"/>
      <c r="D1796" s="242" t="s">
        <v>369</v>
      </c>
      <c r="E1796" s="276" t="s">
        <v>1</v>
      </c>
      <c r="F1796" s="277" t="s">
        <v>632</v>
      </c>
      <c r="G1796" s="275"/>
      <c r="H1796" s="276" t="s">
        <v>1</v>
      </c>
      <c r="I1796" s="278"/>
      <c r="J1796" s="275"/>
      <c r="K1796" s="275"/>
      <c r="L1796" s="279"/>
      <c r="M1796" s="280"/>
      <c r="N1796" s="281"/>
      <c r="O1796" s="281"/>
      <c r="P1796" s="281"/>
      <c r="Q1796" s="281"/>
      <c r="R1796" s="281"/>
      <c r="S1796" s="281"/>
      <c r="T1796" s="282"/>
      <c r="U1796" s="15"/>
      <c r="V1796" s="15"/>
      <c r="W1796" s="15"/>
      <c r="X1796" s="15"/>
      <c r="Y1796" s="15"/>
      <c r="Z1796" s="15"/>
      <c r="AA1796" s="15"/>
      <c r="AB1796" s="15"/>
      <c r="AC1796" s="15"/>
      <c r="AD1796" s="15"/>
      <c r="AE1796" s="15"/>
      <c r="AT1796" s="283" t="s">
        <v>369</v>
      </c>
      <c r="AU1796" s="283" t="s">
        <v>91</v>
      </c>
      <c r="AV1796" s="15" t="s">
        <v>87</v>
      </c>
      <c r="AW1796" s="15" t="s">
        <v>38</v>
      </c>
      <c r="AX1796" s="15" t="s">
        <v>83</v>
      </c>
      <c r="AY1796" s="283" t="s">
        <v>227</v>
      </c>
    </row>
    <row r="1797" s="13" customFormat="1">
      <c r="A1797" s="13"/>
      <c r="B1797" s="252"/>
      <c r="C1797" s="253"/>
      <c r="D1797" s="242" t="s">
        <v>369</v>
      </c>
      <c r="E1797" s="254" t="s">
        <v>1</v>
      </c>
      <c r="F1797" s="255" t="s">
        <v>947</v>
      </c>
      <c r="G1797" s="253"/>
      <c r="H1797" s="256">
        <v>89.299999999999997</v>
      </c>
      <c r="I1797" s="257"/>
      <c r="J1797" s="253"/>
      <c r="K1797" s="253"/>
      <c r="L1797" s="258"/>
      <c r="M1797" s="259"/>
      <c r="N1797" s="260"/>
      <c r="O1797" s="260"/>
      <c r="P1797" s="260"/>
      <c r="Q1797" s="260"/>
      <c r="R1797" s="260"/>
      <c r="S1797" s="260"/>
      <c r="T1797" s="261"/>
      <c r="U1797" s="13"/>
      <c r="V1797" s="13"/>
      <c r="W1797" s="13"/>
      <c r="X1797" s="13"/>
      <c r="Y1797" s="13"/>
      <c r="Z1797" s="13"/>
      <c r="AA1797" s="13"/>
      <c r="AB1797" s="13"/>
      <c r="AC1797" s="13"/>
      <c r="AD1797" s="13"/>
      <c r="AE1797" s="13"/>
      <c r="AT1797" s="262" t="s">
        <v>369</v>
      </c>
      <c r="AU1797" s="262" t="s">
        <v>91</v>
      </c>
      <c r="AV1797" s="13" t="s">
        <v>91</v>
      </c>
      <c r="AW1797" s="13" t="s">
        <v>38</v>
      </c>
      <c r="AX1797" s="13" t="s">
        <v>83</v>
      </c>
      <c r="AY1797" s="262" t="s">
        <v>227</v>
      </c>
    </row>
    <row r="1798" s="13" customFormat="1">
      <c r="A1798" s="13"/>
      <c r="B1798" s="252"/>
      <c r="C1798" s="253"/>
      <c r="D1798" s="242" t="s">
        <v>369</v>
      </c>
      <c r="E1798" s="254" t="s">
        <v>1</v>
      </c>
      <c r="F1798" s="255" t="s">
        <v>955</v>
      </c>
      <c r="G1798" s="253"/>
      <c r="H1798" s="256">
        <v>24.199999999999999</v>
      </c>
      <c r="I1798" s="257"/>
      <c r="J1798" s="253"/>
      <c r="K1798" s="253"/>
      <c r="L1798" s="258"/>
      <c r="M1798" s="259"/>
      <c r="N1798" s="260"/>
      <c r="O1798" s="260"/>
      <c r="P1798" s="260"/>
      <c r="Q1798" s="260"/>
      <c r="R1798" s="260"/>
      <c r="S1798" s="260"/>
      <c r="T1798" s="261"/>
      <c r="U1798" s="13"/>
      <c r="V1798" s="13"/>
      <c r="W1798" s="13"/>
      <c r="X1798" s="13"/>
      <c r="Y1798" s="13"/>
      <c r="Z1798" s="13"/>
      <c r="AA1798" s="13"/>
      <c r="AB1798" s="13"/>
      <c r="AC1798" s="13"/>
      <c r="AD1798" s="13"/>
      <c r="AE1798" s="13"/>
      <c r="AT1798" s="262" t="s">
        <v>369</v>
      </c>
      <c r="AU1798" s="262" t="s">
        <v>91</v>
      </c>
      <c r="AV1798" s="13" t="s">
        <v>91</v>
      </c>
      <c r="AW1798" s="13" t="s">
        <v>38</v>
      </c>
      <c r="AX1798" s="13" t="s">
        <v>83</v>
      </c>
      <c r="AY1798" s="262" t="s">
        <v>227</v>
      </c>
    </row>
    <row r="1799" s="13" customFormat="1">
      <c r="A1799" s="13"/>
      <c r="B1799" s="252"/>
      <c r="C1799" s="253"/>
      <c r="D1799" s="242" t="s">
        <v>369</v>
      </c>
      <c r="E1799" s="254" t="s">
        <v>1</v>
      </c>
      <c r="F1799" s="255" t="s">
        <v>956</v>
      </c>
      <c r="G1799" s="253"/>
      <c r="H1799" s="256">
        <v>9.5</v>
      </c>
      <c r="I1799" s="257"/>
      <c r="J1799" s="253"/>
      <c r="K1799" s="253"/>
      <c r="L1799" s="258"/>
      <c r="M1799" s="259"/>
      <c r="N1799" s="260"/>
      <c r="O1799" s="260"/>
      <c r="P1799" s="260"/>
      <c r="Q1799" s="260"/>
      <c r="R1799" s="260"/>
      <c r="S1799" s="260"/>
      <c r="T1799" s="261"/>
      <c r="U1799" s="13"/>
      <c r="V1799" s="13"/>
      <c r="W1799" s="13"/>
      <c r="X1799" s="13"/>
      <c r="Y1799" s="13"/>
      <c r="Z1799" s="13"/>
      <c r="AA1799" s="13"/>
      <c r="AB1799" s="13"/>
      <c r="AC1799" s="13"/>
      <c r="AD1799" s="13"/>
      <c r="AE1799" s="13"/>
      <c r="AT1799" s="262" t="s">
        <v>369</v>
      </c>
      <c r="AU1799" s="262" t="s">
        <v>91</v>
      </c>
      <c r="AV1799" s="13" t="s">
        <v>91</v>
      </c>
      <c r="AW1799" s="13" t="s">
        <v>38</v>
      </c>
      <c r="AX1799" s="13" t="s">
        <v>83</v>
      </c>
      <c r="AY1799" s="262" t="s">
        <v>227</v>
      </c>
    </row>
    <row r="1800" s="16" customFormat="1">
      <c r="A1800" s="16"/>
      <c r="B1800" s="294"/>
      <c r="C1800" s="295"/>
      <c r="D1800" s="242" t="s">
        <v>369</v>
      </c>
      <c r="E1800" s="296" t="s">
        <v>1</v>
      </c>
      <c r="F1800" s="297" t="s">
        <v>450</v>
      </c>
      <c r="G1800" s="295"/>
      <c r="H1800" s="298">
        <v>123</v>
      </c>
      <c r="I1800" s="299"/>
      <c r="J1800" s="295"/>
      <c r="K1800" s="295"/>
      <c r="L1800" s="300"/>
      <c r="M1800" s="301"/>
      <c r="N1800" s="302"/>
      <c r="O1800" s="302"/>
      <c r="P1800" s="302"/>
      <c r="Q1800" s="302"/>
      <c r="R1800" s="302"/>
      <c r="S1800" s="302"/>
      <c r="T1800" s="303"/>
      <c r="U1800" s="16"/>
      <c r="V1800" s="16"/>
      <c r="W1800" s="16"/>
      <c r="X1800" s="16"/>
      <c r="Y1800" s="16"/>
      <c r="Z1800" s="16"/>
      <c r="AA1800" s="16"/>
      <c r="AB1800" s="16"/>
      <c r="AC1800" s="16"/>
      <c r="AD1800" s="16"/>
      <c r="AE1800" s="16"/>
      <c r="AT1800" s="304" t="s">
        <v>369</v>
      </c>
      <c r="AU1800" s="304" t="s">
        <v>91</v>
      </c>
      <c r="AV1800" s="16" t="s">
        <v>102</v>
      </c>
      <c r="AW1800" s="16" t="s">
        <v>38</v>
      </c>
      <c r="AX1800" s="16" t="s">
        <v>83</v>
      </c>
      <c r="AY1800" s="304" t="s">
        <v>227</v>
      </c>
    </row>
    <row r="1801" s="13" customFormat="1">
      <c r="A1801" s="13"/>
      <c r="B1801" s="252"/>
      <c r="C1801" s="253"/>
      <c r="D1801" s="242" t="s">
        <v>369</v>
      </c>
      <c r="E1801" s="254" t="s">
        <v>1</v>
      </c>
      <c r="F1801" s="255" t="s">
        <v>2677</v>
      </c>
      <c r="G1801" s="253"/>
      <c r="H1801" s="256">
        <v>12.300000000000001</v>
      </c>
      <c r="I1801" s="257"/>
      <c r="J1801" s="253"/>
      <c r="K1801" s="253"/>
      <c r="L1801" s="258"/>
      <c r="M1801" s="259"/>
      <c r="N1801" s="260"/>
      <c r="O1801" s="260"/>
      <c r="P1801" s="260"/>
      <c r="Q1801" s="260"/>
      <c r="R1801" s="260"/>
      <c r="S1801" s="260"/>
      <c r="T1801" s="261"/>
      <c r="U1801" s="13"/>
      <c r="V1801" s="13"/>
      <c r="W1801" s="13"/>
      <c r="X1801" s="13"/>
      <c r="Y1801" s="13"/>
      <c r="Z1801" s="13"/>
      <c r="AA1801" s="13"/>
      <c r="AB1801" s="13"/>
      <c r="AC1801" s="13"/>
      <c r="AD1801" s="13"/>
      <c r="AE1801" s="13"/>
      <c r="AT1801" s="262" t="s">
        <v>369</v>
      </c>
      <c r="AU1801" s="262" t="s">
        <v>91</v>
      </c>
      <c r="AV1801" s="13" t="s">
        <v>91</v>
      </c>
      <c r="AW1801" s="13" t="s">
        <v>38</v>
      </c>
      <c r="AX1801" s="13" t="s">
        <v>83</v>
      </c>
      <c r="AY1801" s="262" t="s">
        <v>227</v>
      </c>
    </row>
    <row r="1802" s="16" customFormat="1">
      <c r="A1802" s="16"/>
      <c r="B1802" s="294"/>
      <c r="C1802" s="295"/>
      <c r="D1802" s="242" t="s">
        <v>369</v>
      </c>
      <c r="E1802" s="296" t="s">
        <v>1</v>
      </c>
      <c r="F1802" s="297" t="s">
        <v>450</v>
      </c>
      <c r="G1802" s="295"/>
      <c r="H1802" s="298">
        <v>12.300000000000001</v>
      </c>
      <c r="I1802" s="299"/>
      <c r="J1802" s="295"/>
      <c r="K1802" s="295"/>
      <c r="L1802" s="300"/>
      <c r="M1802" s="301"/>
      <c r="N1802" s="302"/>
      <c r="O1802" s="302"/>
      <c r="P1802" s="302"/>
      <c r="Q1802" s="302"/>
      <c r="R1802" s="302"/>
      <c r="S1802" s="302"/>
      <c r="T1802" s="303"/>
      <c r="U1802" s="16"/>
      <c r="V1802" s="16"/>
      <c r="W1802" s="16"/>
      <c r="X1802" s="16"/>
      <c r="Y1802" s="16"/>
      <c r="Z1802" s="16"/>
      <c r="AA1802" s="16"/>
      <c r="AB1802" s="16"/>
      <c r="AC1802" s="16"/>
      <c r="AD1802" s="16"/>
      <c r="AE1802" s="16"/>
      <c r="AT1802" s="304" t="s">
        <v>369</v>
      </c>
      <c r="AU1802" s="304" t="s">
        <v>91</v>
      </c>
      <c r="AV1802" s="16" t="s">
        <v>102</v>
      </c>
      <c r="AW1802" s="16" t="s">
        <v>38</v>
      </c>
      <c r="AX1802" s="16" t="s">
        <v>83</v>
      </c>
      <c r="AY1802" s="304" t="s">
        <v>227</v>
      </c>
    </row>
    <row r="1803" s="13" customFormat="1">
      <c r="A1803" s="13"/>
      <c r="B1803" s="252"/>
      <c r="C1803" s="253"/>
      <c r="D1803" s="242" t="s">
        <v>369</v>
      </c>
      <c r="E1803" s="254" t="s">
        <v>1</v>
      </c>
      <c r="F1803" s="255" t="s">
        <v>2678</v>
      </c>
      <c r="G1803" s="253"/>
      <c r="H1803" s="256">
        <v>18.449999999999999</v>
      </c>
      <c r="I1803" s="257"/>
      <c r="J1803" s="253"/>
      <c r="K1803" s="253"/>
      <c r="L1803" s="258"/>
      <c r="M1803" s="259"/>
      <c r="N1803" s="260"/>
      <c r="O1803" s="260"/>
      <c r="P1803" s="260"/>
      <c r="Q1803" s="260"/>
      <c r="R1803" s="260"/>
      <c r="S1803" s="260"/>
      <c r="T1803" s="261"/>
      <c r="U1803" s="13"/>
      <c r="V1803" s="13"/>
      <c r="W1803" s="13"/>
      <c r="X1803" s="13"/>
      <c r="Y1803" s="13"/>
      <c r="Z1803" s="13"/>
      <c r="AA1803" s="13"/>
      <c r="AB1803" s="13"/>
      <c r="AC1803" s="13"/>
      <c r="AD1803" s="13"/>
      <c r="AE1803" s="13"/>
      <c r="AT1803" s="262" t="s">
        <v>369</v>
      </c>
      <c r="AU1803" s="262" t="s">
        <v>91</v>
      </c>
      <c r="AV1803" s="13" t="s">
        <v>91</v>
      </c>
      <c r="AW1803" s="13" t="s">
        <v>38</v>
      </c>
      <c r="AX1803" s="13" t="s">
        <v>83</v>
      </c>
      <c r="AY1803" s="262" t="s">
        <v>227</v>
      </c>
    </row>
    <row r="1804" s="14" customFormat="1">
      <c r="A1804" s="14"/>
      <c r="B1804" s="263"/>
      <c r="C1804" s="264"/>
      <c r="D1804" s="242" t="s">
        <v>369</v>
      </c>
      <c r="E1804" s="265" t="s">
        <v>1</v>
      </c>
      <c r="F1804" s="266" t="s">
        <v>371</v>
      </c>
      <c r="G1804" s="264"/>
      <c r="H1804" s="267">
        <v>153.75</v>
      </c>
      <c r="I1804" s="268"/>
      <c r="J1804" s="264"/>
      <c r="K1804" s="264"/>
      <c r="L1804" s="269"/>
      <c r="M1804" s="270"/>
      <c r="N1804" s="271"/>
      <c r="O1804" s="271"/>
      <c r="P1804" s="271"/>
      <c r="Q1804" s="271"/>
      <c r="R1804" s="271"/>
      <c r="S1804" s="271"/>
      <c r="T1804" s="272"/>
      <c r="U1804" s="14"/>
      <c r="V1804" s="14"/>
      <c r="W1804" s="14"/>
      <c r="X1804" s="14"/>
      <c r="Y1804" s="14"/>
      <c r="Z1804" s="14"/>
      <c r="AA1804" s="14"/>
      <c r="AB1804" s="14"/>
      <c r="AC1804" s="14"/>
      <c r="AD1804" s="14"/>
      <c r="AE1804" s="14"/>
      <c r="AT1804" s="273" t="s">
        <v>369</v>
      </c>
      <c r="AU1804" s="273" t="s">
        <v>91</v>
      </c>
      <c r="AV1804" s="14" t="s">
        <v>115</v>
      </c>
      <c r="AW1804" s="14" t="s">
        <v>38</v>
      </c>
      <c r="AX1804" s="14" t="s">
        <v>87</v>
      </c>
      <c r="AY1804" s="273" t="s">
        <v>227</v>
      </c>
    </row>
    <row r="1805" s="2" customFormat="1" ht="16.5" customHeight="1">
      <c r="A1805" s="40"/>
      <c r="B1805" s="41"/>
      <c r="C1805" s="229" t="s">
        <v>2679</v>
      </c>
      <c r="D1805" s="229" t="s">
        <v>230</v>
      </c>
      <c r="E1805" s="230" t="s">
        <v>2680</v>
      </c>
      <c r="F1805" s="231" t="s">
        <v>2681</v>
      </c>
      <c r="G1805" s="232" t="s">
        <v>415</v>
      </c>
      <c r="H1805" s="233">
        <v>302.60500000000002</v>
      </c>
      <c r="I1805" s="234"/>
      <c r="J1805" s="235">
        <f>ROUND(I1805*H1805,2)</f>
        <v>0</v>
      </c>
      <c r="K1805" s="231" t="s">
        <v>234</v>
      </c>
      <c r="L1805" s="46"/>
      <c r="M1805" s="236" t="s">
        <v>1</v>
      </c>
      <c r="N1805" s="237" t="s">
        <v>48</v>
      </c>
      <c r="O1805" s="93"/>
      <c r="P1805" s="238">
        <f>O1805*H1805</f>
        <v>0</v>
      </c>
      <c r="Q1805" s="238">
        <v>0.00040000000000000002</v>
      </c>
      <c r="R1805" s="238">
        <f>Q1805*H1805</f>
        <v>0.12104200000000001</v>
      </c>
      <c r="S1805" s="238">
        <v>0</v>
      </c>
      <c r="T1805" s="239">
        <f>S1805*H1805</f>
        <v>0</v>
      </c>
      <c r="U1805" s="40"/>
      <c r="V1805" s="40"/>
      <c r="W1805" s="40"/>
      <c r="X1805" s="40"/>
      <c r="Y1805" s="40"/>
      <c r="Z1805" s="40"/>
      <c r="AA1805" s="40"/>
      <c r="AB1805" s="40"/>
      <c r="AC1805" s="40"/>
      <c r="AD1805" s="40"/>
      <c r="AE1805" s="40"/>
      <c r="AR1805" s="240" t="s">
        <v>300</v>
      </c>
      <c r="AT1805" s="240" t="s">
        <v>230</v>
      </c>
      <c r="AU1805" s="240" t="s">
        <v>91</v>
      </c>
      <c r="AY1805" s="18" t="s">
        <v>227</v>
      </c>
      <c r="BE1805" s="241">
        <f>IF(N1805="základní",J1805,0)</f>
        <v>0</v>
      </c>
      <c r="BF1805" s="241">
        <f>IF(N1805="snížená",J1805,0)</f>
        <v>0</v>
      </c>
      <c r="BG1805" s="241">
        <f>IF(N1805="zákl. přenesená",J1805,0)</f>
        <v>0</v>
      </c>
      <c r="BH1805" s="241">
        <f>IF(N1805="sníž. přenesená",J1805,0)</f>
        <v>0</v>
      </c>
      <c r="BI1805" s="241">
        <f>IF(N1805="nulová",J1805,0)</f>
        <v>0</v>
      </c>
      <c r="BJ1805" s="18" t="s">
        <v>87</v>
      </c>
      <c r="BK1805" s="241">
        <f>ROUND(I1805*H1805,2)</f>
        <v>0</v>
      </c>
      <c r="BL1805" s="18" t="s">
        <v>300</v>
      </c>
      <c r="BM1805" s="240" t="s">
        <v>2682</v>
      </c>
    </row>
    <row r="1806" s="15" customFormat="1">
      <c r="A1806" s="15"/>
      <c r="B1806" s="274"/>
      <c r="C1806" s="275"/>
      <c r="D1806" s="242" t="s">
        <v>369</v>
      </c>
      <c r="E1806" s="276" t="s">
        <v>1</v>
      </c>
      <c r="F1806" s="277" t="s">
        <v>632</v>
      </c>
      <c r="G1806" s="275"/>
      <c r="H1806" s="276" t="s">
        <v>1</v>
      </c>
      <c r="I1806" s="278"/>
      <c r="J1806" s="275"/>
      <c r="K1806" s="275"/>
      <c r="L1806" s="279"/>
      <c r="M1806" s="280"/>
      <c r="N1806" s="281"/>
      <c r="O1806" s="281"/>
      <c r="P1806" s="281"/>
      <c r="Q1806" s="281"/>
      <c r="R1806" s="281"/>
      <c r="S1806" s="281"/>
      <c r="T1806" s="282"/>
      <c r="U1806" s="15"/>
      <c r="V1806" s="15"/>
      <c r="W1806" s="15"/>
      <c r="X1806" s="15"/>
      <c r="Y1806" s="15"/>
      <c r="Z1806" s="15"/>
      <c r="AA1806" s="15"/>
      <c r="AB1806" s="15"/>
      <c r="AC1806" s="15"/>
      <c r="AD1806" s="15"/>
      <c r="AE1806" s="15"/>
      <c r="AT1806" s="283" t="s">
        <v>369</v>
      </c>
      <c r="AU1806" s="283" t="s">
        <v>91</v>
      </c>
      <c r="AV1806" s="15" t="s">
        <v>87</v>
      </c>
      <c r="AW1806" s="15" t="s">
        <v>38</v>
      </c>
      <c r="AX1806" s="15" t="s">
        <v>83</v>
      </c>
      <c r="AY1806" s="283" t="s">
        <v>227</v>
      </c>
    </row>
    <row r="1807" s="13" customFormat="1">
      <c r="A1807" s="13"/>
      <c r="B1807" s="252"/>
      <c r="C1807" s="253"/>
      <c r="D1807" s="242" t="s">
        <v>369</v>
      </c>
      <c r="E1807" s="254" t="s">
        <v>1</v>
      </c>
      <c r="F1807" s="255" t="s">
        <v>967</v>
      </c>
      <c r="G1807" s="253"/>
      <c r="H1807" s="256">
        <v>12.9</v>
      </c>
      <c r="I1807" s="257"/>
      <c r="J1807" s="253"/>
      <c r="K1807" s="253"/>
      <c r="L1807" s="258"/>
      <c r="M1807" s="259"/>
      <c r="N1807" s="260"/>
      <c r="O1807" s="260"/>
      <c r="P1807" s="260"/>
      <c r="Q1807" s="260"/>
      <c r="R1807" s="260"/>
      <c r="S1807" s="260"/>
      <c r="T1807" s="261"/>
      <c r="U1807" s="13"/>
      <c r="V1807" s="13"/>
      <c r="W1807" s="13"/>
      <c r="X1807" s="13"/>
      <c r="Y1807" s="13"/>
      <c r="Z1807" s="13"/>
      <c r="AA1807" s="13"/>
      <c r="AB1807" s="13"/>
      <c r="AC1807" s="13"/>
      <c r="AD1807" s="13"/>
      <c r="AE1807" s="13"/>
      <c r="AT1807" s="262" t="s">
        <v>369</v>
      </c>
      <c r="AU1807" s="262" t="s">
        <v>91</v>
      </c>
      <c r="AV1807" s="13" t="s">
        <v>91</v>
      </c>
      <c r="AW1807" s="13" t="s">
        <v>38</v>
      </c>
      <c r="AX1807" s="13" t="s">
        <v>83</v>
      </c>
      <c r="AY1807" s="262" t="s">
        <v>227</v>
      </c>
    </row>
    <row r="1808" s="13" customFormat="1">
      <c r="A1808" s="13"/>
      <c r="B1808" s="252"/>
      <c r="C1808" s="253"/>
      <c r="D1808" s="242" t="s">
        <v>369</v>
      </c>
      <c r="E1808" s="254" t="s">
        <v>1</v>
      </c>
      <c r="F1808" s="255" t="s">
        <v>968</v>
      </c>
      <c r="G1808" s="253"/>
      <c r="H1808" s="256">
        <v>45.799999999999997</v>
      </c>
      <c r="I1808" s="257"/>
      <c r="J1808" s="253"/>
      <c r="K1808" s="253"/>
      <c r="L1808" s="258"/>
      <c r="M1808" s="259"/>
      <c r="N1808" s="260"/>
      <c r="O1808" s="260"/>
      <c r="P1808" s="260"/>
      <c r="Q1808" s="260"/>
      <c r="R1808" s="260"/>
      <c r="S1808" s="260"/>
      <c r="T1808" s="261"/>
      <c r="U1808" s="13"/>
      <c r="V1808" s="13"/>
      <c r="W1808" s="13"/>
      <c r="X1808" s="13"/>
      <c r="Y1808" s="13"/>
      <c r="Z1808" s="13"/>
      <c r="AA1808" s="13"/>
      <c r="AB1808" s="13"/>
      <c r="AC1808" s="13"/>
      <c r="AD1808" s="13"/>
      <c r="AE1808" s="13"/>
      <c r="AT1808" s="262" t="s">
        <v>369</v>
      </c>
      <c r="AU1808" s="262" t="s">
        <v>91</v>
      </c>
      <c r="AV1808" s="13" t="s">
        <v>91</v>
      </c>
      <c r="AW1808" s="13" t="s">
        <v>38</v>
      </c>
      <c r="AX1808" s="13" t="s">
        <v>83</v>
      </c>
      <c r="AY1808" s="262" t="s">
        <v>227</v>
      </c>
    </row>
    <row r="1809" s="13" customFormat="1">
      <c r="A1809" s="13"/>
      <c r="B1809" s="252"/>
      <c r="C1809" s="253"/>
      <c r="D1809" s="242" t="s">
        <v>369</v>
      </c>
      <c r="E1809" s="254" t="s">
        <v>1</v>
      </c>
      <c r="F1809" s="255" t="s">
        <v>969</v>
      </c>
      <c r="G1809" s="253"/>
      <c r="H1809" s="256">
        <v>98.599999999999994</v>
      </c>
      <c r="I1809" s="257"/>
      <c r="J1809" s="253"/>
      <c r="K1809" s="253"/>
      <c r="L1809" s="258"/>
      <c r="M1809" s="259"/>
      <c r="N1809" s="260"/>
      <c r="O1809" s="260"/>
      <c r="P1809" s="260"/>
      <c r="Q1809" s="260"/>
      <c r="R1809" s="260"/>
      <c r="S1809" s="260"/>
      <c r="T1809" s="261"/>
      <c r="U1809" s="13"/>
      <c r="V1809" s="13"/>
      <c r="W1809" s="13"/>
      <c r="X1809" s="13"/>
      <c r="Y1809" s="13"/>
      <c r="Z1809" s="13"/>
      <c r="AA1809" s="13"/>
      <c r="AB1809" s="13"/>
      <c r="AC1809" s="13"/>
      <c r="AD1809" s="13"/>
      <c r="AE1809" s="13"/>
      <c r="AT1809" s="262" t="s">
        <v>369</v>
      </c>
      <c r="AU1809" s="262" t="s">
        <v>91</v>
      </c>
      <c r="AV1809" s="13" t="s">
        <v>91</v>
      </c>
      <c r="AW1809" s="13" t="s">
        <v>38</v>
      </c>
      <c r="AX1809" s="13" t="s">
        <v>83</v>
      </c>
      <c r="AY1809" s="262" t="s">
        <v>227</v>
      </c>
    </row>
    <row r="1810" s="13" customFormat="1">
      <c r="A1810" s="13"/>
      <c r="B1810" s="252"/>
      <c r="C1810" s="253"/>
      <c r="D1810" s="242" t="s">
        <v>369</v>
      </c>
      <c r="E1810" s="254" t="s">
        <v>1</v>
      </c>
      <c r="F1810" s="255" t="s">
        <v>955</v>
      </c>
      <c r="G1810" s="253"/>
      <c r="H1810" s="256">
        <v>24.199999999999999</v>
      </c>
      <c r="I1810" s="257"/>
      <c r="J1810" s="253"/>
      <c r="K1810" s="253"/>
      <c r="L1810" s="258"/>
      <c r="M1810" s="259"/>
      <c r="N1810" s="260"/>
      <c r="O1810" s="260"/>
      <c r="P1810" s="260"/>
      <c r="Q1810" s="260"/>
      <c r="R1810" s="260"/>
      <c r="S1810" s="260"/>
      <c r="T1810" s="261"/>
      <c r="U1810" s="13"/>
      <c r="V1810" s="13"/>
      <c r="W1810" s="13"/>
      <c r="X1810" s="13"/>
      <c r="Y1810" s="13"/>
      <c r="Z1810" s="13"/>
      <c r="AA1810" s="13"/>
      <c r="AB1810" s="13"/>
      <c r="AC1810" s="13"/>
      <c r="AD1810" s="13"/>
      <c r="AE1810" s="13"/>
      <c r="AT1810" s="262" t="s">
        <v>369</v>
      </c>
      <c r="AU1810" s="262" t="s">
        <v>91</v>
      </c>
      <c r="AV1810" s="13" t="s">
        <v>91</v>
      </c>
      <c r="AW1810" s="13" t="s">
        <v>38</v>
      </c>
      <c r="AX1810" s="13" t="s">
        <v>83</v>
      </c>
      <c r="AY1810" s="262" t="s">
        <v>227</v>
      </c>
    </row>
    <row r="1811" s="13" customFormat="1">
      <c r="A1811" s="13"/>
      <c r="B1811" s="252"/>
      <c r="C1811" s="253"/>
      <c r="D1811" s="242" t="s">
        <v>369</v>
      </c>
      <c r="E1811" s="254" t="s">
        <v>1</v>
      </c>
      <c r="F1811" s="255" t="s">
        <v>956</v>
      </c>
      <c r="G1811" s="253"/>
      <c r="H1811" s="256">
        <v>9.5</v>
      </c>
      <c r="I1811" s="257"/>
      <c r="J1811" s="253"/>
      <c r="K1811" s="253"/>
      <c r="L1811" s="258"/>
      <c r="M1811" s="259"/>
      <c r="N1811" s="260"/>
      <c r="O1811" s="260"/>
      <c r="P1811" s="260"/>
      <c r="Q1811" s="260"/>
      <c r="R1811" s="260"/>
      <c r="S1811" s="260"/>
      <c r="T1811" s="261"/>
      <c r="U1811" s="13"/>
      <c r="V1811" s="13"/>
      <c r="W1811" s="13"/>
      <c r="X1811" s="13"/>
      <c r="Y1811" s="13"/>
      <c r="Z1811" s="13"/>
      <c r="AA1811" s="13"/>
      <c r="AB1811" s="13"/>
      <c r="AC1811" s="13"/>
      <c r="AD1811" s="13"/>
      <c r="AE1811" s="13"/>
      <c r="AT1811" s="262" t="s">
        <v>369</v>
      </c>
      <c r="AU1811" s="262" t="s">
        <v>91</v>
      </c>
      <c r="AV1811" s="13" t="s">
        <v>91</v>
      </c>
      <c r="AW1811" s="13" t="s">
        <v>38</v>
      </c>
      <c r="AX1811" s="13" t="s">
        <v>83</v>
      </c>
      <c r="AY1811" s="262" t="s">
        <v>227</v>
      </c>
    </row>
    <row r="1812" s="13" customFormat="1">
      <c r="A1812" s="13"/>
      <c r="B1812" s="252"/>
      <c r="C1812" s="253"/>
      <c r="D1812" s="242" t="s">
        <v>369</v>
      </c>
      <c r="E1812" s="254" t="s">
        <v>1</v>
      </c>
      <c r="F1812" s="255" t="s">
        <v>948</v>
      </c>
      <c r="G1812" s="253"/>
      <c r="H1812" s="256">
        <v>43.899999999999999</v>
      </c>
      <c r="I1812" s="257"/>
      <c r="J1812" s="253"/>
      <c r="K1812" s="253"/>
      <c r="L1812" s="258"/>
      <c r="M1812" s="259"/>
      <c r="N1812" s="260"/>
      <c r="O1812" s="260"/>
      <c r="P1812" s="260"/>
      <c r="Q1812" s="260"/>
      <c r="R1812" s="260"/>
      <c r="S1812" s="260"/>
      <c r="T1812" s="261"/>
      <c r="U1812" s="13"/>
      <c r="V1812" s="13"/>
      <c r="W1812" s="13"/>
      <c r="X1812" s="13"/>
      <c r="Y1812" s="13"/>
      <c r="Z1812" s="13"/>
      <c r="AA1812" s="13"/>
      <c r="AB1812" s="13"/>
      <c r="AC1812" s="13"/>
      <c r="AD1812" s="13"/>
      <c r="AE1812" s="13"/>
      <c r="AT1812" s="262" t="s">
        <v>369</v>
      </c>
      <c r="AU1812" s="262" t="s">
        <v>91</v>
      </c>
      <c r="AV1812" s="13" t="s">
        <v>91</v>
      </c>
      <c r="AW1812" s="13" t="s">
        <v>38</v>
      </c>
      <c r="AX1812" s="13" t="s">
        <v>83</v>
      </c>
      <c r="AY1812" s="262" t="s">
        <v>227</v>
      </c>
    </row>
    <row r="1813" s="13" customFormat="1">
      <c r="A1813" s="13"/>
      <c r="B1813" s="252"/>
      <c r="C1813" s="253"/>
      <c r="D1813" s="242" t="s">
        <v>369</v>
      </c>
      <c r="E1813" s="254" t="s">
        <v>1</v>
      </c>
      <c r="F1813" s="255" t="s">
        <v>949</v>
      </c>
      <c r="G1813" s="253"/>
      <c r="H1813" s="256">
        <v>103.8</v>
      </c>
      <c r="I1813" s="257"/>
      <c r="J1813" s="253"/>
      <c r="K1813" s="253"/>
      <c r="L1813" s="258"/>
      <c r="M1813" s="259"/>
      <c r="N1813" s="260"/>
      <c r="O1813" s="260"/>
      <c r="P1813" s="260"/>
      <c r="Q1813" s="260"/>
      <c r="R1813" s="260"/>
      <c r="S1813" s="260"/>
      <c r="T1813" s="261"/>
      <c r="U1813" s="13"/>
      <c r="V1813" s="13"/>
      <c r="W1813" s="13"/>
      <c r="X1813" s="13"/>
      <c r="Y1813" s="13"/>
      <c r="Z1813" s="13"/>
      <c r="AA1813" s="13"/>
      <c r="AB1813" s="13"/>
      <c r="AC1813" s="13"/>
      <c r="AD1813" s="13"/>
      <c r="AE1813" s="13"/>
      <c r="AT1813" s="262" t="s">
        <v>369</v>
      </c>
      <c r="AU1813" s="262" t="s">
        <v>91</v>
      </c>
      <c r="AV1813" s="13" t="s">
        <v>91</v>
      </c>
      <c r="AW1813" s="13" t="s">
        <v>38</v>
      </c>
      <c r="AX1813" s="13" t="s">
        <v>83</v>
      </c>
      <c r="AY1813" s="262" t="s">
        <v>227</v>
      </c>
    </row>
    <row r="1814" s="13" customFormat="1">
      <c r="A1814" s="13"/>
      <c r="B1814" s="252"/>
      <c r="C1814" s="253"/>
      <c r="D1814" s="242" t="s">
        <v>369</v>
      </c>
      <c r="E1814" s="254" t="s">
        <v>1</v>
      </c>
      <c r="F1814" s="255" t="s">
        <v>970</v>
      </c>
      <c r="G1814" s="253"/>
      <c r="H1814" s="256">
        <v>41.200000000000003</v>
      </c>
      <c r="I1814" s="257"/>
      <c r="J1814" s="253"/>
      <c r="K1814" s="253"/>
      <c r="L1814" s="258"/>
      <c r="M1814" s="259"/>
      <c r="N1814" s="260"/>
      <c r="O1814" s="260"/>
      <c r="P1814" s="260"/>
      <c r="Q1814" s="260"/>
      <c r="R1814" s="260"/>
      <c r="S1814" s="260"/>
      <c r="T1814" s="261"/>
      <c r="U1814" s="13"/>
      <c r="V1814" s="13"/>
      <c r="W1814" s="13"/>
      <c r="X1814" s="13"/>
      <c r="Y1814" s="13"/>
      <c r="Z1814" s="13"/>
      <c r="AA1814" s="13"/>
      <c r="AB1814" s="13"/>
      <c r="AC1814" s="13"/>
      <c r="AD1814" s="13"/>
      <c r="AE1814" s="13"/>
      <c r="AT1814" s="262" t="s">
        <v>369</v>
      </c>
      <c r="AU1814" s="262" t="s">
        <v>91</v>
      </c>
      <c r="AV1814" s="13" t="s">
        <v>91</v>
      </c>
      <c r="AW1814" s="13" t="s">
        <v>38</v>
      </c>
      <c r="AX1814" s="13" t="s">
        <v>83</v>
      </c>
      <c r="AY1814" s="262" t="s">
        <v>227</v>
      </c>
    </row>
    <row r="1815" s="13" customFormat="1">
      <c r="A1815" s="13"/>
      <c r="B1815" s="252"/>
      <c r="C1815" s="253"/>
      <c r="D1815" s="242" t="s">
        <v>369</v>
      </c>
      <c r="E1815" s="254" t="s">
        <v>1</v>
      </c>
      <c r="F1815" s="255" t="s">
        <v>958</v>
      </c>
      <c r="G1815" s="253"/>
      <c r="H1815" s="256">
        <v>15.5</v>
      </c>
      <c r="I1815" s="257"/>
      <c r="J1815" s="253"/>
      <c r="K1815" s="253"/>
      <c r="L1815" s="258"/>
      <c r="M1815" s="259"/>
      <c r="N1815" s="260"/>
      <c r="O1815" s="260"/>
      <c r="P1815" s="260"/>
      <c r="Q1815" s="260"/>
      <c r="R1815" s="260"/>
      <c r="S1815" s="260"/>
      <c r="T1815" s="261"/>
      <c r="U1815" s="13"/>
      <c r="V1815" s="13"/>
      <c r="W1815" s="13"/>
      <c r="X1815" s="13"/>
      <c r="Y1815" s="13"/>
      <c r="Z1815" s="13"/>
      <c r="AA1815" s="13"/>
      <c r="AB1815" s="13"/>
      <c r="AC1815" s="13"/>
      <c r="AD1815" s="13"/>
      <c r="AE1815" s="13"/>
      <c r="AT1815" s="262" t="s">
        <v>369</v>
      </c>
      <c r="AU1815" s="262" t="s">
        <v>91</v>
      </c>
      <c r="AV1815" s="13" t="s">
        <v>91</v>
      </c>
      <c r="AW1815" s="13" t="s">
        <v>38</v>
      </c>
      <c r="AX1815" s="13" t="s">
        <v>83</v>
      </c>
      <c r="AY1815" s="262" t="s">
        <v>227</v>
      </c>
    </row>
    <row r="1816" s="13" customFormat="1">
      <c r="A1816" s="13"/>
      <c r="B1816" s="252"/>
      <c r="C1816" s="253"/>
      <c r="D1816" s="242" t="s">
        <v>369</v>
      </c>
      <c r="E1816" s="254" t="s">
        <v>1</v>
      </c>
      <c r="F1816" s="255" t="s">
        <v>950</v>
      </c>
      <c r="G1816" s="253"/>
      <c r="H1816" s="256">
        <v>5.8049999999999997</v>
      </c>
      <c r="I1816" s="257"/>
      <c r="J1816" s="253"/>
      <c r="K1816" s="253"/>
      <c r="L1816" s="258"/>
      <c r="M1816" s="259"/>
      <c r="N1816" s="260"/>
      <c r="O1816" s="260"/>
      <c r="P1816" s="260"/>
      <c r="Q1816" s="260"/>
      <c r="R1816" s="260"/>
      <c r="S1816" s="260"/>
      <c r="T1816" s="261"/>
      <c r="U1816" s="13"/>
      <c r="V1816" s="13"/>
      <c r="W1816" s="13"/>
      <c r="X1816" s="13"/>
      <c r="Y1816" s="13"/>
      <c r="Z1816" s="13"/>
      <c r="AA1816" s="13"/>
      <c r="AB1816" s="13"/>
      <c r="AC1816" s="13"/>
      <c r="AD1816" s="13"/>
      <c r="AE1816" s="13"/>
      <c r="AT1816" s="262" t="s">
        <v>369</v>
      </c>
      <c r="AU1816" s="262" t="s">
        <v>91</v>
      </c>
      <c r="AV1816" s="13" t="s">
        <v>91</v>
      </c>
      <c r="AW1816" s="13" t="s">
        <v>38</v>
      </c>
      <c r="AX1816" s="13" t="s">
        <v>83</v>
      </c>
      <c r="AY1816" s="262" t="s">
        <v>227</v>
      </c>
    </row>
    <row r="1817" s="13" customFormat="1">
      <c r="A1817" s="13"/>
      <c r="B1817" s="252"/>
      <c r="C1817" s="253"/>
      <c r="D1817" s="242" t="s">
        <v>369</v>
      </c>
      <c r="E1817" s="254" t="s">
        <v>1</v>
      </c>
      <c r="F1817" s="255" t="s">
        <v>634</v>
      </c>
      <c r="G1817" s="253"/>
      <c r="H1817" s="256">
        <v>-98.599999999999994</v>
      </c>
      <c r="I1817" s="257"/>
      <c r="J1817" s="253"/>
      <c r="K1817" s="253"/>
      <c r="L1817" s="258"/>
      <c r="M1817" s="259"/>
      <c r="N1817" s="260"/>
      <c r="O1817" s="260"/>
      <c r="P1817" s="260"/>
      <c r="Q1817" s="260"/>
      <c r="R1817" s="260"/>
      <c r="S1817" s="260"/>
      <c r="T1817" s="261"/>
      <c r="U1817" s="13"/>
      <c r="V1817" s="13"/>
      <c r="W1817" s="13"/>
      <c r="X1817" s="13"/>
      <c r="Y1817" s="13"/>
      <c r="Z1817" s="13"/>
      <c r="AA1817" s="13"/>
      <c r="AB1817" s="13"/>
      <c r="AC1817" s="13"/>
      <c r="AD1817" s="13"/>
      <c r="AE1817" s="13"/>
      <c r="AT1817" s="262" t="s">
        <v>369</v>
      </c>
      <c r="AU1817" s="262" t="s">
        <v>91</v>
      </c>
      <c r="AV1817" s="13" t="s">
        <v>91</v>
      </c>
      <c r="AW1817" s="13" t="s">
        <v>38</v>
      </c>
      <c r="AX1817" s="13" t="s">
        <v>83</v>
      </c>
      <c r="AY1817" s="262" t="s">
        <v>227</v>
      </c>
    </row>
    <row r="1818" s="14" customFormat="1">
      <c r="A1818" s="14"/>
      <c r="B1818" s="263"/>
      <c r="C1818" s="264"/>
      <c r="D1818" s="242" t="s">
        <v>369</v>
      </c>
      <c r="E1818" s="265" t="s">
        <v>1</v>
      </c>
      <c r="F1818" s="266" t="s">
        <v>371</v>
      </c>
      <c r="G1818" s="264"/>
      <c r="H1818" s="267">
        <v>302.60500000000002</v>
      </c>
      <c r="I1818" s="268"/>
      <c r="J1818" s="264"/>
      <c r="K1818" s="264"/>
      <c r="L1818" s="269"/>
      <c r="M1818" s="270"/>
      <c r="N1818" s="271"/>
      <c r="O1818" s="271"/>
      <c r="P1818" s="271"/>
      <c r="Q1818" s="271"/>
      <c r="R1818" s="271"/>
      <c r="S1818" s="271"/>
      <c r="T1818" s="272"/>
      <c r="U1818" s="14"/>
      <c r="V1818" s="14"/>
      <c r="W1818" s="14"/>
      <c r="X1818" s="14"/>
      <c r="Y1818" s="14"/>
      <c r="Z1818" s="14"/>
      <c r="AA1818" s="14"/>
      <c r="AB1818" s="14"/>
      <c r="AC1818" s="14"/>
      <c r="AD1818" s="14"/>
      <c r="AE1818" s="14"/>
      <c r="AT1818" s="273" t="s">
        <v>369</v>
      </c>
      <c r="AU1818" s="273" t="s">
        <v>91</v>
      </c>
      <c r="AV1818" s="14" t="s">
        <v>115</v>
      </c>
      <c r="AW1818" s="14" t="s">
        <v>38</v>
      </c>
      <c r="AX1818" s="14" t="s">
        <v>87</v>
      </c>
      <c r="AY1818" s="273" t="s">
        <v>227</v>
      </c>
    </row>
    <row r="1819" s="2" customFormat="1" ht="16.5" customHeight="1">
      <c r="A1819" s="40"/>
      <c r="B1819" s="41"/>
      <c r="C1819" s="229" t="s">
        <v>2683</v>
      </c>
      <c r="D1819" s="229" t="s">
        <v>230</v>
      </c>
      <c r="E1819" s="230" t="s">
        <v>2684</v>
      </c>
      <c r="F1819" s="231" t="s">
        <v>2685</v>
      </c>
      <c r="G1819" s="232" t="s">
        <v>1381</v>
      </c>
      <c r="H1819" s="305"/>
      <c r="I1819" s="234"/>
      <c r="J1819" s="235">
        <f>ROUND(I1819*H1819,2)</f>
        <v>0</v>
      </c>
      <c r="K1819" s="231" t="s">
        <v>234</v>
      </c>
      <c r="L1819" s="46"/>
      <c r="M1819" s="236" t="s">
        <v>1</v>
      </c>
      <c r="N1819" s="237" t="s">
        <v>48</v>
      </c>
      <c r="O1819" s="93"/>
      <c r="P1819" s="238">
        <f>O1819*H1819</f>
        <v>0</v>
      </c>
      <c r="Q1819" s="238">
        <v>0</v>
      </c>
      <c r="R1819" s="238">
        <f>Q1819*H1819</f>
        <v>0</v>
      </c>
      <c r="S1819" s="238">
        <v>0</v>
      </c>
      <c r="T1819" s="239">
        <f>S1819*H1819</f>
        <v>0</v>
      </c>
      <c r="U1819" s="40"/>
      <c r="V1819" s="40"/>
      <c r="W1819" s="40"/>
      <c r="X1819" s="40"/>
      <c r="Y1819" s="40"/>
      <c r="Z1819" s="40"/>
      <c r="AA1819" s="40"/>
      <c r="AB1819" s="40"/>
      <c r="AC1819" s="40"/>
      <c r="AD1819" s="40"/>
      <c r="AE1819" s="40"/>
      <c r="AR1819" s="240" t="s">
        <v>300</v>
      </c>
      <c r="AT1819" s="240" t="s">
        <v>230</v>
      </c>
      <c r="AU1819" s="240" t="s">
        <v>91</v>
      </c>
      <c r="AY1819" s="18" t="s">
        <v>227</v>
      </c>
      <c r="BE1819" s="241">
        <f>IF(N1819="základní",J1819,0)</f>
        <v>0</v>
      </c>
      <c r="BF1819" s="241">
        <f>IF(N1819="snížená",J1819,0)</f>
        <v>0</v>
      </c>
      <c r="BG1819" s="241">
        <f>IF(N1819="zákl. přenesená",J1819,0)</f>
        <v>0</v>
      </c>
      <c r="BH1819" s="241">
        <f>IF(N1819="sníž. přenesená",J1819,0)</f>
        <v>0</v>
      </c>
      <c r="BI1819" s="241">
        <f>IF(N1819="nulová",J1819,0)</f>
        <v>0</v>
      </c>
      <c r="BJ1819" s="18" t="s">
        <v>87</v>
      </c>
      <c r="BK1819" s="241">
        <f>ROUND(I1819*H1819,2)</f>
        <v>0</v>
      </c>
      <c r="BL1819" s="18" t="s">
        <v>300</v>
      </c>
      <c r="BM1819" s="240" t="s">
        <v>2686</v>
      </c>
    </row>
    <row r="1820" s="12" customFormat="1" ht="22.8" customHeight="1">
      <c r="A1820" s="12"/>
      <c r="B1820" s="213"/>
      <c r="C1820" s="214"/>
      <c r="D1820" s="215" t="s">
        <v>82</v>
      </c>
      <c r="E1820" s="227" t="s">
        <v>2687</v>
      </c>
      <c r="F1820" s="227" t="s">
        <v>2688</v>
      </c>
      <c r="G1820" s="214"/>
      <c r="H1820" s="214"/>
      <c r="I1820" s="217"/>
      <c r="J1820" s="228">
        <f>BK1820</f>
        <v>0</v>
      </c>
      <c r="K1820" s="214"/>
      <c r="L1820" s="219"/>
      <c r="M1820" s="220"/>
      <c r="N1820" s="221"/>
      <c r="O1820" s="221"/>
      <c r="P1820" s="222">
        <f>SUM(P1821:P1846)</f>
        <v>0</v>
      </c>
      <c r="Q1820" s="221"/>
      <c r="R1820" s="222">
        <f>SUM(R1821:R1846)</f>
        <v>17.661034649999998</v>
      </c>
      <c r="S1820" s="221"/>
      <c r="T1820" s="223">
        <f>SUM(T1821:T1846)</f>
        <v>0</v>
      </c>
      <c r="U1820" s="12"/>
      <c r="V1820" s="12"/>
      <c r="W1820" s="12"/>
      <c r="X1820" s="12"/>
      <c r="Y1820" s="12"/>
      <c r="Z1820" s="12"/>
      <c r="AA1820" s="12"/>
      <c r="AB1820" s="12"/>
      <c r="AC1820" s="12"/>
      <c r="AD1820" s="12"/>
      <c r="AE1820" s="12"/>
      <c r="AR1820" s="224" t="s">
        <v>91</v>
      </c>
      <c r="AT1820" s="225" t="s">
        <v>82</v>
      </c>
      <c r="AU1820" s="225" t="s">
        <v>87</v>
      </c>
      <c r="AY1820" s="224" t="s">
        <v>227</v>
      </c>
      <c r="BK1820" s="226">
        <f>SUM(BK1821:BK1846)</f>
        <v>0</v>
      </c>
    </row>
    <row r="1821" s="2" customFormat="1" ht="16.5" customHeight="1">
      <c r="A1821" s="40"/>
      <c r="B1821" s="41"/>
      <c r="C1821" s="229" t="s">
        <v>2689</v>
      </c>
      <c r="D1821" s="229" t="s">
        <v>230</v>
      </c>
      <c r="E1821" s="230" t="s">
        <v>2690</v>
      </c>
      <c r="F1821" s="231" t="s">
        <v>2691</v>
      </c>
      <c r="G1821" s="232" t="s">
        <v>415</v>
      </c>
      <c r="H1821" s="233">
        <v>424.202</v>
      </c>
      <c r="I1821" s="234"/>
      <c r="J1821" s="235">
        <f>ROUND(I1821*H1821,2)</f>
        <v>0</v>
      </c>
      <c r="K1821" s="231" t="s">
        <v>234</v>
      </c>
      <c r="L1821" s="46"/>
      <c r="M1821" s="236" t="s">
        <v>1</v>
      </c>
      <c r="N1821" s="237" t="s">
        <v>48</v>
      </c>
      <c r="O1821" s="93"/>
      <c r="P1821" s="238">
        <f>O1821*H1821</f>
        <v>0</v>
      </c>
      <c r="Q1821" s="238">
        <v>0.0030000000000000001</v>
      </c>
      <c r="R1821" s="238">
        <f>Q1821*H1821</f>
        <v>1.2726060000000001</v>
      </c>
      <c r="S1821" s="238">
        <v>0</v>
      </c>
      <c r="T1821" s="239">
        <f>S1821*H1821</f>
        <v>0</v>
      </c>
      <c r="U1821" s="40"/>
      <c r="V1821" s="40"/>
      <c r="W1821" s="40"/>
      <c r="X1821" s="40"/>
      <c r="Y1821" s="40"/>
      <c r="Z1821" s="40"/>
      <c r="AA1821" s="40"/>
      <c r="AB1821" s="40"/>
      <c r="AC1821" s="40"/>
      <c r="AD1821" s="40"/>
      <c r="AE1821" s="40"/>
      <c r="AR1821" s="240" t="s">
        <v>300</v>
      </c>
      <c r="AT1821" s="240" t="s">
        <v>230</v>
      </c>
      <c r="AU1821" s="240" t="s">
        <v>91</v>
      </c>
      <c r="AY1821" s="18" t="s">
        <v>227</v>
      </c>
      <c r="BE1821" s="241">
        <f>IF(N1821="základní",J1821,0)</f>
        <v>0</v>
      </c>
      <c r="BF1821" s="241">
        <f>IF(N1821="snížená",J1821,0)</f>
        <v>0</v>
      </c>
      <c r="BG1821" s="241">
        <f>IF(N1821="zákl. přenesená",J1821,0)</f>
        <v>0</v>
      </c>
      <c r="BH1821" s="241">
        <f>IF(N1821="sníž. přenesená",J1821,0)</f>
        <v>0</v>
      </c>
      <c r="BI1821" s="241">
        <f>IF(N1821="nulová",J1821,0)</f>
        <v>0</v>
      </c>
      <c r="BJ1821" s="18" t="s">
        <v>87</v>
      </c>
      <c r="BK1821" s="241">
        <f>ROUND(I1821*H1821,2)</f>
        <v>0</v>
      </c>
      <c r="BL1821" s="18" t="s">
        <v>300</v>
      </c>
      <c r="BM1821" s="240" t="s">
        <v>2692</v>
      </c>
    </row>
    <row r="1822" s="15" customFormat="1">
      <c r="A1822" s="15"/>
      <c r="B1822" s="274"/>
      <c r="C1822" s="275"/>
      <c r="D1822" s="242" t="s">
        <v>369</v>
      </c>
      <c r="E1822" s="276" t="s">
        <v>1</v>
      </c>
      <c r="F1822" s="277" t="s">
        <v>1372</v>
      </c>
      <c r="G1822" s="275"/>
      <c r="H1822" s="276" t="s">
        <v>1</v>
      </c>
      <c r="I1822" s="278"/>
      <c r="J1822" s="275"/>
      <c r="K1822" s="275"/>
      <c r="L1822" s="279"/>
      <c r="M1822" s="280"/>
      <c r="N1822" s="281"/>
      <c r="O1822" s="281"/>
      <c r="P1822" s="281"/>
      <c r="Q1822" s="281"/>
      <c r="R1822" s="281"/>
      <c r="S1822" s="281"/>
      <c r="T1822" s="282"/>
      <c r="U1822" s="15"/>
      <c r="V1822" s="15"/>
      <c r="W1822" s="15"/>
      <c r="X1822" s="15"/>
      <c r="Y1822" s="15"/>
      <c r="Z1822" s="15"/>
      <c r="AA1822" s="15"/>
      <c r="AB1822" s="15"/>
      <c r="AC1822" s="15"/>
      <c r="AD1822" s="15"/>
      <c r="AE1822" s="15"/>
      <c r="AT1822" s="283" t="s">
        <v>369</v>
      </c>
      <c r="AU1822" s="283" t="s">
        <v>91</v>
      </c>
      <c r="AV1822" s="15" t="s">
        <v>87</v>
      </c>
      <c r="AW1822" s="15" t="s">
        <v>38</v>
      </c>
      <c r="AX1822" s="15" t="s">
        <v>83</v>
      </c>
      <c r="AY1822" s="283" t="s">
        <v>227</v>
      </c>
    </row>
    <row r="1823" s="13" customFormat="1">
      <c r="A1823" s="13"/>
      <c r="B1823" s="252"/>
      <c r="C1823" s="253"/>
      <c r="D1823" s="242" t="s">
        <v>369</v>
      </c>
      <c r="E1823" s="254" t="s">
        <v>1</v>
      </c>
      <c r="F1823" s="255" t="s">
        <v>1373</v>
      </c>
      <c r="G1823" s="253"/>
      <c r="H1823" s="256">
        <v>35.793999999999997</v>
      </c>
      <c r="I1823" s="257"/>
      <c r="J1823" s="253"/>
      <c r="K1823" s="253"/>
      <c r="L1823" s="258"/>
      <c r="M1823" s="259"/>
      <c r="N1823" s="260"/>
      <c r="O1823" s="260"/>
      <c r="P1823" s="260"/>
      <c r="Q1823" s="260"/>
      <c r="R1823" s="260"/>
      <c r="S1823" s="260"/>
      <c r="T1823" s="261"/>
      <c r="U1823" s="13"/>
      <c r="V1823" s="13"/>
      <c r="W1823" s="13"/>
      <c r="X1823" s="13"/>
      <c r="Y1823" s="13"/>
      <c r="Z1823" s="13"/>
      <c r="AA1823" s="13"/>
      <c r="AB1823" s="13"/>
      <c r="AC1823" s="13"/>
      <c r="AD1823" s="13"/>
      <c r="AE1823" s="13"/>
      <c r="AT1823" s="262" t="s">
        <v>369</v>
      </c>
      <c r="AU1823" s="262" t="s">
        <v>91</v>
      </c>
      <c r="AV1823" s="13" t="s">
        <v>91</v>
      </c>
      <c r="AW1823" s="13" t="s">
        <v>38</v>
      </c>
      <c r="AX1823" s="13" t="s">
        <v>83</v>
      </c>
      <c r="AY1823" s="262" t="s">
        <v>227</v>
      </c>
    </row>
    <row r="1824" s="13" customFormat="1">
      <c r="A1824" s="13"/>
      <c r="B1824" s="252"/>
      <c r="C1824" s="253"/>
      <c r="D1824" s="242" t="s">
        <v>369</v>
      </c>
      <c r="E1824" s="254" t="s">
        <v>1</v>
      </c>
      <c r="F1824" s="255" t="s">
        <v>2693</v>
      </c>
      <c r="G1824" s="253"/>
      <c r="H1824" s="256">
        <v>117.18300000000001</v>
      </c>
      <c r="I1824" s="257"/>
      <c r="J1824" s="253"/>
      <c r="K1824" s="253"/>
      <c r="L1824" s="258"/>
      <c r="M1824" s="259"/>
      <c r="N1824" s="260"/>
      <c r="O1824" s="260"/>
      <c r="P1824" s="260"/>
      <c r="Q1824" s="260"/>
      <c r="R1824" s="260"/>
      <c r="S1824" s="260"/>
      <c r="T1824" s="261"/>
      <c r="U1824" s="13"/>
      <c r="V1824" s="13"/>
      <c r="W1824" s="13"/>
      <c r="X1824" s="13"/>
      <c r="Y1824" s="13"/>
      <c r="Z1824" s="13"/>
      <c r="AA1824" s="13"/>
      <c r="AB1824" s="13"/>
      <c r="AC1824" s="13"/>
      <c r="AD1824" s="13"/>
      <c r="AE1824" s="13"/>
      <c r="AT1824" s="262" t="s">
        <v>369</v>
      </c>
      <c r="AU1824" s="262" t="s">
        <v>91</v>
      </c>
      <c r="AV1824" s="13" t="s">
        <v>91</v>
      </c>
      <c r="AW1824" s="13" t="s">
        <v>38</v>
      </c>
      <c r="AX1824" s="13" t="s">
        <v>83</v>
      </c>
      <c r="AY1824" s="262" t="s">
        <v>227</v>
      </c>
    </row>
    <row r="1825" s="13" customFormat="1">
      <c r="A1825" s="13"/>
      <c r="B1825" s="252"/>
      <c r="C1825" s="253"/>
      <c r="D1825" s="242" t="s">
        <v>369</v>
      </c>
      <c r="E1825" s="254" t="s">
        <v>1</v>
      </c>
      <c r="F1825" s="255" t="s">
        <v>2694</v>
      </c>
      <c r="G1825" s="253"/>
      <c r="H1825" s="256">
        <v>254.06399999999999</v>
      </c>
      <c r="I1825" s="257"/>
      <c r="J1825" s="253"/>
      <c r="K1825" s="253"/>
      <c r="L1825" s="258"/>
      <c r="M1825" s="259"/>
      <c r="N1825" s="260"/>
      <c r="O1825" s="260"/>
      <c r="P1825" s="260"/>
      <c r="Q1825" s="260"/>
      <c r="R1825" s="260"/>
      <c r="S1825" s="260"/>
      <c r="T1825" s="261"/>
      <c r="U1825" s="13"/>
      <c r="V1825" s="13"/>
      <c r="W1825" s="13"/>
      <c r="X1825" s="13"/>
      <c r="Y1825" s="13"/>
      <c r="Z1825" s="13"/>
      <c r="AA1825" s="13"/>
      <c r="AB1825" s="13"/>
      <c r="AC1825" s="13"/>
      <c r="AD1825" s="13"/>
      <c r="AE1825" s="13"/>
      <c r="AT1825" s="262" t="s">
        <v>369</v>
      </c>
      <c r="AU1825" s="262" t="s">
        <v>91</v>
      </c>
      <c r="AV1825" s="13" t="s">
        <v>91</v>
      </c>
      <c r="AW1825" s="13" t="s">
        <v>38</v>
      </c>
      <c r="AX1825" s="13" t="s">
        <v>83</v>
      </c>
      <c r="AY1825" s="262" t="s">
        <v>227</v>
      </c>
    </row>
    <row r="1826" s="13" customFormat="1">
      <c r="A1826" s="13"/>
      <c r="B1826" s="252"/>
      <c r="C1826" s="253"/>
      <c r="D1826" s="242" t="s">
        <v>369</v>
      </c>
      <c r="E1826" s="254" t="s">
        <v>1</v>
      </c>
      <c r="F1826" s="255" t="s">
        <v>2695</v>
      </c>
      <c r="G1826" s="253"/>
      <c r="H1826" s="256">
        <v>42.066000000000002</v>
      </c>
      <c r="I1826" s="257"/>
      <c r="J1826" s="253"/>
      <c r="K1826" s="253"/>
      <c r="L1826" s="258"/>
      <c r="M1826" s="259"/>
      <c r="N1826" s="260"/>
      <c r="O1826" s="260"/>
      <c r="P1826" s="260"/>
      <c r="Q1826" s="260"/>
      <c r="R1826" s="260"/>
      <c r="S1826" s="260"/>
      <c r="T1826" s="261"/>
      <c r="U1826" s="13"/>
      <c r="V1826" s="13"/>
      <c r="W1826" s="13"/>
      <c r="X1826" s="13"/>
      <c r="Y1826" s="13"/>
      <c r="Z1826" s="13"/>
      <c r="AA1826" s="13"/>
      <c r="AB1826" s="13"/>
      <c r="AC1826" s="13"/>
      <c r="AD1826" s="13"/>
      <c r="AE1826" s="13"/>
      <c r="AT1826" s="262" t="s">
        <v>369</v>
      </c>
      <c r="AU1826" s="262" t="s">
        <v>91</v>
      </c>
      <c r="AV1826" s="13" t="s">
        <v>91</v>
      </c>
      <c r="AW1826" s="13" t="s">
        <v>38</v>
      </c>
      <c r="AX1826" s="13" t="s">
        <v>83</v>
      </c>
      <c r="AY1826" s="262" t="s">
        <v>227</v>
      </c>
    </row>
    <row r="1827" s="13" customFormat="1">
      <c r="A1827" s="13"/>
      <c r="B1827" s="252"/>
      <c r="C1827" s="253"/>
      <c r="D1827" s="242" t="s">
        <v>369</v>
      </c>
      <c r="E1827" s="254" t="s">
        <v>1</v>
      </c>
      <c r="F1827" s="255" t="s">
        <v>654</v>
      </c>
      <c r="G1827" s="253"/>
      <c r="H1827" s="256">
        <v>-24.905000000000001</v>
      </c>
      <c r="I1827" s="257"/>
      <c r="J1827" s="253"/>
      <c r="K1827" s="253"/>
      <c r="L1827" s="258"/>
      <c r="M1827" s="259"/>
      <c r="N1827" s="260"/>
      <c r="O1827" s="260"/>
      <c r="P1827" s="260"/>
      <c r="Q1827" s="260"/>
      <c r="R1827" s="260"/>
      <c r="S1827" s="260"/>
      <c r="T1827" s="261"/>
      <c r="U1827" s="13"/>
      <c r="V1827" s="13"/>
      <c r="W1827" s="13"/>
      <c r="X1827" s="13"/>
      <c r="Y1827" s="13"/>
      <c r="Z1827" s="13"/>
      <c r="AA1827" s="13"/>
      <c r="AB1827" s="13"/>
      <c r="AC1827" s="13"/>
      <c r="AD1827" s="13"/>
      <c r="AE1827" s="13"/>
      <c r="AT1827" s="262" t="s">
        <v>369</v>
      </c>
      <c r="AU1827" s="262" t="s">
        <v>91</v>
      </c>
      <c r="AV1827" s="13" t="s">
        <v>91</v>
      </c>
      <c r="AW1827" s="13" t="s">
        <v>38</v>
      </c>
      <c r="AX1827" s="13" t="s">
        <v>83</v>
      </c>
      <c r="AY1827" s="262" t="s">
        <v>227</v>
      </c>
    </row>
    <row r="1828" s="14" customFormat="1">
      <c r="A1828" s="14"/>
      <c r="B1828" s="263"/>
      <c r="C1828" s="264"/>
      <c r="D1828" s="242" t="s">
        <v>369</v>
      </c>
      <c r="E1828" s="265" t="s">
        <v>1</v>
      </c>
      <c r="F1828" s="266" t="s">
        <v>371</v>
      </c>
      <c r="G1828" s="264"/>
      <c r="H1828" s="267">
        <v>424.202</v>
      </c>
      <c r="I1828" s="268"/>
      <c r="J1828" s="264"/>
      <c r="K1828" s="264"/>
      <c r="L1828" s="269"/>
      <c r="M1828" s="270"/>
      <c r="N1828" s="271"/>
      <c r="O1828" s="271"/>
      <c r="P1828" s="271"/>
      <c r="Q1828" s="271"/>
      <c r="R1828" s="271"/>
      <c r="S1828" s="271"/>
      <c r="T1828" s="272"/>
      <c r="U1828" s="14"/>
      <c r="V1828" s="14"/>
      <c r="W1828" s="14"/>
      <c r="X1828" s="14"/>
      <c r="Y1828" s="14"/>
      <c r="Z1828" s="14"/>
      <c r="AA1828" s="14"/>
      <c r="AB1828" s="14"/>
      <c r="AC1828" s="14"/>
      <c r="AD1828" s="14"/>
      <c r="AE1828" s="14"/>
      <c r="AT1828" s="273" t="s">
        <v>369</v>
      </c>
      <c r="AU1828" s="273" t="s">
        <v>91</v>
      </c>
      <c r="AV1828" s="14" t="s">
        <v>115</v>
      </c>
      <c r="AW1828" s="14" t="s">
        <v>38</v>
      </c>
      <c r="AX1828" s="14" t="s">
        <v>87</v>
      </c>
      <c r="AY1828" s="273" t="s">
        <v>227</v>
      </c>
    </row>
    <row r="1829" s="2" customFormat="1" ht="16.5" customHeight="1">
      <c r="A1829" s="40"/>
      <c r="B1829" s="41"/>
      <c r="C1829" s="284" t="s">
        <v>2696</v>
      </c>
      <c r="D1829" s="284" t="s">
        <v>407</v>
      </c>
      <c r="E1829" s="285" t="s">
        <v>2697</v>
      </c>
      <c r="F1829" s="286" t="s">
        <v>2698</v>
      </c>
      <c r="G1829" s="287" t="s">
        <v>415</v>
      </c>
      <c r="H1829" s="288">
        <v>466.62200000000001</v>
      </c>
      <c r="I1829" s="289"/>
      <c r="J1829" s="290">
        <f>ROUND(I1829*H1829,2)</f>
        <v>0</v>
      </c>
      <c r="K1829" s="286" t="s">
        <v>251</v>
      </c>
      <c r="L1829" s="291"/>
      <c r="M1829" s="292" t="s">
        <v>1</v>
      </c>
      <c r="N1829" s="293" t="s">
        <v>48</v>
      </c>
      <c r="O1829" s="93"/>
      <c r="P1829" s="238">
        <f>O1829*H1829</f>
        <v>0</v>
      </c>
      <c r="Q1829" s="238">
        <v>0.0118</v>
      </c>
      <c r="R1829" s="238">
        <f>Q1829*H1829</f>
        <v>5.5061396</v>
      </c>
      <c r="S1829" s="238">
        <v>0</v>
      </c>
      <c r="T1829" s="239">
        <f>S1829*H1829</f>
        <v>0</v>
      </c>
      <c r="U1829" s="40"/>
      <c r="V1829" s="40"/>
      <c r="W1829" s="40"/>
      <c r="X1829" s="40"/>
      <c r="Y1829" s="40"/>
      <c r="Z1829" s="40"/>
      <c r="AA1829" s="40"/>
      <c r="AB1829" s="40"/>
      <c r="AC1829" s="40"/>
      <c r="AD1829" s="40"/>
      <c r="AE1829" s="40"/>
      <c r="AR1829" s="240" t="s">
        <v>525</v>
      </c>
      <c r="AT1829" s="240" t="s">
        <v>407</v>
      </c>
      <c r="AU1829" s="240" t="s">
        <v>91</v>
      </c>
      <c r="AY1829" s="18" t="s">
        <v>227</v>
      </c>
      <c r="BE1829" s="241">
        <f>IF(N1829="základní",J1829,0)</f>
        <v>0</v>
      </c>
      <c r="BF1829" s="241">
        <f>IF(N1829="snížená",J1829,0)</f>
        <v>0</v>
      </c>
      <c r="BG1829" s="241">
        <f>IF(N1829="zákl. přenesená",J1829,0)</f>
        <v>0</v>
      </c>
      <c r="BH1829" s="241">
        <f>IF(N1829="sníž. přenesená",J1829,0)</f>
        <v>0</v>
      </c>
      <c r="BI1829" s="241">
        <f>IF(N1829="nulová",J1829,0)</f>
        <v>0</v>
      </c>
      <c r="BJ1829" s="18" t="s">
        <v>87</v>
      </c>
      <c r="BK1829" s="241">
        <f>ROUND(I1829*H1829,2)</f>
        <v>0</v>
      </c>
      <c r="BL1829" s="18" t="s">
        <v>300</v>
      </c>
      <c r="BM1829" s="240" t="s">
        <v>2699</v>
      </c>
    </row>
    <row r="1830" s="2" customFormat="1">
      <c r="A1830" s="40"/>
      <c r="B1830" s="41"/>
      <c r="C1830" s="42"/>
      <c r="D1830" s="242" t="s">
        <v>237</v>
      </c>
      <c r="E1830" s="42"/>
      <c r="F1830" s="243" t="s">
        <v>2700</v>
      </c>
      <c r="G1830" s="42"/>
      <c r="H1830" s="42"/>
      <c r="I1830" s="244"/>
      <c r="J1830" s="42"/>
      <c r="K1830" s="42"/>
      <c r="L1830" s="46"/>
      <c r="M1830" s="245"/>
      <c r="N1830" s="246"/>
      <c r="O1830" s="93"/>
      <c r="P1830" s="93"/>
      <c r="Q1830" s="93"/>
      <c r="R1830" s="93"/>
      <c r="S1830" s="93"/>
      <c r="T1830" s="94"/>
      <c r="U1830" s="40"/>
      <c r="V1830" s="40"/>
      <c r="W1830" s="40"/>
      <c r="X1830" s="40"/>
      <c r="Y1830" s="40"/>
      <c r="Z1830" s="40"/>
      <c r="AA1830" s="40"/>
      <c r="AB1830" s="40"/>
      <c r="AC1830" s="40"/>
      <c r="AD1830" s="40"/>
      <c r="AE1830" s="40"/>
      <c r="AT1830" s="18" t="s">
        <v>237</v>
      </c>
      <c r="AU1830" s="18" t="s">
        <v>91</v>
      </c>
    </row>
    <row r="1831" s="13" customFormat="1">
      <c r="A1831" s="13"/>
      <c r="B1831" s="252"/>
      <c r="C1831" s="253"/>
      <c r="D1831" s="242" t="s">
        <v>369</v>
      </c>
      <c r="E1831" s="253"/>
      <c r="F1831" s="255" t="s">
        <v>2701</v>
      </c>
      <c r="G1831" s="253"/>
      <c r="H1831" s="256">
        <v>466.62200000000001</v>
      </c>
      <c r="I1831" s="257"/>
      <c r="J1831" s="253"/>
      <c r="K1831" s="253"/>
      <c r="L1831" s="258"/>
      <c r="M1831" s="259"/>
      <c r="N1831" s="260"/>
      <c r="O1831" s="260"/>
      <c r="P1831" s="260"/>
      <c r="Q1831" s="260"/>
      <c r="R1831" s="260"/>
      <c r="S1831" s="260"/>
      <c r="T1831" s="261"/>
      <c r="U1831" s="13"/>
      <c r="V1831" s="13"/>
      <c r="W1831" s="13"/>
      <c r="X1831" s="13"/>
      <c r="Y1831" s="13"/>
      <c r="Z1831" s="13"/>
      <c r="AA1831" s="13"/>
      <c r="AB1831" s="13"/>
      <c r="AC1831" s="13"/>
      <c r="AD1831" s="13"/>
      <c r="AE1831" s="13"/>
      <c r="AT1831" s="262" t="s">
        <v>369</v>
      </c>
      <c r="AU1831" s="262" t="s">
        <v>91</v>
      </c>
      <c r="AV1831" s="13" t="s">
        <v>91</v>
      </c>
      <c r="AW1831" s="13" t="s">
        <v>4</v>
      </c>
      <c r="AX1831" s="13" t="s">
        <v>87</v>
      </c>
      <c r="AY1831" s="262" t="s">
        <v>227</v>
      </c>
    </row>
    <row r="1832" s="2" customFormat="1" ht="16.5" customHeight="1">
      <c r="A1832" s="40"/>
      <c r="B1832" s="41"/>
      <c r="C1832" s="229" t="s">
        <v>2702</v>
      </c>
      <c r="D1832" s="229" t="s">
        <v>230</v>
      </c>
      <c r="E1832" s="230" t="s">
        <v>2703</v>
      </c>
      <c r="F1832" s="231" t="s">
        <v>2704</v>
      </c>
      <c r="G1832" s="232" t="s">
        <v>415</v>
      </c>
      <c r="H1832" s="233">
        <v>424.202</v>
      </c>
      <c r="I1832" s="234"/>
      <c r="J1832" s="235">
        <f>ROUND(I1832*H1832,2)</f>
        <v>0</v>
      </c>
      <c r="K1832" s="231" t="s">
        <v>234</v>
      </c>
      <c r="L1832" s="46"/>
      <c r="M1832" s="236" t="s">
        <v>1</v>
      </c>
      <c r="N1832" s="237" t="s">
        <v>48</v>
      </c>
      <c r="O1832" s="93"/>
      <c r="P1832" s="238">
        <f>O1832*H1832</f>
        <v>0</v>
      </c>
      <c r="Q1832" s="238">
        <v>0</v>
      </c>
      <c r="R1832" s="238">
        <f>Q1832*H1832</f>
        <v>0</v>
      </c>
      <c r="S1832" s="238">
        <v>0</v>
      </c>
      <c r="T1832" s="239">
        <f>S1832*H1832</f>
        <v>0</v>
      </c>
      <c r="U1832" s="40"/>
      <c r="V1832" s="40"/>
      <c r="W1832" s="40"/>
      <c r="X1832" s="40"/>
      <c r="Y1832" s="40"/>
      <c r="Z1832" s="40"/>
      <c r="AA1832" s="40"/>
      <c r="AB1832" s="40"/>
      <c r="AC1832" s="40"/>
      <c r="AD1832" s="40"/>
      <c r="AE1832" s="40"/>
      <c r="AR1832" s="240" t="s">
        <v>300</v>
      </c>
      <c r="AT1832" s="240" t="s">
        <v>230</v>
      </c>
      <c r="AU1832" s="240" t="s">
        <v>91</v>
      </c>
      <c r="AY1832" s="18" t="s">
        <v>227</v>
      </c>
      <c r="BE1832" s="241">
        <f>IF(N1832="základní",J1832,0)</f>
        <v>0</v>
      </c>
      <c r="BF1832" s="241">
        <f>IF(N1832="snížená",J1832,0)</f>
        <v>0</v>
      </c>
      <c r="BG1832" s="241">
        <f>IF(N1832="zákl. přenesená",J1832,0)</f>
        <v>0</v>
      </c>
      <c r="BH1832" s="241">
        <f>IF(N1832="sníž. přenesená",J1832,0)</f>
        <v>0</v>
      </c>
      <c r="BI1832" s="241">
        <f>IF(N1832="nulová",J1832,0)</f>
        <v>0</v>
      </c>
      <c r="BJ1832" s="18" t="s">
        <v>87</v>
      </c>
      <c r="BK1832" s="241">
        <f>ROUND(I1832*H1832,2)</f>
        <v>0</v>
      </c>
      <c r="BL1832" s="18" t="s">
        <v>300</v>
      </c>
      <c r="BM1832" s="240" t="s">
        <v>2705</v>
      </c>
    </row>
    <row r="1833" s="2" customFormat="1" ht="16.5" customHeight="1">
      <c r="A1833" s="40"/>
      <c r="B1833" s="41"/>
      <c r="C1833" s="229" t="s">
        <v>2706</v>
      </c>
      <c r="D1833" s="229" t="s">
        <v>230</v>
      </c>
      <c r="E1833" s="230" t="s">
        <v>2707</v>
      </c>
      <c r="F1833" s="231" t="s">
        <v>2708</v>
      </c>
      <c r="G1833" s="232" t="s">
        <v>415</v>
      </c>
      <c r="H1833" s="233">
        <v>424.202</v>
      </c>
      <c r="I1833" s="234"/>
      <c r="J1833" s="235">
        <f>ROUND(I1833*H1833,2)</f>
        <v>0</v>
      </c>
      <c r="K1833" s="231" t="s">
        <v>251</v>
      </c>
      <c r="L1833" s="46"/>
      <c r="M1833" s="236" t="s">
        <v>1</v>
      </c>
      <c r="N1833" s="237" t="s">
        <v>48</v>
      </c>
      <c r="O1833" s="93"/>
      <c r="P1833" s="238">
        <f>O1833*H1833</f>
        <v>0</v>
      </c>
      <c r="Q1833" s="238">
        <v>0</v>
      </c>
      <c r="R1833" s="238">
        <f>Q1833*H1833</f>
        <v>0</v>
      </c>
      <c r="S1833" s="238">
        <v>0</v>
      </c>
      <c r="T1833" s="239">
        <f>S1833*H1833</f>
        <v>0</v>
      </c>
      <c r="U1833" s="40"/>
      <c r="V1833" s="40"/>
      <c r="W1833" s="40"/>
      <c r="X1833" s="40"/>
      <c r="Y1833" s="40"/>
      <c r="Z1833" s="40"/>
      <c r="AA1833" s="40"/>
      <c r="AB1833" s="40"/>
      <c r="AC1833" s="40"/>
      <c r="AD1833" s="40"/>
      <c r="AE1833" s="40"/>
      <c r="AR1833" s="240" t="s">
        <v>300</v>
      </c>
      <c r="AT1833" s="240" t="s">
        <v>230</v>
      </c>
      <c r="AU1833" s="240" t="s">
        <v>91</v>
      </c>
      <c r="AY1833" s="18" t="s">
        <v>227</v>
      </c>
      <c r="BE1833" s="241">
        <f>IF(N1833="základní",J1833,0)</f>
        <v>0</v>
      </c>
      <c r="BF1833" s="241">
        <f>IF(N1833="snížená",J1833,0)</f>
        <v>0</v>
      </c>
      <c r="BG1833" s="241">
        <f>IF(N1833="zákl. přenesená",J1833,0)</f>
        <v>0</v>
      </c>
      <c r="BH1833" s="241">
        <f>IF(N1833="sníž. přenesená",J1833,0)</f>
        <v>0</v>
      </c>
      <c r="BI1833" s="241">
        <f>IF(N1833="nulová",J1833,0)</f>
        <v>0</v>
      </c>
      <c r="BJ1833" s="18" t="s">
        <v>87</v>
      </c>
      <c r="BK1833" s="241">
        <f>ROUND(I1833*H1833,2)</f>
        <v>0</v>
      </c>
      <c r="BL1833" s="18" t="s">
        <v>300</v>
      </c>
      <c r="BM1833" s="240" t="s">
        <v>2709</v>
      </c>
    </row>
    <row r="1834" s="2" customFormat="1">
      <c r="A1834" s="40"/>
      <c r="B1834" s="41"/>
      <c r="C1834" s="42"/>
      <c r="D1834" s="242" t="s">
        <v>237</v>
      </c>
      <c r="E1834" s="42"/>
      <c r="F1834" s="243" t="s">
        <v>2567</v>
      </c>
      <c r="G1834" s="42"/>
      <c r="H1834" s="42"/>
      <c r="I1834" s="244"/>
      <c r="J1834" s="42"/>
      <c r="K1834" s="42"/>
      <c r="L1834" s="46"/>
      <c r="M1834" s="245"/>
      <c r="N1834" s="246"/>
      <c r="O1834" s="93"/>
      <c r="P1834" s="93"/>
      <c r="Q1834" s="93"/>
      <c r="R1834" s="93"/>
      <c r="S1834" s="93"/>
      <c r="T1834" s="94"/>
      <c r="U1834" s="40"/>
      <c r="V1834" s="40"/>
      <c r="W1834" s="40"/>
      <c r="X1834" s="40"/>
      <c r="Y1834" s="40"/>
      <c r="Z1834" s="40"/>
      <c r="AA1834" s="40"/>
      <c r="AB1834" s="40"/>
      <c r="AC1834" s="40"/>
      <c r="AD1834" s="40"/>
      <c r="AE1834" s="40"/>
      <c r="AT1834" s="18" t="s">
        <v>237</v>
      </c>
      <c r="AU1834" s="18" t="s">
        <v>91</v>
      </c>
    </row>
    <row r="1835" s="2" customFormat="1" ht="16.5" customHeight="1">
      <c r="A1835" s="40"/>
      <c r="B1835" s="41"/>
      <c r="C1835" s="229" t="s">
        <v>2710</v>
      </c>
      <c r="D1835" s="229" t="s">
        <v>230</v>
      </c>
      <c r="E1835" s="230" t="s">
        <v>2711</v>
      </c>
      <c r="F1835" s="231" t="s">
        <v>2712</v>
      </c>
      <c r="G1835" s="232" t="s">
        <v>544</v>
      </c>
      <c r="H1835" s="233">
        <v>376.37</v>
      </c>
      <c r="I1835" s="234"/>
      <c r="J1835" s="235">
        <f>ROUND(I1835*H1835,2)</f>
        <v>0</v>
      </c>
      <c r="K1835" s="231" t="s">
        <v>234</v>
      </c>
      <c r="L1835" s="46"/>
      <c r="M1835" s="236" t="s">
        <v>1</v>
      </c>
      <c r="N1835" s="237" t="s">
        <v>48</v>
      </c>
      <c r="O1835" s="93"/>
      <c r="P1835" s="238">
        <f>O1835*H1835</f>
        <v>0</v>
      </c>
      <c r="Q1835" s="238">
        <v>3.0000000000000001E-05</v>
      </c>
      <c r="R1835" s="238">
        <f>Q1835*H1835</f>
        <v>0.0112911</v>
      </c>
      <c r="S1835" s="238">
        <v>0</v>
      </c>
      <c r="T1835" s="239">
        <f>S1835*H1835</f>
        <v>0</v>
      </c>
      <c r="U1835" s="40"/>
      <c r="V1835" s="40"/>
      <c r="W1835" s="40"/>
      <c r="X1835" s="40"/>
      <c r="Y1835" s="40"/>
      <c r="Z1835" s="40"/>
      <c r="AA1835" s="40"/>
      <c r="AB1835" s="40"/>
      <c r="AC1835" s="40"/>
      <c r="AD1835" s="40"/>
      <c r="AE1835" s="40"/>
      <c r="AR1835" s="240" t="s">
        <v>300</v>
      </c>
      <c r="AT1835" s="240" t="s">
        <v>230</v>
      </c>
      <c r="AU1835" s="240" t="s">
        <v>91</v>
      </c>
      <c r="AY1835" s="18" t="s">
        <v>227</v>
      </c>
      <c r="BE1835" s="241">
        <f>IF(N1835="základní",J1835,0)</f>
        <v>0</v>
      </c>
      <c r="BF1835" s="241">
        <f>IF(N1835="snížená",J1835,0)</f>
        <v>0</v>
      </c>
      <c r="BG1835" s="241">
        <f>IF(N1835="zákl. přenesená",J1835,0)</f>
        <v>0</v>
      </c>
      <c r="BH1835" s="241">
        <f>IF(N1835="sníž. přenesená",J1835,0)</f>
        <v>0</v>
      </c>
      <c r="BI1835" s="241">
        <f>IF(N1835="nulová",J1835,0)</f>
        <v>0</v>
      </c>
      <c r="BJ1835" s="18" t="s">
        <v>87</v>
      </c>
      <c r="BK1835" s="241">
        <f>ROUND(I1835*H1835,2)</f>
        <v>0</v>
      </c>
      <c r="BL1835" s="18" t="s">
        <v>300</v>
      </c>
      <c r="BM1835" s="240" t="s">
        <v>2713</v>
      </c>
    </row>
    <row r="1836" s="2" customFormat="1" ht="16.5" customHeight="1">
      <c r="A1836" s="40"/>
      <c r="B1836" s="41"/>
      <c r="C1836" s="229" t="s">
        <v>2714</v>
      </c>
      <c r="D1836" s="229" t="s">
        <v>230</v>
      </c>
      <c r="E1836" s="230" t="s">
        <v>2715</v>
      </c>
      <c r="F1836" s="231" t="s">
        <v>2716</v>
      </c>
      <c r="G1836" s="232" t="s">
        <v>415</v>
      </c>
      <c r="H1836" s="233">
        <v>429.17500000000001</v>
      </c>
      <c r="I1836" s="234"/>
      <c r="J1836" s="235">
        <f>ROUND(I1836*H1836,2)</f>
        <v>0</v>
      </c>
      <c r="K1836" s="231" t="s">
        <v>234</v>
      </c>
      <c r="L1836" s="46"/>
      <c r="M1836" s="236" t="s">
        <v>1</v>
      </c>
      <c r="N1836" s="237" t="s">
        <v>48</v>
      </c>
      <c r="O1836" s="93"/>
      <c r="P1836" s="238">
        <f>O1836*H1836</f>
        <v>0</v>
      </c>
      <c r="Q1836" s="238">
        <v>0.0032499999999999999</v>
      </c>
      <c r="R1836" s="238">
        <f>Q1836*H1836</f>
        <v>1.39481875</v>
      </c>
      <c r="S1836" s="238">
        <v>0</v>
      </c>
      <c r="T1836" s="239">
        <f>S1836*H1836</f>
        <v>0</v>
      </c>
      <c r="U1836" s="40"/>
      <c r="V1836" s="40"/>
      <c r="W1836" s="40"/>
      <c r="X1836" s="40"/>
      <c r="Y1836" s="40"/>
      <c r="Z1836" s="40"/>
      <c r="AA1836" s="40"/>
      <c r="AB1836" s="40"/>
      <c r="AC1836" s="40"/>
      <c r="AD1836" s="40"/>
      <c r="AE1836" s="40"/>
      <c r="AR1836" s="240" t="s">
        <v>300</v>
      </c>
      <c r="AT1836" s="240" t="s">
        <v>230</v>
      </c>
      <c r="AU1836" s="240" t="s">
        <v>91</v>
      </c>
      <c r="AY1836" s="18" t="s">
        <v>227</v>
      </c>
      <c r="BE1836" s="241">
        <f>IF(N1836="základní",J1836,0)</f>
        <v>0</v>
      </c>
      <c r="BF1836" s="241">
        <f>IF(N1836="snížená",J1836,0)</f>
        <v>0</v>
      </c>
      <c r="BG1836" s="241">
        <f>IF(N1836="zákl. přenesená",J1836,0)</f>
        <v>0</v>
      </c>
      <c r="BH1836" s="241">
        <f>IF(N1836="sníž. přenesená",J1836,0)</f>
        <v>0</v>
      </c>
      <c r="BI1836" s="241">
        <f>IF(N1836="nulová",J1836,0)</f>
        <v>0</v>
      </c>
      <c r="BJ1836" s="18" t="s">
        <v>87</v>
      </c>
      <c r="BK1836" s="241">
        <f>ROUND(I1836*H1836,2)</f>
        <v>0</v>
      </c>
      <c r="BL1836" s="18" t="s">
        <v>300</v>
      </c>
      <c r="BM1836" s="240" t="s">
        <v>2717</v>
      </c>
    </row>
    <row r="1837" s="15" customFormat="1">
      <c r="A1837" s="15"/>
      <c r="B1837" s="274"/>
      <c r="C1837" s="275"/>
      <c r="D1837" s="242" t="s">
        <v>369</v>
      </c>
      <c r="E1837" s="276" t="s">
        <v>1</v>
      </c>
      <c r="F1837" s="277" t="s">
        <v>734</v>
      </c>
      <c r="G1837" s="275"/>
      <c r="H1837" s="276" t="s">
        <v>1</v>
      </c>
      <c r="I1837" s="278"/>
      <c r="J1837" s="275"/>
      <c r="K1837" s="275"/>
      <c r="L1837" s="279"/>
      <c r="M1837" s="280"/>
      <c r="N1837" s="281"/>
      <c r="O1837" s="281"/>
      <c r="P1837" s="281"/>
      <c r="Q1837" s="281"/>
      <c r="R1837" s="281"/>
      <c r="S1837" s="281"/>
      <c r="T1837" s="282"/>
      <c r="U1837" s="15"/>
      <c r="V1837" s="15"/>
      <c r="W1837" s="15"/>
      <c r="X1837" s="15"/>
      <c r="Y1837" s="15"/>
      <c r="Z1837" s="15"/>
      <c r="AA1837" s="15"/>
      <c r="AB1837" s="15"/>
      <c r="AC1837" s="15"/>
      <c r="AD1837" s="15"/>
      <c r="AE1837" s="15"/>
      <c r="AT1837" s="283" t="s">
        <v>369</v>
      </c>
      <c r="AU1837" s="283" t="s">
        <v>91</v>
      </c>
      <c r="AV1837" s="15" t="s">
        <v>87</v>
      </c>
      <c r="AW1837" s="15" t="s">
        <v>38</v>
      </c>
      <c r="AX1837" s="15" t="s">
        <v>83</v>
      </c>
      <c r="AY1837" s="283" t="s">
        <v>227</v>
      </c>
    </row>
    <row r="1838" s="13" customFormat="1">
      <c r="A1838" s="13"/>
      <c r="B1838" s="252"/>
      <c r="C1838" s="253"/>
      <c r="D1838" s="242" t="s">
        <v>369</v>
      </c>
      <c r="E1838" s="254" t="s">
        <v>1</v>
      </c>
      <c r="F1838" s="255" t="s">
        <v>847</v>
      </c>
      <c r="G1838" s="253"/>
      <c r="H1838" s="256">
        <v>429.17500000000001</v>
      </c>
      <c r="I1838" s="257"/>
      <c r="J1838" s="253"/>
      <c r="K1838" s="253"/>
      <c r="L1838" s="258"/>
      <c r="M1838" s="259"/>
      <c r="N1838" s="260"/>
      <c r="O1838" s="260"/>
      <c r="P1838" s="260"/>
      <c r="Q1838" s="260"/>
      <c r="R1838" s="260"/>
      <c r="S1838" s="260"/>
      <c r="T1838" s="261"/>
      <c r="U1838" s="13"/>
      <c r="V1838" s="13"/>
      <c r="W1838" s="13"/>
      <c r="X1838" s="13"/>
      <c r="Y1838" s="13"/>
      <c r="Z1838" s="13"/>
      <c r="AA1838" s="13"/>
      <c r="AB1838" s="13"/>
      <c r="AC1838" s="13"/>
      <c r="AD1838" s="13"/>
      <c r="AE1838" s="13"/>
      <c r="AT1838" s="262" t="s">
        <v>369</v>
      </c>
      <c r="AU1838" s="262" t="s">
        <v>91</v>
      </c>
      <c r="AV1838" s="13" t="s">
        <v>91</v>
      </c>
      <c r="AW1838" s="13" t="s">
        <v>38</v>
      </c>
      <c r="AX1838" s="13" t="s">
        <v>83</v>
      </c>
      <c r="AY1838" s="262" t="s">
        <v>227</v>
      </c>
    </row>
    <row r="1839" s="14" customFormat="1">
      <c r="A1839" s="14"/>
      <c r="B1839" s="263"/>
      <c r="C1839" s="264"/>
      <c r="D1839" s="242" t="s">
        <v>369</v>
      </c>
      <c r="E1839" s="265" t="s">
        <v>1</v>
      </c>
      <c r="F1839" s="266" t="s">
        <v>371</v>
      </c>
      <c r="G1839" s="264"/>
      <c r="H1839" s="267">
        <v>429.17500000000001</v>
      </c>
      <c r="I1839" s="268"/>
      <c r="J1839" s="264"/>
      <c r="K1839" s="264"/>
      <c r="L1839" s="269"/>
      <c r="M1839" s="270"/>
      <c r="N1839" s="271"/>
      <c r="O1839" s="271"/>
      <c r="P1839" s="271"/>
      <c r="Q1839" s="271"/>
      <c r="R1839" s="271"/>
      <c r="S1839" s="271"/>
      <c r="T1839" s="272"/>
      <c r="U1839" s="14"/>
      <c r="V1839" s="14"/>
      <c r="W1839" s="14"/>
      <c r="X1839" s="14"/>
      <c r="Y1839" s="14"/>
      <c r="Z1839" s="14"/>
      <c r="AA1839" s="14"/>
      <c r="AB1839" s="14"/>
      <c r="AC1839" s="14"/>
      <c r="AD1839" s="14"/>
      <c r="AE1839" s="14"/>
      <c r="AT1839" s="273" t="s">
        <v>369</v>
      </c>
      <c r="AU1839" s="273" t="s">
        <v>91</v>
      </c>
      <c r="AV1839" s="14" t="s">
        <v>115</v>
      </c>
      <c r="AW1839" s="14" t="s">
        <v>38</v>
      </c>
      <c r="AX1839" s="14" t="s">
        <v>87</v>
      </c>
      <c r="AY1839" s="273" t="s">
        <v>227</v>
      </c>
    </row>
    <row r="1840" s="2" customFormat="1" ht="16.5" customHeight="1">
      <c r="A1840" s="40"/>
      <c r="B1840" s="41"/>
      <c r="C1840" s="284" t="s">
        <v>2718</v>
      </c>
      <c r="D1840" s="284" t="s">
        <v>407</v>
      </c>
      <c r="E1840" s="285" t="s">
        <v>2719</v>
      </c>
      <c r="F1840" s="286" t="s">
        <v>2720</v>
      </c>
      <c r="G1840" s="287" t="s">
        <v>415</v>
      </c>
      <c r="H1840" s="288">
        <v>493.55099999999999</v>
      </c>
      <c r="I1840" s="289"/>
      <c r="J1840" s="290">
        <f>ROUND(I1840*H1840,2)</f>
        <v>0</v>
      </c>
      <c r="K1840" s="286" t="s">
        <v>251</v>
      </c>
      <c r="L1840" s="291"/>
      <c r="M1840" s="292" t="s">
        <v>1</v>
      </c>
      <c r="N1840" s="293" t="s">
        <v>48</v>
      </c>
      <c r="O1840" s="93"/>
      <c r="P1840" s="238">
        <f>O1840*H1840</f>
        <v>0</v>
      </c>
      <c r="Q1840" s="238">
        <v>0.019199999999999998</v>
      </c>
      <c r="R1840" s="238">
        <f>Q1840*H1840</f>
        <v>9.4761791999999989</v>
      </c>
      <c r="S1840" s="238">
        <v>0</v>
      </c>
      <c r="T1840" s="239">
        <f>S1840*H1840</f>
        <v>0</v>
      </c>
      <c r="U1840" s="40"/>
      <c r="V1840" s="40"/>
      <c r="W1840" s="40"/>
      <c r="X1840" s="40"/>
      <c r="Y1840" s="40"/>
      <c r="Z1840" s="40"/>
      <c r="AA1840" s="40"/>
      <c r="AB1840" s="40"/>
      <c r="AC1840" s="40"/>
      <c r="AD1840" s="40"/>
      <c r="AE1840" s="40"/>
      <c r="AR1840" s="240" t="s">
        <v>525</v>
      </c>
      <c r="AT1840" s="240" t="s">
        <v>407</v>
      </c>
      <c r="AU1840" s="240" t="s">
        <v>91</v>
      </c>
      <c r="AY1840" s="18" t="s">
        <v>227</v>
      </c>
      <c r="BE1840" s="241">
        <f>IF(N1840="základní",J1840,0)</f>
        <v>0</v>
      </c>
      <c r="BF1840" s="241">
        <f>IF(N1840="snížená",J1840,0)</f>
        <v>0</v>
      </c>
      <c r="BG1840" s="241">
        <f>IF(N1840="zákl. přenesená",J1840,0)</f>
        <v>0</v>
      </c>
      <c r="BH1840" s="241">
        <f>IF(N1840="sníž. přenesená",J1840,0)</f>
        <v>0</v>
      </c>
      <c r="BI1840" s="241">
        <f>IF(N1840="nulová",J1840,0)</f>
        <v>0</v>
      </c>
      <c r="BJ1840" s="18" t="s">
        <v>87</v>
      </c>
      <c r="BK1840" s="241">
        <f>ROUND(I1840*H1840,2)</f>
        <v>0</v>
      </c>
      <c r="BL1840" s="18" t="s">
        <v>300</v>
      </c>
      <c r="BM1840" s="240" t="s">
        <v>2721</v>
      </c>
    </row>
    <row r="1841" s="2" customFormat="1">
      <c r="A1841" s="40"/>
      <c r="B1841" s="41"/>
      <c r="C1841" s="42"/>
      <c r="D1841" s="242" t="s">
        <v>237</v>
      </c>
      <c r="E1841" s="42"/>
      <c r="F1841" s="243" t="s">
        <v>2722</v>
      </c>
      <c r="G1841" s="42"/>
      <c r="H1841" s="42"/>
      <c r="I1841" s="244"/>
      <c r="J1841" s="42"/>
      <c r="K1841" s="42"/>
      <c r="L1841" s="46"/>
      <c r="M1841" s="245"/>
      <c r="N1841" s="246"/>
      <c r="O1841" s="93"/>
      <c r="P1841" s="93"/>
      <c r="Q1841" s="93"/>
      <c r="R1841" s="93"/>
      <c r="S1841" s="93"/>
      <c r="T1841" s="94"/>
      <c r="U1841" s="40"/>
      <c r="V1841" s="40"/>
      <c r="W1841" s="40"/>
      <c r="X1841" s="40"/>
      <c r="Y1841" s="40"/>
      <c r="Z1841" s="40"/>
      <c r="AA1841" s="40"/>
      <c r="AB1841" s="40"/>
      <c r="AC1841" s="40"/>
      <c r="AD1841" s="40"/>
      <c r="AE1841" s="40"/>
      <c r="AT1841" s="18" t="s">
        <v>237</v>
      </c>
      <c r="AU1841" s="18" t="s">
        <v>91</v>
      </c>
    </row>
    <row r="1842" s="13" customFormat="1">
      <c r="A1842" s="13"/>
      <c r="B1842" s="252"/>
      <c r="C1842" s="253"/>
      <c r="D1842" s="242" t="s">
        <v>369</v>
      </c>
      <c r="E1842" s="253"/>
      <c r="F1842" s="255" t="s">
        <v>2723</v>
      </c>
      <c r="G1842" s="253"/>
      <c r="H1842" s="256">
        <v>493.55099999999999</v>
      </c>
      <c r="I1842" s="257"/>
      <c r="J1842" s="253"/>
      <c r="K1842" s="253"/>
      <c r="L1842" s="258"/>
      <c r="M1842" s="259"/>
      <c r="N1842" s="260"/>
      <c r="O1842" s="260"/>
      <c r="P1842" s="260"/>
      <c r="Q1842" s="260"/>
      <c r="R1842" s="260"/>
      <c r="S1842" s="260"/>
      <c r="T1842" s="261"/>
      <c r="U1842" s="13"/>
      <c r="V1842" s="13"/>
      <c r="W1842" s="13"/>
      <c r="X1842" s="13"/>
      <c r="Y1842" s="13"/>
      <c r="Z1842" s="13"/>
      <c r="AA1842" s="13"/>
      <c r="AB1842" s="13"/>
      <c r="AC1842" s="13"/>
      <c r="AD1842" s="13"/>
      <c r="AE1842" s="13"/>
      <c r="AT1842" s="262" t="s">
        <v>369</v>
      </c>
      <c r="AU1842" s="262" t="s">
        <v>91</v>
      </c>
      <c r="AV1842" s="13" t="s">
        <v>91</v>
      </c>
      <c r="AW1842" s="13" t="s">
        <v>4</v>
      </c>
      <c r="AX1842" s="13" t="s">
        <v>87</v>
      </c>
      <c r="AY1842" s="262" t="s">
        <v>227</v>
      </c>
    </row>
    <row r="1843" s="2" customFormat="1" ht="16.5" customHeight="1">
      <c r="A1843" s="40"/>
      <c r="B1843" s="41"/>
      <c r="C1843" s="229" t="s">
        <v>2724</v>
      </c>
      <c r="D1843" s="229" t="s">
        <v>230</v>
      </c>
      <c r="E1843" s="230" t="s">
        <v>2725</v>
      </c>
      <c r="F1843" s="231" t="s">
        <v>2726</v>
      </c>
      <c r="G1843" s="232" t="s">
        <v>415</v>
      </c>
      <c r="H1843" s="233">
        <v>429.17500000000001</v>
      </c>
      <c r="I1843" s="234"/>
      <c r="J1843" s="235">
        <f>ROUND(I1843*H1843,2)</f>
        <v>0</v>
      </c>
      <c r="K1843" s="231" t="s">
        <v>234</v>
      </c>
      <c r="L1843" s="46"/>
      <c r="M1843" s="236" t="s">
        <v>1</v>
      </c>
      <c r="N1843" s="237" t="s">
        <v>48</v>
      </c>
      <c r="O1843" s="93"/>
      <c r="P1843" s="238">
        <f>O1843*H1843</f>
        <v>0</v>
      </c>
      <c r="Q1843" s="238">
        <v>0</v>
      </c>
      <c r="R1843" s="238">
        <f>Q1843*H1843</f>
        <v>0</v>
      </c>
      <c r="S1843" s="238">
        <v>0</v>
      </c>
      <c r="T1843" s="239">
        <f>S1843*H1843</f>
        <v>0</v>
      </c>
      <c r="U1843" s="40"/>
      <c r="V1843" s="40"/>
      <c r="W1843" s="40"/>
      <c r="X1843" s="40"/>
      <c r="Y1843" s="40"/>
      <c r="Z1843" s="40"/>
      <c r="AA1843" s="40"/>
      <c r="AB1843" s="40"/>
      <c r="AC1843" s="40"/>
      <c r="AD1843" s="40"/>
      <c r="AE1843" s="40"/>
      <c r="AR1843" s="240" t="s">
        <v>300</v>
      </c>
      <c r="AT1843" s="240" t="s">
        <v>230</v>
      </c>
      <c r="AU1843" s="240" t="s">
        <v>91</v>
      </c>
      <c r="AY1843" s="18" t="s">
        <v>227</v>
      </c>
      <c r="BE1843" s="241">
        <f>IF(N1843="základní",J1843,0)</f>
        <v>0</v>
      </c>
      <c r="BF1843" s="241">
        <f>IF(N1843="snížená",J1843,0)</f>
        <v>0</v>
      </c>
      <c r="BG1843" s="241">
        <f>IF(N1843="zákl. přenesená",J1843,0)</f>
        <v>0</v>
      </c>
      <c r="BH1843" s="241">
        <f>IF(N1843="sníž. přenesená",J1843,0)</f>
        <v>0</v>
      </c>
      <c r="BI1843" s="241">
        <f>IF(N1843="nulová",J1843,0)</f>
        <v>0</v>
      </c>
      <c r="BJ1843" s="18" t="s">
        <v>87</v>
      </c>
      <c r="BK1843" s="241">
        <f>ROUND(I1843*H1843,2)</f>
        <v>0</v>
      </c>
      <c r="BL1843" s="18" t="s">
        <v>300</v>
      </c>
      <c r="BM1843" s="240" t="s">
        <v>2727</v>
      </c>
    </row>
    <row r="1844" s="2" customFormat="1" ht="16.5" customHeight="1">
      <c r="A1844" s="40"/>
      <c r="B1844" s="41"/>
      <c r="C1844" s="229" t="s">
        <v>2728</v>
      </c>
      <c r="D1844" s="229" t="s">
        <v>230</v>
      </c>
      <c r="E1844" s="230" t="s">
        <v>2729</v>
      </c>
      <c r="F1844" s="231" t="s">
        <v>2730</v>
      </c>
      <c r="G1844" s="232" t="s">
        <v>415</v>
      </c>
      <c r="H1844" s="233">
        <v>429.17500000000001</v>
      </c>
      <c r="I1844" s="234"/>
      <c r="J1844" s="235">
        <f>ROUND(I1844*H1844,2)</f>
        <v>0</v>
      </c>
      <c r="K1844" s="231" t="s">
        <v>251</v>
      </c>
      <c r="L1844" s="46"/>
      <c r="M1844" s="236" t="s">
        <v>1</v>
      </c>
      <c r="N1844" s="237" t="s">
        <v>48</v>
      </c>
      <c r="O1844" s="93"/>
      <c r="P1844" s="238">
        <f>O1844*H1844</f>
        <v>0</v>
      </c>
      <c r="Q1844" s="238">
        <v>0</v>
      </c>
      <c r="R1844" s="238">
        <f>Q1844*H1844</f>
        <v>0</v>
      </c>
      <c r="S1844" s="238">
        <v>0</v>
      </c>
      <c r="T1844" s="239">
        <f>S1844*H1844</f>
        <v>0</v>
      </c>
      <c r="U1844" s="40"/>
      <c r="V1844" s="40"/>
      <c r="W1844" s="40"/>
      <c r="X1844" s="40"/>
      <c r="Y1844" s="40"/>
      <c r="Z1844" s="40"/>
      <c r="AA1844" s="40"/>
      <c r="AB1844" s="40"/>
      <c r="AC1844" s="40"/>
      <c r="AD1844" s="40"/>
      <c r="AE1844" s="40"/>
      <c r="AR1844" s="240" t="s">
        <v>300</v>
      </c>
      <c r="AT1844" s="240" t="s">
        <v>230</v>
      </c>
      <c r="AU1844" s="240" t="s">
        <v>91</v>
      </c>
      <c r="AY1844" s="18" t="s">
        <v>227</v>
      </c>
      <c r="BE1844" s="241">
        <f>IF(N1844="základní",J1844,0)</f>
        <v>0</v>
      </c>
      <c r="BF1844" s="241">
        <f>IF(N1844="snížená",J1844,0)</f>
        <v>0</v>
      </c>
      <c r="BG1844" s="241">
        <f>IF(N1844="zákl. přenesená",J1844,0)</f>
        <v>0</v>
      </c>
      <c r="BH1844" s="241">
        <f>IF(N1844="sníž. přenesená",J1844,0)</f>
        <v>0</v>
      </c>
      <c r="BI1844" s="241">
        <f>IF(N1844="nulová",J1844,0)</f>
        <v>0</v>
      </c>
      <c r="BJ1844" s="18" t="s">
        <v>87</v>
      </c>
      <c r="BK1844" s="241">
        <f>ROUND(I1844*H1844,2)</f>
        <v>0</v>
      </c>
      <c r="BL1844" s="18" t="s">
        <v>300</v>
      </c>
      <c r="BM1844" s="240" t="s">
        <v>2731</v>
      </c>
    </row>
    <row r="1845" s="2" customFormat="1">
      <c r="A1845" s="40"/>
      <c r="B1845" s="41"/>
      <c r="C1845" s="42"/>
      <c r="D1845" s="242" t="s">
        <v>237</v>
      </c>
      <c r="E1845" s="42"/>
      <c r="F1845" s="243" t="s">
        <v>2567</v>
      </c>
      <c r="G1845" s="42"/>
      <c r="H1845" s="42"/>
      <c r="I1845" s="244"/>
      <c r="J1845" s="42"/>
      <c r="K1845" s="42"/>
      <c r="L1845" s="46"/>
      <c r="M1845" s="245"/>
      <c r="N1845" s="246"/>
      <c r="O1845" s="93"/>
      <c r="P1845" s="93"/>
      <c r="Q1845" s="93"/>
      <c r="R1845" s="93"/>
      <c r="S1845" s="93"/>
      <c r="T1845" s="94"/>
      <c r="U1845" s="40"/>
      <c r="V1845" s="40"/>
      <c r="W1845" s="40"/>
      <c r="X1845" s="40"/>
      <c r="Y1845" s="40"/>
      <c r="Z1845" s="40"/>
      <c r="AA1845" s="40"/>
      <c r="AB1845" s="40"/>
      <c r="AC1845" s="40"/>
      <c r="AD1845" s="40"/>
      <c r="AE1845" s="40"/>
      <c r="AT1845" s="18" t="s">
        <v>237</v>
      </c>
      <c r="AU1845" s="18" t="s">
        <v>91</v>
      </c>
    </row>
    <row r="1846" s="2" customFormat="1" ht="16.5" customHeight="1">
      <c r="A1846" s="40"/>
      <c r="B1846" s="41"/>
      <c r="C1846" s="229" t="s">
        <v>2732</v>
      </c>
      <c r="D1846" s="229" t="s">
        <v>230</v>
      </c>
      <c r="E1846" s="230" t="s">
        <v>2733</v>
      </c>
      <c r="F1846" s="231" t="s">
        <v>2734</v>
      </c>
      <c r="G1846" s="232" t="s">
        <v>1381</v>
      </c>
      <c r="H1846" s="305"/>
      <c r="I1846" s="234"/>
      <c r="J1846" s="235">
        <f>ROUND(I1846*H1846,2)</f>
        <v>0</v>
      </c>
      <c r="K1846" s="231" t="s">
        <v>234</v>
      </c>
      <c r="L1846" s="46"/>
      <c r="M1846" s="236" t="s">
        <v>1</v>
      </c>
      <c r="N1846" s="237" t="s">
        <v>48</v>
      </c>
      <c r="O1846" s="93"/>
      <c r="P1846" s="238">
        <f>O1846*H1846</f>
        <v>0</v>
      </c>
      <c r="Q1846" s="238">
        <v>0</v>
      </c>
      <c r="R1846" s="238">
        <f>Q1846*H1846</f>
        <v>0</v>
      </c>
      <c r="S1846" s="238">
        <v>0</v>
      </c>
      <c r="T1846" s="239">
        <f>S1846*H1846</f>
        <v>0</v>
      </c>
      <c r="U1846" s="40"/>
      <c r="V1846" s="40"/>
      <c r="W1846" s="40"/>
      <c r="X1846" s="40"/>
      <c r="Y1846" s="40"/>
      <c r="Z1846" s="40"/>
      <c r="AA1846" s="40"/>
      <c r="AB1846" s="40"/>
      <c r="AC1846" s="40"/>
      <c r="AD1846" s="40"/>
      <c r="AE1846" s="40"/>
      <c r="AR1846" s="240" t="s">
        <v>300</v>
      </c>
      <c r="AT1846" s="240" t="s">
        <v>230</v>
      </c>
      <c r="AU1846" s="240" t="s">
        <v>91</v>
      </c>
      <c r="AY1846" s="18" t="s">
        <v>227</v>
      </c>
      <c r="BE1846" s="241">
        <f>IF(N1846="základní",J1846,0)</f>
        <v>0</v>
      </c>
      <c r="BF1846" s="241">
        <f>IF(N1846="snížená",J1846,0)</f>
        <v>0</v>
      </c>
      <c r="BG1846" s="241">
        <f>IF(N1846="zákl. přenesená",J1846,0)</f>
        <v>0</v>
      </c>
      <c r="BH1846" s="241">
        <f>IF(N1846="sníž. přenesená",J1846,0)</f>
        <v>0</v>
      </c>
      <c r="BI1846" s="241">
        <f>IF(N1846="nulová",J1846,0)</f>
        <v>0</v>
      </c>
      <c r="BJ1846" s="18" t="s">
        <v>87</v>
      </c>
      <c r="BK1846" s="241">
        <f>ROUND(I1846*H1846,2)</f>
        <v>0</v>
      </c>
      <c r="BL1846" s="18" t="s">
        <v>300</v>
      </c>
      <c r="BM1846" s="240" t="s">
        <v>2735</v>
      </c>
    </row>
    <row r="1847" s="12" customFormat="1" ht="22.8" customHeight="1">
      <c r="A1847" s="12"/>
      <c r="B1847" s="213"/>
      <c r="C1847" s="214"/>
      <c r="D1847" s="215" t="s">
        <v>82</v>
      </c>
      <c r="E1847" s="227" t="s">
        <v>2736</v>
      </c>
      <c r="F1847" s="227" t="s">
        <v>2737</v>
      </c>
      <c r="G1847" s="214"/>
      <c r="H1847" s="214"/>
      <c r="I1847" s="217"/>
      <c r="J1847" s="228">
        <f>BK1847</f>
        <v>0</v>
      </c>
      <c r="K1847" s="214"/>
      <c r="L1847" s="219"/>
      <c r="M1847" s="220"/>
      <c r="N1847" s="221"/>
      <c r="O1847" s="221"/>
      <c r="P1847" s="222">
        <f>SUM(P1848:P1873)</f>
        <v>0</v>
      </c>
      <c r="Q1847" s="221"/>
      <c r="R1847" s="222">
        <f>SUM(R1848:R1873)</f>
        <v>0.28906375000000001</v>
      </c>
      <c r="S1847" s="221"/>
      <c r="T1847" s="223">
        <f>SUM(T1848:T1873)</f>
        <v>0</v>
      </c>
      <c r="U1847" s="12"/>
      <c r="V1847" s="12"/>
      <c r="W1847" s="12"/>
      <c r="X1847" s="12"/>
      <c r="Y1847" s="12"/>
      <c r="Z1847" s="12"/>
      <c r="AA1847" s="12"/>
      <c r="AB1847" s="12"/>
      <c r="AC1847" s="12"/>
      <c r="AD1847" s="12"/>
      <c r="AE1847" s="12"/>
      <c r="AR1847" s="224" t="s">
        <v>91</v>
      </c>
      <c r="AT1847" s="225" t="s">
        <v>82</v>
      </c>
      <c r="AU1847" s="225" t="s">
        <v>87</v>
      </c>
      <c r="AY1847" s="224" t="s">
        <v>227</v>
      </c>
      <c r="BK1847" s="226">
        <f>SUM(BK1848:BK1873)</f>
        <v>0</v>
      </c>
    </row>
    <row r="1848" s="2" customFormat="1" ht="16.5" customHeight="1">
      <c r="A1848" s="40"/>
      <c r="B1848" s="41"/>
      <c r="C1848" s="229" t="s">
        <v>2738</v>
      </c>
      <c r="D1848" s="229" t="s">
        <v>230</v>
      </c>
      <c r="E1848" s="230" t="s">
        <v>2739</v>
      </c>
      <c r="F1848" s="231" t="s">
        <v>2740</v>
      </c>
      <c r="G1848" s="232" t="s">
        <v>415</v>
      </c>
      <c r="H1848" s="233">
        <v>89.299999999999997</v>
      </c>
      <c r="I1848" s="234"/>
      <c r="J1848" s="235">
        <f>ROUND(I1848*H1848,2)</f>
        <v>0</v>
      </c>
      <c r="K1848" s="231" t="s">
        <v>234</v>
      </c>
      <c r="L1848" s="46"/>
      <c r="M1848" s="236" t="s">
        <v>1</v>
      </c>
      <c r="N1848" s="237" t="s">
        <v>48</v>
      </c>
      <c r="O1848" s="93"/>
      <c r="P1848" s="238">
        <f>O1848*H1848</f>
        <v>0</v>
      </c>
      <c r="Q1848" s="238">
        <v>0.00010000000000000001</v>
      </c>
      <c r="R1848" s="238">
        <f>Q1848*H1848</f>
        <v>0.0089300000000000004</v>
      </c>
      <c r="S1848" s="238">
        <v>0</v>
      </c>
      <c r="T1848" s="239">
        <f>S1848*H1848</f>
        <v>0</v>
      </c>
      <c r="U1848" s="40"/>
      <c r="V1848" s="40"/>
      <c r="W1848" s="40"/>
      <c r="X1848" s="40"/>
      <c r="Y1848" s="40"/>
      <c r="Z1848" s="40"/>
      <c r="AA1848" s="40"/>
      <c r="AB1848" s="40"/>
      <c r="AC1848" s="40"/>
      <c r="AD1848" s="40"/>
      <c r="AE1848" s="40"/>
      <c r="AR1848" s="240" t="s">
        <v>300</v>
      </c>
      <c r="AT1848" s="240" t="s">
        <v>230</v>
      </c>
      <c r="AU1848" s="240" t="s">
        <v>91</v>
      </c>
      <c r="AY1848" s="18" t="s">
        <v>227</v>
      </c>
      <c r="BE1848" s="241">
        <f>IF(N1848="základní",J1848,0)</f>
        <v>0</v>
      </c>
      <c r="BF1848" s="241">
        <f>IF(N1848="snížená",J1848,0)</f>
        <v>0</v>
      </c>
      <c r="BG1848" s="241">
        <f>IF(N1848="zákl. přenesená",J1848,0)</f>
        <v>0</v>
      </c>
      <c r="BH1848" s="241">
        <f>IF(N1848="sníž. přenesená",J1848,0)</f>
        <v>0</v>
      </c>
      <c r="BI1848" s="241">
        <f>IF(N1848="nulová",J1848,0)</f>
        <v>0</v>
      </c>
      <c r="BJ1848" s="18" t="s">
        <v>87</v>
      </c>
      <c r="BK1848" s="241">
        <f>ROUND(I1848*H1848,2)</f>
        <v>0</v>
      </c>
      <c r="BL1848" s="18" t="s">
        <v>300</v>
      </c>
      <c r="BM1848" s="240" t="s">
        <v>2741</v>
      </c>
    </row>
    <row r="1849" s="15" customFormat="1">
      <c r="A1849" s="15"/>
      <c r="B1849" s="274"/>
      <c r="C1849" s="275"/>
      <c r="D1849" s="242" t="s">
        <v>369</v>
      </c>
      <c r="E1849" s="276" t="s">
        <v>1</v>
      </c>
      <c r="F1849" s="277" t="s">
        <v>632</v>
      </c>
      <c r="G1849" s="275"/>
      <c r="H1849" s="276" t="s">
        <v>1</v>
      </c>
      <c r="I1849" s="278"/>
      <c r="J1849" s="275"/>
      <c r="K1849" s="275"/>
      <c r="L1849" s="279"/>
      <c r="M1849" s="280"/>
      <c r="N1849" s="281"/>
      <c r="O1849" s="281"/>
      <c r="P1849" s="281"/>
      <c r="Q1849" s="281"/>
      <c r="R1849" s="281"/>
      <c r="S1849" s="281"/>
      <c r="T1849" s="282"/>
      <c r="U1849" s="15"/>
      <c r="V1849" s="15"/>
      <c r="W1849" s="15"/>
      <c r="X1849" s="15"/>
      <c r="Y1849" s="15"/>
      <c r="Z1849" s="15"/>
      <c r="AA1849" s="15"/>
      <c r="AB1849" s="15"/>
      <c r="AC1849" s="15"/>
      <c r="AD1849" s="15"/>
      <c r="AE1849" s="15"/>
      <c r="AT1849" s="283" t="s">
        <v>369</v>
      </c>
      <c r="AU1849" s="283" t="s">
        <v>91</v>
      </c>
      <c r="AV1849" s="15" t="s">
        <v>87</v>
      </c>
      <c r="AW1849" s="15" t="s">
        <v>38</v>
      </c>
      <c r="AX1849" s="15" t="s">
        <v>83</v>
      </c>
      <c r="AY1849" s="283" t="s">
        <v>227</v>
      </c>
    </row>
    <row r="1850" s="13" customFormat="1">
      <c r="A1850" s="13"/>
      <c r="B1850" s="252"/>
      <c r="C1850" s="253"/>
      <c r="D1850" s="242" t="s">
        <v>369</v>
      </c>
      <c r="E1850" s="254" t="s">
        <v>1</v>
      </c>
      <c r="F1850" s="255" t="s">
        <v>947</v>
      </c>
      <c r="G1850" s="253"/>
      <c r="H1850" s="256">
        <v>89.299999999999997</v>
      </c>
      <c r="I1850" s="257"/>
      <c r="J1850" s="253"/>
      <c r="K1850" s="253"/>
      <c r="L1850" s="258"/>
      <c r="M1850" s="259"/>
      <c r="N1850" s="260"/>
      <c r="O1850" s="260"/>
      <c r="P1850" s="260"/>
      <c r="Q1850" s="260"/>
      <c r="R1850" s="260"/>
      <c r="S1850" s="260"/>
      <c r="T1850" s="261"/>
      <c r="U1850" s="13"/>
      <c r="V1850" s="13"/>
      <c r="W1850" s="13"/>
      <c r="X1850" s="13"/>
      <c r="Y1850" s="13"/>
      <c r="Z1850" s="13"/>
      <c r="AA1850" s="13"/>
      <c r="AB1850" s="13"/>
      <c r="AC1850" s="13"/>
      <c r="AD1850" s="13"/>
      <c r="AE1850" s="13"/>
      <c r="AT1850" s="262" t="s">
        <v>369</v>
      </c>
      <c r="AU1850" s="262" t="s">
        <v>91</v>
      </c>
      <c r="AV1850" s="13" t="s">
        <v>91</v>
      </c>
      <c r="AW1850" s="13" t="s">
        <v>38</v>
      </c>
      <c r="AX1850" s="13" t="s">
        <v>83</v>
      </c>
      <c r="AY1850" s="262" t="s">
        <v>227</v>
      </c>
    </row>
    <row r="1851" s="14" customFormat="1">
      <c r="A1851" s="14"/>
      <c r="B1851" s="263"/>
      <c r="C1851" s="264"/>
      <c r="D1851" s="242" t="s">
        <v>369</v>
      </c>
      <c r="E1851" s="265" t="s">
        <v>1</v>
      </c>
      <c r="F1851" s="266" t="s">
        <v>371</v>
      </c>
      <c r="G1851" s="264"/>
      <c r="H1851" s="267">
        <v>89.299999999999997</v>
      </c>
      <c r="I1851" s="268"/>
      <c r="J1851" s="264"/>
      <c r="K1851" s="264"/>
      <c r="L1851" s="269"/>
      <c r="M1851" s="270"/>
      <c r="N1851" s="271"/>
      <c r="O1851" s="271"/>
      <c r="P1851" s="271"/>
      <c r="Q1851" s="271"/>
      <c r="R1851" s="271"/>
      <c r="S1851" s="271"/>
      <c r="T1851" s="272"/>
      <c r="U1851" s="14"/>
      <c r="V1851" s="14"/>
      <c r="W1851" s="14"/>
      <c r="X1851" s="14"/>
      <c r="Y1851" s="14"/>
      <c r="Z1851" s="14"/>
      <c r="AA1851" s="14"/>
      <c r="AB1851" s="14"/>
      <c r="AC1851" s="14"/>
      <c r="AD1851" s="14"/>
      <c r="AE1851" s="14"/>
      <c r="AT1851" s="273" t="s">
        <v>369</v>
      </c>
      <c r="AU1851" s="273" t="s">
        <v>91</v>
      </c>
      <c r="AV1851" s="14" t="s">
        <v>115</v>
      </c>
      <c r="AW1851" s="14" t="s">
        <v>38</v>
      </c>
      <c r="AX1851" s="14" t="s">
        <v>87</v>
      </c>
      <c r="AY1851" s="273" t="s">
        <v>227</v>
      </c>
    </row>
    <row r="1852" s="2" customFormat="1" ht="16.5" customHeight="1">
      <c r="A1852" s="40"/>
      <c r="B1852" s="41"/>
      <c r="C1852" s="229" t="s">
        <v>2742</v>
      </c>
      <c r="D1852" s="229" t="s">
        <v>230</v>
      </c>
      <c r="E1852" s="230" t="s">
        <v>2743</v>
      </c>
      <c r="F1852" s="231" t="s">
        <v>2744</v>
      </c>
      <c r="G1852" s="232" t="s">
        <v>415</v>
      </c>
      <c r="H1852" s="233">
        <v>778.77499999999998</v>
      </c>
      <c r="I1852" s="234"/>
      <c r="J1852" s="235">
        <f>ROUND(I1852*H1852,2)</f>
        <v>0</v>
      </c>
      <c r="K1852" s="231" t="s">
        <v>234</v>
      </c>
      <c r="L1852" s="46"/>
      <c r="M1852" s="236" t="s">
        <v>1</v>
      </c>
      <c r="N1852" s="237" t="s">
        <v>48</v>
      </c>
      <c r="O1852" s="93"/>
      <c r="P1852" s="238">
        <f>O1852*H1852</f>
        <v>0</v>
      </c>
      <c r="Q1852" s="238">
        <v>0.00025000000000000001</v>
      </c>
      <c r="R1852" s="238">
        <f>Q1852*H1852</f>
        <v>0.19469375</v>
      </c>
      <c r="S1852" s="238">
        <v>0</v>
      </c>
      <c r="T1852" s="239">
        <f>S1852*H1852</f>
        <v>0</v>
      </c>
      <c r="U1852" s="40"/>
      <c r="V1852" s="40"/>
      <c r="W1852" s="40"/>
      <c r="X1852" s="40"/>
      <c r="Y1852" s="40"/>
      <c r="Z1852" s="40"/>
      <c r="AA1852" s="40"/>
      <c r="AB1852" s="40"/>
      <c r="AC1852" s="40"/>
      <c r="AD1852" s="40"/>
      <c r="AE1852" s="40"/>
      <c r="AR1852" s="240" t="s">
        <v>300</v>
      </c>
      <c r="AT1852" s="240" t="s">
        <v>230</v>
      </c>
      <c r="AU1852" s="240" t="s">
        <v>91</v>
      </c>
      <c r="AY1852" s="18" t="s">
        <v>227</v>
      </c>
      <c r="BE1852" s="241">
        <f>IF(N1852="základní",J1852,0)</f>
        <v>0</v>
      </c>
      <c r="BF1852" s="241">
        <f>IF(N1852="snížená",J1852,0)</f>
        <v>0</v>
      </c>
      <c r="BG1852" s="241">
        <f>IF(N1852="zákl. přenesená",J1852,0)</f>
        <v>0</v>
      </c>
      <c r="BH1852" s="241">
        <f>IF(N1852="sníž. přenesená",J1852,0)</f>
        <v>0</v>
      </c>
      <c r="BI1852" s="241">
        <f>IF(N1852="nulová",J1852,0)</f>
        <v>0</v>
      </c>
      <c r="BJ1852" s="18" t="s">
        <v>87</v>
      </c>
      <c r="BK1852" s="241">
        <f>ROUND(I1852*H1852,2)</f>
        <v>0</v>
      </c>
      <c r="BL1852" s="18" t="s">
        <v>300</v>
      </c>
      <c r="BM1852" s="240" t="s">
        <v>2745</v>
      </c>
    </row>
    <row r="1853" s="15" customFormat="1">
      <c r="A1853" s="15"/>
      <c r="B1853" s="274"/>
      <c r="C1853" s="275"/>
      <c r="D1853" s="242" t="s">
        <v>369</v>
      </c>
      <c r="E1853" s="276" t="s">
        <v>1</v>
      </c>
      <c r="F1853" s="277" t="s">
        <v>632</v>
      </c>
      <c r="G1853" s="275"/>
      <c r="H1853" s="276" t="s">
        <v>1</v>
      </c>
      <c r="I1853" s="278"/>
      <c r="J1853" s="275"/>
      <c r="K1853" s="275"/>
      <c r="L1853" s="279"/>
      <c r="M1853" s="280"/>
      <c r="N1853" s="281"/>
      <c r="O1853" s="281"/>
      <c r="P1853" s="281"/>
      <c r="Q1853" s="281"/>
      <c r="R1853" s="281"/>
      <c r="S1853" s="281"/>
      <c r="T1853" s="282"/>
      <c r="U1853" s="15"/>
      <c r="V1853" s="15"/>
      <c r="W1853" s="15"/>
      <c r="X1853" s="15"/>
      <c r="Y1853" s="15"/>
      <c r="Z1853" s="15"/>
      <c r="AA1853" s="15"/>
      <c r="AB1853" s="15"/>
      <c r="AC1853" s="15"/>
      <c r="AD1853" s="15"/>
      <c r="AE1853" s="15"/>
      <c r="AT1853" s="283" t="s">
        <v>369</v>
      </c>
      <c r="AU1853" s="283" t="s">
        <v>91</v>
      </c>
      <c r="AV1853" s="15" t="s">
        <v>87</v>
      </c>
      <c r="AW1853" s="15" t="s">
        <v>38</v>
      </c>
      <c r="AX1853" s="15" t="s">
        <v>83</v>
      </c>
      <c r="AY1853" s="283" t="s">
        <v>227</v>
      </c>
    </row>
    <row r="1854" s="13" customFormat="1">
      <c r="A1854" s="13"/>
      <c r="B1854" s="252"/>
      <c r="C1854" s="253"/>
      <c r="D1854" s="242" t="s">
        <v>369</v>
      </c>
      <c r="E1854" s="254" t="s">
        <v>1</v>
      </c>
      <c r="F1854" s="255" t="s">
        <v>937</v>
      </c>
      <c r="G1854" s="253"/>
      <c r="H1854" s="256">
        <v>279.26499999999999</v>
      </c>
      <c r="I1854" s="257"/>
      <c r="J1854" s="253"/>
      <c r="K1854" s="253"/>
      <c r="L1854" s="258"/>
      <c r="M1854" s="259"/>
      <c r="N1854" s="260"/>
      <c r="O1854" s="260"/>
      <c r="P1854" s="260"/>
      <c r="Q1854" s="260"/>
      <c r="R1854" s="260"/>
      <c r="S1854" s="260"/>
      <c r="T1854" s="261"/>
      <c r="U1854" s="13"/>
      <c r="V1854" s="13"/>
      <c r="W1854" s="13"/>
      <c r="X1854" s="13"/>
      <c r="Y1854" s="13"/>
      <c r="Z1854" s="13"/>
      <c r="AA1854" s="13"/>
      <c r="AB1854" s="13"/>
      <c r="AC1854" s="13"/>
      <c r="AD1854" s="13"/>
      <c r="AE1854" s="13"/>
      <c r="AT1854" s="262" t="s">
        <v>369</v>
      </c>
      <c r="AU1854" s="262" t="s">
        <v>91</v>
      </c>
      <c r="AV1854" s="13" t="s">
        <v>91</v>
      </c>
      <c r="AW1854" s="13" t="s">
        <v>38</v>
      </c>
      <c r="AX1854" s="13" t="s">
        <v>83</v>
      </c>
      <c r="AY1854" s="262" t="s">
        <v>227</v>
      </c>
    </row>
    <row r="1855" s="13" customFormat="1">
      <c r="A1855" s="13"/>
      <c r="B1855" s="252"/>
      <c r="C1855" s="253"/>
      <c r="D1855" s="242" t="s">
        <v>369</v>
      </c>
      <c r="E1855" s="254" t="s">
        <v>1</v>
      </c>
      <c r="F1855" s="255" t="s">
        <v>947</v>
      </c>
      <c r="G1855" s="253"/>
      <c r="H1855" s="256">
        <v>89.299999999999997</v>
      </c>
      <c r="I1855" s="257"/>
      <c r="J1855" s="253"/>
      <c r="K1855" s="253"/>
      <c r="L1855" s="258"/>
      <c r="M1855" s="259"/>
      <c r="N1855" s="260"/>
      <c r="O1855" s="260"/>
      <c r="P1855" s="260"/>
      <c r="Q1855" s="260"/>
      <c r="R1855" s="260"/>
      <c r="S1855" s="260"/>
      <c r="T1855" s="261"/>
      <c r="U1855" s="13"/>
      <c r="V1855" s="13"/>
      <c r="W1855" s="13"/>
      <c r="X1855" s="13"/>
      <c r="Y1855" s="13"/>
      <c r="Z1855" s="13"/>
      <c r="AA1855" s="13"/>
      <c r="AB1855" s="13"/>
      <c r="AC1855" s="13"/>
      <c r="AD1855" s="13"/>
      <c r="AE1855" s="13"/>
      <c r="AT1855" s="262" t="s">
        <v>369</v>
      </c>
      <c r="AU1855" s="262" t="s">
        <v>91</v>
      </c>
      <c r="AV1855" s="13" t="s">
        <v>91</v>
      </c>
      <c r="AW1855" s="13" t="s">
        <v>38</v>
      </c>
      <c r="AX1855" s="13" t="s">
        <v>83</v>
      </c>
      <c r="AY1855" s="262" t="s">
        <v>227</v>
      </c>
    </row>
    <row r="1856" s="13" customFormat="1">
      <c r="A1856" s="13"/>
      <c r="B1856" s="252"/>
      <c r="C1856" s="253"/>
      <c r="D1856" s="242" t="s">
        <v>369</v>
      </c>
      <c r="E1856" s="254" t="s">
        <v>1</v>
      </c>
      <c r="F1856" s="255" t="s">
        <v>955</v>
      </c>
      <c r="G1856" s="253"/>
      <c r="H1856" s="256">
        <v>24.199999999999999</v>
      </c>
      <c r="I1856" s="257"/>
      <c r="J1856" s="253"/>
      <c r="K1856" s="253"/>
      <c r="L1856" s="258"/>
      <c r="M1856" s="259"/>
      <c r="N1856" s="260"/>
      <c r="O1856" s="260"/>
      <c r="P1856" s="260"/>
      <c r="Q1856" s="260"/>
      <c r="R1856" s="260"/>
      <c r="S1856" s="260"/>
      <c r="T1856" s="261"/>
      <c r="U1856" s="13"/>
      <c r="V1856" s="13"/>
      <c r="W1856" s="13"/>
      <c r="X1856" s="13"/>
      <c r="Y1856" s="13"/>
      <c r="Z1856" s="13"/>
      <c r="AA1856" s="13"/>
      <c r="AB1856" s="13"/>
      <c r="AC1856" s="13"/>
      <c r="AD1856" s="13"/>
      <c r="AE1856" s="13"/>
      <c r="AT1856" s="262" t="s">
        <v>369</v>
      </c>
      <c r="AU1856" s="262" t="s">
        <v>91</v>
      </c>
      <c r="AV1856" s="13" t="s">
        <v>91</v>
      </c>
      <c r="AW1856" s="13" t="s">
        <v>38</v>
      </c>
      <c r="AX1856" s="13" t="s">
        <v>83</v>
      </c>
      <c r="AY1856" s="262" t="s">
        <v>227</v>
      </c>
    </row>
    <row r="1857" s="13" customFormat="1">
      <c r="A1857" s="13"/>
      <c r="B1857" s="252"/>
      <c r="C1857" s="253"/>
      <c r="D1857" s="242" t="s">
        <v>369</v>
      </c>
      <c r="E1857" s="254" t="s">
        <v>1</v>
      </c>
      <c r="F1857" s="255" t="s">
        <v>956</v>
      </c>
      <c r="G1857" s="253"/>
      <c r="H1857" s="256">
        <v>9.5</v>
      </c>
      <c r="I1857" s="257"/>
      <c r="J1857" s="253"/>
      <c r="K1857" s="253"/>
      <c r="L1857" s="258"/>
      <c r="M1857" s="259"/>
      <c r="N1857" s="260"/>
      <c r="O1857" s="260"/>
      <c r="P1857" s="260"/>
      <c r="Q1857" s="260"/>
      <c r="R1857" s="260"/>
      <c r="S1857" s="260"/>
      <c r="T1857" s="261"/>
      <c r="U1857" s="13"/>
      <c r="V1857" s="13"/>
      <c r="W1857" s="13"/>
      <c r="X1857" s="13"/>
      <c r="Y1857" s="13"/>
      <c r="Z1857" s="13"/>
      <c r="AA1857" s="13"/>
      <c r="AB1857" s="13"/>
      <c r="AC1857" s="13"/>
      <c r="AD1857" s="13"/>
      <c r="AE1857" s="13"/>
      <c r="AT1857" s="262" t="s">
        <v>369</v>
      </c>
      <c r="AU1857" s="262" t="s">
        <v>91</v>
      </c>
      <c r="AV1857" s="13" t="s">
        <v>91</v>
      </c>
      <c r="AW1857" s="13" t="s">
        <v>38</v>
      </c>
      <c r="AX1857" s="13" t="s">
        <v>83</v>
      </c>
      <c r="AY1857" s="262" t="s">
        <v>227</v>
      </c>
    </row>
    <row r="1858" s="13" customFormat="1">
      <c r="A1858" s="13"/>
      <c r="B1858" s="252"/>
      <c r="C1858" s="253"/>
      <c r="D1858" s="242" t="s">
        <v>369</v>
      </c>
      <c r="E1858" s="254" t="s">
        <v>1</v>
      </c>
      <c r="F1858" s="255" t="s">
        <v>948</v>
      </c>
      <c r="G1858" s="253"/>
      <c r="H1858" s="256">
        <v>43.899999999999999</v>
      </c>
      <c r="I1858" s="257"/>
      <c r="J1858" s="253"/>
      <c r="K1858" s="253"/>
      <c r="L1858" s="258"/>
      <c r="M1858" s="259"/>
      <c r="N1858" s="260"/>
      <c r="O1858" s="260"/>
      <c r="P1858" s="260"/>
      <c r="Q1858" s="260"/>
      <c r="R1858" s="260"/>
      <c r="S1858" s="260"/>
      <c r="T1858" s="261"/>
      <c r="U1858" s="13"/>
      <c r="V1858" s="13"/>
      <c r="W1858" s="13"/>
      <c r="X1858" s="13"/>
      <c r="Y1858" s="13"/>
      <c r="Z1858" s="13"/>
      <c r="AA1858" s="13"/>
      <c r="AB1858" s="13"/>
      <c r="AC1858" s="13"/>
      <c r="AD1858" s="13"/>
      <c r="AE1858" s="13"/>
      <c r="AT1858" s="262" t="s">
        <v>369</v>
      </c>
      <c r="AU1858" s="262" t="s">
        <v>91</v>
      </c>
      <c r="AV1858" s="13" t="s">
        <v>91</v>
      </c>
      <c r="AW1858" s="13" t="s">
        <v>38</v>
      </c>
      <c r="AX1858" s="13" t="s">
        <v>83</v>
      </c>
      <c r="AY1858" s="262" t="s">
        <v>227</v>
      </c>
    </row>
    <row r="1859" s="13" customFormat="1">
      <c r="A1859" s="13"/>
      <c r="B1859" s="252"/>
      <c r="C1859" s="253"/>
      <c r="D1859" s="242" t="s">
        <v>369</v>
      </c>
      <c r="E1859" s="254" t="s">
        <v>1</v>
      </c>
      <c r="F1859" s="255" t="s">
        <v>979</v>
      </c>
      <c r="G1859" s="253"/>
      <c r="H1859" s="256">
        <v>207.59999999999999</v>
      </c>
      <c r="I1859" s="257"/>
      <c r="J1859" s="253"/>
      <c r="K1859" s="253"/>
      <c r="L1859" s="258"/>
      <c r="M1859" s="259"/>
      <c r="N1859" s="260"/>
      <c r="O1859" s="260"/>
      <c r="P1859" s="260"/>
      <c r="Q1859" s="260"/>
      <c r="R1859" s="260"/>
      <c r="S1859" s="260"/>
      <c r="T1859" s="261"/>
      <c r="U1859" s="13"/>
      <c r="V1859" s="13"/>
      <c r="W1859" s="13"/>
      <c r="X1859" s="13"/>
      <c r="Y1859" s="13"/>
      <c r="Z1859" s="13"/>
      <c r="AA1859" s="13"/>
      <c r="AB1859" s="13"/>
      <c r="AC1859" s="13"/>
      <c r="AD1859" s="13"/>
      <c r="AE1859" s="13"/>
      <c r="AT1859" s="262" t="s">
        <v>369</v>
      </c>
      <c r="AU1859" s="262" t="s">
        <v>91</v>
      </c>
      <c r="AV1859" s="13" t="s">
        <v>91</v>
      </c>
      <c r="AW1859" s="13" t="s">
        <v>38</v>
      </c>
      <c r="AX1859" s="13" t="s">
        <v>83</v>
      </c>
      <c r="AY1859" s="262" t="s">
        <v>227</v>
      </c>
    </row>
    <row r="1860" s="13" customFormat="1">
      <c r="A1860" s="13"/>
      <c r="B1860" s="252"/>
      <c r="C1860" s="253"/>
      <c r="D1860" s="242" t="s">
        <v>369</v>
      </c>
      <c r="E1860" s="254" t="s">
        <v>1</v>
      </c>
      <c r="F1860" s="255" t="s">
        <v>957</v>
      </c>
      <c r="G1860" s="253"/>
      <c r="H1860" s="256">
        <v>82.400000000000006</v>
      </c>
      <c r="I1860" s="257"/>
      <c r="J1860" s="253"/>
      <c r="K1860" s="253"/>
      <c r="L1860" s="258"/>
      <c r="M1860" s="259"/>
      <c r="N1860" s="260"/>
      <c r="O1860" s="260"/>
      <c r="P1860" s="260"/>
      <c r="Q1860" s="260"/>
      <c r="R1860" s="260"/>
      <c r="S1860" s="260"/>
      <c r="T1860" s="261"/>
      <c r="U1860" s="13"/>
      <c r="V1860" s="13"/>
      <c r="W1860" s="13"/>
      <c r="X1860" s="13"/>
      <c r="Y1860" s="13"/>
      <c r="Z1860" s="13"/>
      <c r="AA1860" s="13"/>
      <c r="AB1860" s="13"/>
      <c r="AC1860" s="13"/>
      <c r="AD1860" s="13"/>
      <c r="AE1860" s="13"/>
      <c r="AT1860" s="262" t="s">
        <v>369</v>
      </c>
      <c r="AU1860" s="262" t="s">
        <v>91</v>
      </c>
      <c r="AV1860" s="13" t="s">
        <v>91</v>
      </c>
      <c r="AW1860" s="13" t="s">
        <v>38</v>
      </c>
      <c r="AX1860" s="13" t="s">
        <v>83</v>
      </c>
      <c r="AY1860" s="262" t="s">
        <v>227</v>
      </c>
    </row>
    <row r="1861" s="13" customFormat="1">
      <c r="A1861" s="13"/>
      <c r="B1861" s="252"/>
      <c r="C1861" s="253"/>
      <c r="D1861" s="242" t="s">
        <v>369</v>
      </c>
      <c r="E1861" s="254" t="s">
        <v>1</v>
      </c>
      <c r="F1861" s="255" t="s">
        <v>2746</v>
      </c>
      <c r="G1861" s="253"/>
      <c r="H1861" s="256">
        <v>31</v>
      </c>
      <c r="I1861" s="257"/>
      <c r="J1861" s="253"/>
      <c r="K1861" s="253"/>
      <c r="L1861" s="258"/>
      <c r="M1861" s="259"/>
      <c r="N1861" s="260"/>
      <c r="O1861" s="260"/>
      <c r="P1861" s="260"/>
      <c r="Q1861" s="260"/>
      <c r="R1861" s="260"/>
      <c r="S1861" s="260"/>
      <c r="T1861" s="261"/>
      <c r="U1861" s="13"/>
      <c r="V1861" s="13"/>
      <c r="W1861" s="13"/>
      <c r="X1861" s="13"/>
      <c r="Y1861" s="13"/>
      <c r="Z1861" s="13"/>
      <c r="AA1861" s="13"/>
      <c r="AB1861" s="13"/>
      <c r="AC1861" s="13"/>
      <c r="AD1861" s="13"/>
      <c r="AE1861" s="13"/>
      <c r="AT1861" s="262" t="s">
        <v>369</v>
      </c>
      <c r="AU1861" s="262" t="s">
        <v>91</v>
      </c>
      <c r="AV1861" s="13" t="s">
        <v>91</v>
      </c>
      <c r="AW1861" s="13" t="s">
        <v>38</v>
      </c>
      <c r="AX1861" s="13" t="s">
        <v>83</v>
      </c>
      <c r="AY1861" s="262" t="s">
        <v>227</v>
      </c>
    </row>
    <row r="1862" s="13" customFormat="1">
      <c r="A1862" s="13"/>
      <c r="B1862" s="252"/>
      <c r="C1862" s="253"/>
      <c r="D1862" s="242" t="s">
        <v>369</v>
      </c>
      <c r="E1862" s="254" t="s">
        <v>1</v>
      </c>
      <c r="F1862" s="255" t="s">
        <v>2747</v>
      </c>
      <c r="G1862" s="253"/>
      <c r="H1862" s="256">
        <v>11.609999999999999</v>
      </c>
      <c r="I1862" s="257"/>
      <c r="J1862" s="253"/>
      <c r="K1862" s="253"/>
      <c r="L1862" s="258"/>
      <c r="M1862" s="259"/>
      <c r="N1862" s="260"/>
      <c r="O1862" s="260"/>
      <c r="P1862" s="260"/>
      <c r="Q1862" s="260"/>
      <c r="R1862" s="260"/>
      <c r="S1862" s="260"/>
      <c r="T1862" s="261"/>
      <c r="U1862" s="13"/>
      <c r="V1862" s="13"/>
      <c r="W1862" s="13"/>
      <c r="X1862" s="13"/>
      <c r="Y1862" s="13"/>
      <c r="Z1862" s="13"/>
      <c r="AA1862" s="13"/>
      <c r="AB1862" s="13"/>
      <c r="AC1862" s="13"/>
      <c r="AD1862" s="13"/>
      <c r="AE1862" s="13"/>
      <c r="AT1862" s="262" t="s">
        <v>369</v>
      </c>
      <c r="AU1862" s="262" t="s">
        <v>91</v>
      </c>
      <c r="AV1862" s="13" t="s">
        <v>91</v>
      </c>
      <c r="AW1862" s="13" t="s">
        <v>38</v>
      </c>
      <c r="AX1862" s="13" t="s">
        <v>83</v>
      </c>
      <c r="AY1862" s="262" t="s">
        <v>227</v>
      </c>
    </row>
    <row r="1863" s="14" customFormat="1">
      <c r="A1863" s="14"/>
      <c r="B1863" s="263"/>
      <c r="C1863" s="264"/>
      <c r="D1863" s="242" t="s">
        <v>369</v>
      </c>
      <c r="E1863" s="265" t="s">
        <v>1</v>
      </c>
      <c r="F1863" s="266" t="s">
        <v>371</v>
      </c>
      <c r="G1863" s="264"/>
      <c r="H1863" s="267">
        <v>778.77499999999998</v>
      </c>
      <c r="I1863" s="268"/>
      <c r="J1863" s="264"/>
      <c r="K1863" s="264"/>
      <c r="L1863" s="269"/>
      <c r="M1863" s="270"/>
      <c r="N1863" s="271"/>
      <c r="O1863" s="271"/>
      <c r="P1863" s="271"/>
      <c r="Q1863" s="271"/>
      <c r="R1863" s="271"/>
      <c r="S1863" s="271"/>
      <c r="T1863" s="272"/>
      <c r="U1863" s="14"/>
      <c r="V1863" s="14"/>
      <c r="W1863" s="14"/>
      <c r="X1863" s="14"/>
      <c r="Y1863" s="14"/>
      <c r="Z1863" s="14"/>
      <c r="AA1863" s="14"/>
      <c r="AB1863" s="14"/>
      <c r="AC1863" s="14"/>
      <c r="AD1863" s="14"/>
      <c r="AE1863" s="14"/>
      <c r="AT1863" s="273" t="s">
        <v>369</v>
      </c>
      <c r="AU1863" s="273" t="s">
        <v>91</v>
      </c>
      <c r="AV1863" s="14" t="s">
        <v>115</v>
      </c>
      <c r="AW1863" s="14" t="s">
        <v>38</v>
      </c>
      <c r="AX1863" s="14" t="s">
        <v>87</v>
      </c>
      <c r="AY1863" s="273" t="s">
        <v>227</v>
      </c>
    </row>
    <row r="1864" s="2" customFormat="1" ht="16.5" customHeight="1">
      <c r="A1864" s="40"/>
      <c r="B1864" s="41"/>
      <c r="C1864" s="229" t="s">
        <v>2748</v>
      </c>
      <c r="D1864" s="229" t="s">
        <v>230</v>
      </c>
      <c r="E1864" s="230" t="s">
        <v>2749</v>
      </c>
      <c r="F1864" s="231" t="s">
        <v>2750</v>
      </c>
      <c r="G1864" s="232" t="s">
        <v>415</v>
      </c>
      <c r="H1864" s="233">
        <v>356</v>
      </c>
      <c r="I1864" s="234"/>
      <c r="J1864" s="235">
        <f>ROUND(I1864*H1864,2)</f>
        <v>0</v>
      </c>
      <c r="K1864" s="231" t="s">
        <v>251</v>
      </c>
      <c r="L1864" s="46"/>
      <c r="M1864" s="236" t="s">
        <v>1</v>
      </c>
      <c r="N1864" s="237" t="s">
        <v>48</v>
      </c>
      <c r="O1864" s="93"/>
      <c r="P1864" s="238">
        <f>O1864*H1864</f>
        <v>0</v>
      </c>
      <c r="Q1864" s="238">
        <v>0.00024000000000000001</v>
      </c>
      <c r="R1864" s="238">
        <f>Q1864*H1864</f>
        <v>0.085440000000000002</v>
      </c>
      <c r="S1864" s="238">
        <v>0</v>
      </c>
      <c r="T1864" s="239">
        <f>S1864*H1864</f>
        <v>0</v>
      </c>
      <c r="U1864" s="40"/>
      <c r="V1864" s="40"/>
      <c r="W1864" s="40"/>
      <c r="X1864" s="40"/>
      <c r="Y1864" s="40"/>
      <c r="Z1864" s="40"/>
      <c r="AA1864" s="40"/>
      <c r="AB1864" s="40"/>
      <c r="AC1864" s="40"/>
      <c r="AD1864" s="40"/>
      <c r="AE1864" s="40"/>
      <c r="AR1864" s="240" t="s">
        <v>300</v>
      </c>
      <c r="AT1864" s="240" t="s">
        <v>230</v>
      </c>
      <c r="AU1864" s="240" t="s">
        <v>91</v>
      </c>
      <c r="AY1864" s="18" t="s">
        <v>227</v>
      </c>
      <c r="BE1864" s="241">
        <f>IF(N1864="základní",J1864,0)</f>
        <v>0</v>
      </c>
      <c r="BF1864" s="241">
        <f>IF(N1864="snížená",J1864,0)</f>
        <v>0</v>
      </c>
      <c r="BG1864" s="241">
        <f>IF(N1864="zákl. přenesená",J1864,0)</f>
        <v>0</v>
      </c>
      <c r="BH1864" s="241">
        <f>IF(N1864="sníž. přenesená",J1864,0)</f>
        <v>0</v>
      </c>
      <c r="BI1864" s="241">
        <f>IF(N1864="nulová",J1864,0)</f>
        <v>0</v>
      </c>
      <c r="BJ1864" s="18" t="s">
        <v>87</v>
      </c>
      <c r="BK1864" s="241">
        <f>ROUND(I1864*H1864,2)</f>
        <v>0</v>
      </c>
      <c r="BL1864" s="18" t="s">
        <v>300</v>
      </c>
      <c r="BM1864" s="240" t="s">
        <v>2751</v>
      </c>
    </row>
    <row r="1865" s="2" customFormat="1">
      <c r="A1865" s="40"/>
      <c r="B1865" s="41"/>
      <c r="C1865" s="42"/>
      <c r="D1865" s="242" t="s">
        <v>237</v>
      </c>
      <c r="E1865" s="42"/>
      <c r="F1865" s="243" t="s">
        <v>2752</v>
      </c>
      <c r="G1865" s="42"/>
      <c r="H1865" s="42"/>
      <c r="I1865" s="244"/>
      <c r="J1865" s="42"/>
      <c r="K1865" s="42"/>
      <c r="L1865" s="46"/>
      <c r="M1865" s="245"/>
      <c r="N1865" s="246"/>
      <c r="O1865" s="93"/>
      <c r="P1865" s="93"/>
      <c r="Q1865" s="93"/>
      <c r="R1865" s="93"/>
      <c r="S1865" s="93"/>
      <c r="T1865" s="94"/>
      <c r="U1865" s="40"/>
      <c r="V1865" s="40"/>
      <c r="W1865" s="40"/>
      <c r="X1865" s="40"/>
      <c r="Y1865" s="40"/>
      <c r="Z1865" s="40"/>
      <c r="AA1865" s="40"/>
      <c r="AB1865" s="40"/>
      <c r="AC1865" s="40"/>
      <c r="AD1865" s="40"/>
      <c r="AE1865" s="40"/>
      <c r="AT1865" s="18" t="s">
        <v>237</v>
      </c>
      <c r="AU1865" s="18" t="s">
        <v>91</v>
      </c>
    </row>
    <row r="1866" s="15" customFormat="1">
      <c r="A1866" s="15"/>
      <c r="B1866" s="274"/>
      <c r="C1866" s="275"/>
      <c r="D1866" s="242" t="s">
        <v>369</v>
      </c>
      <c r="E1866" s="276" t="s">
        <v>1</v>
      </c>
      <c r="F1866" s="277" t="s">
        <v>632</v>
      </c>
      <c r="G1866" s="275"/>
      <c r="H1866" s="276" t="s">
        <v>1</v>
      </c>
      <c r="I1866" s="278"/>
      <c r="J1866" s="275"/>
      <c r="K1866" s="275"/>
      <c r="L1866" s="279"/>
      <c r="M1866" s="280"/>
      <c r="N1866" s="281"/>
      <c r="O1866" s="281"/>
      <c r="P1866" s="281"/>
      <c r="Q1866" s="281"/>
      <c r="R1866" s="281"/>
      <c r="S1866" s="281"/>
      <c r="T1866" s="282"/>
      <c r="U1866" s="15"/>
      <c r="V1866" s="15"/>
      <c r="W1866" s="15"/>
      <c r="X1866" s="15"/>
      <c r="Y1866" s="15"/>
      <c r="Z1866" s="15"/>
      <c r="AA1866" s="15"/>
      <c r="AB1866" s="15"/>
      <c r="AC1866" s="15"/>
      <c r="AD1866" s="15"/>
      <c r="AE1866" s="15"/>
      <c r="AT1866" s="283" t="s">
        <v>369</v>
      </c>
      <c r="AU1866" s="283" t="s">
        <v>91</v>
      </c>
      <c r="AV1866" s="15" t="s">
        <v>87</v>
      </c>
      <c r="AW1866" s="15" t="s">
        <v>38</v>
      </c>
      <c r="AX1866" s="15" t="s">
        <v>83</v>
      </c>
      <c r="AY1866" s="283" t="s">
        <v>227</v>
      </c>
    </row>
    <row r="1867" s="13" customFormat="1">
      <c r="A1867" s="13"/>
      <c r="B1867" s="252"/>
      <c r="C1867" s="253"/>
      <c r="D1867" s="242" t="s">
        <v>369</v>
      </c>
      <c r="E1867" s="254" t="s">
        <v>1</v>
      </c>
      <c r="F1867" s="255" t="s">
        <v>937</v>
      </c>
      <c r="G1867" s="253"/>
      <c r="H1867" s="256">
        <v>279.26499999999999</v>
      </c>
      <c r="I1867" s="257"/>
      <c r="J1867" s="253"/>
      <c r="K1867" s="253"/>
      <c r="L1867" s="258"/>
      <c r="M1867" s="259"/>
      <c r="N1867" s="260"/>
      <c r="O1867" s="260"/>
      <c r="P1867" s="260"/>
      <c r="Q1867" s="260"/>
      <c r="R1867" s="260"/>
      <c r="S1867" s="260"/>
      <c r="T1867" s="261"/>
      <c r="U1867" s="13"/>
      <c r="V1867" s="13"/>
      <c r="W1867" s="13"/>
      <c r="X1867" s="13"/>
      <c r="Y1867" s="13"/>
      <c r="Z1867" s="13"/>
      <c r="AA1867" s="13"/>
      <c r="AB1867" s="13"/>
      <c r="AC1867" s="13"/>
      <c r="AD1867" s="13"/>
      <c r="AE1867" s="13"/>
      <c r="AT1867" s="262" t="s">
        <v>369</v>
      </c>
      <c r="AU1867" s="262" t="s">
        <v>91</v>
      </c>
      <c r="AV1867" s="13" t="s">
        <v>91</v>
      </c>
      <c r="AW1867" s="13" t="s">
        <v>38</v>
      </c>
      <c r="AX1867" s="13" t="s">
        <v>83</v>
      </c>
      <c r="AY1867" s="262" t="s">
        <v>227</v>
      </c>
    </row>
    <row r="1868" s="13" customFormat="1">
      <c r="A1868" s="13"/>
      <c r="B1868" s="252"/>
      <c r="C1868" s="253"/>
      <c r="D1868" s="242" t="s">
        <v>369</v>
      </c>
      <c r="E1868" s="254" t="s">
        <v>1</v>
      </c>
      <c r="F1868" s="255" t="s">
        <v>2753</v>
      </c>
      <c r="G1868" s="253"/>
      <c r="H1868" s="256">
        <v>5.5350000000000001</v>
      </c>
      <c r="I1868" s="257"/>
      <c r="J1868" s="253"/>
      <c r="K1868" s="253"/>
      <c r="L1868" s="258"/>
      <c r="M1868" s="259"/>
      <c r="N1868" s="260"/>
      <c r="O1868" s="260"/>
      <c r="P1868" s="260"/>
      <c r="Q1868" s="260"/>
      <c r="R1868" s="260"/>
      <c r="S1868" s="260"/>
      <c r="T1868" s="261"/>
      <c r="U1868" s="13"/>
      <c r="V1868" s="13"/>
      <c r="W1868" s="13"/>
      <c r="X1868" s="13"/>
      <c r="Y1868" s="13"/>
      <c r="Z1868" s="13"/>
      <c r="AA1868" s="13"/>
      <c r="AB1868" s="13"/>
      <c r="AC1868" s="13"/>
      <c r="AD1868" s="13"/>
      <c r="AE1868" s="13"/>
      <c r="AT1868" s="262" t="s">
        <v>369</v>
      </c>
      <c r="AU1868" s="262" t="s">
        <v>91</v>
      </c>
      <c r="AV1868" s="13" t="s">
        <v>91</v>
      </c>
      <c r="AW1868" s="13" t="s">
        <v>38</v>
      </c>
      <c r="AX1868" s="13" t="s">
        <v>83</v>
      </c>
      <c r="AY1868" s="262" t="s">
        <v>227</v>
      </c>
    </row>
    <row r="1869" s="16" customFormat="1">
      <c r="A1869" s="16"/>
      <c r="B1869" s="294"/>
      <c r="C1869" s="295"/>
      <c r="D1869" s="242" t="s">
        <v>369</v>
      </c>
      <c r="E1869" s="296" t="s">
        <v>1</v>
      </c>
      <c r="F1869" s="297" t="s">
        <v>450</v>
      </c>
      <c r="G1869" s="295"/>
      <c r="H1869" s="298">
        <v>284.80000000000001</v>
      </c>
      <c r="I1869" s="299"/>
      <c r="J1869" s="295"/>
      <c r="K1869" s="295"/>
      <c r="L1869" s="300"/>
      <c r="M1869" s="301"/>
      <c r="N1869" s="302"/>
      <c r="O1869" s="302"/>
      <c r="P1869" s="302"/>
      <c r="Q1869" s="302"/>
      <c r="R1869" s="302"/>
      <c r="S1869" s="302"/>
      <c r="T1869" s="303"/>
      <c r="U1869" s="16"/>
      <c r="V1869" s="16"/>
      <c r="W1869" s="16"/>
      <c r="X1869" s="16"/>
      <c r="Y1869" s="16"/>
      <c r="Z1869" s="16"/>
      <c r="AA1869" s="16"/>
      <c r="AB1869" s="16"/>
      <c r="AC1869" s="16"/>
      <c r="AD1869" s="16"/>
      <c r="AE1869" s="16"/>
      <c r="AT1869" s="304" t="s">
        <v>369</v>
      </c>
      <c r="AU1869" s="304" t="s">
        <v>91</v>
      </c>
      <c r="AV1869" s="16" t="s">
        <v>102</v>
      </c>
      <c r="AW1869" s="16" t="s">
        <v>38</v>
      </c>
      <c r="AX1869" s="16" t="s">
        <v>83</v>
      </c>
      <c r="AY1869" s="304" t="s">
        <v>227</v>
      </c>
    </row>
    <row r="1870" s="13" customFormat="1">
      <c r="A1870" s="13"/>
      <c r="B1870" s="252"/>
      <c r="C1870" s="253"/>
      <c r="D1870" s="242" t="s">
        <v>369</v>
      </c>
      <c r="E1870" s="254" t="s">
        <v>1</v>
      </c>
      <c r="F1870" s="255" t="s">
        <v>2754</v>
      </c>
      <c r="G1870" s="253"/>
      <c r="H1870" s="256">
        <v>28.48</v>
      </c>
      <c r="I1870" s="257"/>
      <c r="J1870" s="253"/>
      <c r="K1870" s="253"/>
      <c r="L1870" s="258"/>
      <c r="M1870" s="259"/>
      <c r="N1870" s="260"/>
      <c r="O1870" s="260"/>
      <c r="P1870" s="260"/>
      <c r="Q1870" s="260"/>
      <c r="R1870" s="260"/>
      <c r="S1870" s="260"/>
      <c r="T1870" s="261"/>
      <c r="U1870" s="13"/>
      <c r="V1870" s="13"/>
      <c r="W1870" s="13"/>
      <c r="X1870" s="13"/>
      <c r="Y1870" s="13"/>
      <c r="Z1870" s="13"/>
      <c r="AA1870" s="13"/>
      <c r="AB1870" s="13"/>
      <c r="AC1870" s="13"/>
      <c r="AD1870" s="13"/>
      <c r="AE1870" s="13"/>
      <c r="AT1870" s="262" t="s">
        <v>369</v>
      </c>
      <c r="AU1870" s="262" t="s">
        <v>91</v>
      </c>
      <c r="AV1870" s="13" t="s">
        <v>91</v>
      </c>
      <c r="AW1870" s="13" t="s">
        <v>38</v>
      </c>
      <c r="AX1870" s="13" t="s">
        <v>83</v>
      </c>
      <c r="AY1870" s="262" t="s">
        <v>227</v>
      </c>
    </row>
    <row r="1871" s="16" customFormat="1">
      <c r="A1871" s="16"/>
      <c r="B1871" s="294"/>
      <c r="C1871" s="295"/>
      <c r="D1871" s="242" t="s">
        <v>369</v>
      </c>
      <c r="E1871" s="296" t="s">
        <v>1</v>
      </c>
      <c r="F1871" s="297" t="s">
        <v>450</v>
      </c>
      <c r="G1871" s="295"/>
      <c r="H1871" s="298">
        <v>28.48</v>
      </c>
      <c r="I1871" s="299"/>
      <c r="J1871" s="295"/>
      <c r="K1871" s="295"/>
      <c r="L1871" s="300"/>
      <c r="M1871" s="301"/>
      <c r="N1871" s="302"/>
      <c r="O1871" s="302"/>
      <c r="P1871" s="302"/>
      <c r="Q1871" s="302"/>
      <c r="R1871" s="302"/>
      <c r="S1871" s="302"/>
      <c r="T1871" s="303"/>
      <c r="U1871" s="16"/>
      <c r="V1871" s="16"/>
      <c r="W1871" s="16"/>
      <c r="X1871" s="16"/>
      <c r="Y1871" s="16"/>
      <c r="Z1871" s="16"/>
      <c r="AA1871" s="16"/>
      <c r="AB1871" s="16"/>
      <c r="AC1871" s="16"/>
      <c r="AD1871" s="16"/>
      <c r="AE1871" s="16"/>
      <c r="AT1871" s="304" t="s">
        <v>369</v>
      </c>
      <c r="AU1871" s="304" t="s">
        <v>91</v>
      </c>
      <c r="AV1871" s="16" t="s">
        <v>102</v>
      </c>
      <c r="AW1871" s="16" t="s">
        <v>38</v>
      </c>
      <c r="AX1871" s="16" t="s">
        <v>83</v>
      </c>
      <c r="AY1871" s="304" t="s">
        <v>227</v>
      </c>
    </row>
    <row r="1872" s="13" customFormat="1">
      <c r="A1872" s="13"/>
      <c r="B1872" s="252"/>
      <c r="C1872" s="253"/>
      <c r="D1872" s="242" t="s">
        <v>369</v>
      </c>
      <c r="E1872" s="254" t="s">
        <v>1</v>
      </c>
      <c r="F1872" s="255" t="s">
        <v>2755</v>
      </c>
      <c r="G1872" s="253"/>
      <c r="H1872" s="256">
        <v>42.719999999999999</v>
      </c>
      <c r="I1872" s="257"/>
      <c r="J1872" s="253"/>
      <c r="K1872" s="253"/>
      <c r="L1872" s="258"/>
      <c r="M1872" s="259"/>
      <c r="N1872" s="260"/>
      <c r="O1872" s="260"/>
      <c r="P1872" s="260"/>
      <c r="Q1872" s="260"/>
      <c r="R1872" s="260"/>
      <c r="S1872" s="260"/>
      <c r="T1872" s="261"/>
      <c r="U1872" s="13"/>
      <c r="V1872" s="13"/>
      <c r="W1872" s="13"/>
      <c r="X1872" s="13"/>
      <c r="Y1872" s="13"/>
      <c r="Z1872" s="13"/>
      <c r="AA1872" s="13"/>
      <c r="AB1872" s="13"/>
      <c r="AC1872" s="13"/>
      <c r="AD1872" s="13"/>
      <c r="AE1872" s="13"/>
      <c r="AT1872" s="262" t="s">
        <v>369</v>
      </c>
      <c r="AU1872" s="262" t="s">
        <v>91</v>
      </c>
      <c r="AV1872" s="13" t="s">
        <v>91</v>
      </c>
      <c r="AW1872" s="13" t="s">
        <v>38</v>
      </c>
      <c r="AX1872" s="13" t="s">
        <v>83</v>
      </c>
      <c r="AY1872" s="262" t="s">
        <v>227</v>
      </c>
    </row>
    <row r="1873" s="14" customFormat="1">
      <c r="A1873" s="14"/>
      <c r="B1873" s="263"/>
      <c r="C1873" s="264"/>
      <c r="D1873" s="242" t="s">
        <v>369</v>
      </c>
      <c r="E1873" s="265" t="s">
        <v>1</v>
      </c>
      <c r="F1873" s="266" t="s">
        <v>371</v>
      </c>
      <c r="G1873" s="264"/>
      <c r="H1873" s="267">
        <v>356</v>
      </c>
      <c r="I1873" s="268"/>
      <c r="J1873" s="264"/>
      <c r="K1873" s="264"/>
      <c r="L1873" s="269"/>
      <c r="M1873" s="270"/>
      <c r="N1873" s="271"/>
      <c r="O1873" s="271"/>
      <c r="P1873" s="271"/>
      <c r="Q1873" s="271"/>
      <c r="R1873" s="271"/>
      <c r="S1873" s="271"/>
      <c r="T1873" s="272"/>
      <c r="U1873" s="14"/>
      <c r="V1873" s="14"/>
      <c r="W1873" s="14"/>
      <c r="X1873" s="14"/>
      <c r="Y1873" s="14"/>
      <c r="Z1873" s="14"/>
      <c r="AA1873" s="14"/>
      <c r="AB1873" s="14"/>
      <c r="AC1873" s="14"/>
      <c r="AD1873" s="14"/>
      <c r="AE1873" s="14"/>
      <c r="AT1873" s="273" t="s">
        <v>369</v>
      </c>
      <c r="AU1873" s="273" t="s">
        <v>91</v>
      </c>
      <c r="AV1873" s="14" t="s">
        <v>115</v>
      </c>
      <c r="AW1873" s="14" t="s">
        <v>38</v>
      </c>
      <c r="AX1873" s="14" t="s">
        <v>87</v>
      </c>
      <c r="AY1873" s="273" t="s">
        <v>227</v>
      </c>
    </row>
    <row r="1874" s="12" customFormat="1" ht="22.8" customHeight="1">
      <c r="A1874" s="12"/>
      <c r="B1874" s="213"/>
      <c r="C1874" s="214"/>
      <c r="D1874" s="215" t="s">
        <v>82</v>
      </c>
      <c r="E1874" s="227" t="s">
        <v>2756</v>
      </c>
      <c r="F1874" s="227" t="s">
        <v>2757</v>
      </c>
      <c r="G1874" s="214"/>
      <c r="H1874" s="214"/>
      <c r="I1874" s="217"/>
      <c r="J1874" s="228">
        <f>BK1874</f>
        <v>0</v>
      </c>
      <c r="K1874" s="214"/>
      <c r="L1874" s="219"/>
      <c r="M1874" s="220"/>
      <c r="N1874" s="221"/>
      <c r="O1874" s="221"/>
      <c r="P1874" s="222">
        <f>SUM(P1875:P1877)</f>
        <v>0</v>
      </c>
      <c r="Q1874" s="221"/>
      <c r="R1874" s="222">
        <f>SUM(R1875:R1877)</f>
        <v>2.0997199999999996</v>
      </c>
      <c r="S1874" s="221"/>
      <c r="T1874" s="223">
        <f>SUM(T1875:T1877)</f>
        <v>0</v>
      </c>
      <c r="U1874" s="12"/>
      <c r="V1874" s="12"/>
      <c r="W1874" s="12"/>
      <c r="X1874" s="12"/>
      <c r="Y1874" s="12"/>
      <c r="Z1874" s="12"/>
      <c r="AA1874" s="12"/>
      <c r="AB1874" s="12"/>
      <c r="AC1874" s="12"/>
      <c r="AD1874" s="12"/>
      <c r="AE1874" s="12"/>
      <c r="AR1874" s="224" t="s">
        <v>91</v>
      </c>
      <c r="AT1874" s="225" t="s">
        <v>82</v>
      </c>
      <c r="AU1874" s="225" t="s">
        <v>87</v>
      </c>
      <c r="AY1874" s="224" t="s">
        <v>227</v>
      </c>
      <c r="BK1874" s="226">
        <f>SUM(BK1875:BK1877)</f>
        <v>0</v>
      </c>
    </row>
    <row r="1875" s="2" customFormat="1" ht="16.5" customHeight="1">
      <c r="A1875" s="40"/>
      <c r="B1875" s="41"/>
      <c r="C1875" s="229" t="s">
        <v>2758</v>
      </c>
      <c r="D1875" s="229" t="s">
        <v>230</v>
      </c>
      <c r="E1875" s="230" t="s">
        <v>2759</v>
      </c>
      <c r="F1875" s="231" t="s">
        <v>2760</v>
      </c>
      <c r="G1875" s="232" t="s">
        <v>415</v>
      </c>
      <c r="H1875" s="233">
        <v>4221.5</v>
      </c>
      <c r="I1875" s="234"/>
      <c r="J1875" s="235">
        <f>ROUND(I1875*H1875,2)</f>
        <v>0</v>
      </c>
      <c r="K1875" s="231" t="s">
        <v>234</v>
      </c>
      <c r="L1875" s="46"/>
      <c r="M1875" s="236" t="s">
        <v>1</v>
      </c>
      <c r="N1875" s="237" t="s">
        <v>48</v>
      </c>
      <c r="O1875" s="93"/>
      <c r="P1875" s="238">
        <f>O1875*H1875</f>
        <v>0</v>
      </c>
      <c r="Q1875" s="238">
        <v>0.00020000000000000001</v>
      </c>
      <c r="R1875" s="238">
        <f>Q1875*H1875</f>
        <v>0.84430000000000005</v>
      </c>
      <c r="S1875" s="238">
        <v>0</v>
      </c>
      <c r="T1875" s="239">
        <f>S1875*H1875</f>
        <v>0</v>
      </c>
      <c r="U1875" s="40"/>
      <c r="V1875" s="40"/>
      <c r="W1875" s="40"/>
      <c r="X1875" s="40"/>
      <c r="Y1875" s="40"/>
      <c r="Z1875" s="40"/>
      <c r="AA1875" s="40"/>
      <c r="AB1875" s="40"/>
      <c r="AC1875" s="40"/>
      <c r="AD1875" s="40"/>
      <c r="AE1875" s="40"/>
      <c r="AR1875" s="240" t="s">
        <v>300</v>
      </c>
      <c r="AT1875" s="240" t="s">
        <v>230</v>
      </c>
      <c r="AU1875" s="240" t="s">
        <v>91</v>
      </c>
      <c r="AY1875" s="18" t="s">
        <v>227</v>
      </c>
      <c r="BE1875" s="241">
        <f>IF(N1875="základní",J1875,0)</f>
        <v>0</v>
      </c>
      <c r="BF1875" s="241">
        <f>IF(N1875="snížená",J1875,0)</f>
        <v>0</v>
      </c>
      <c r="BG1875" s="241">
        <f>IF(N1875="zákl. přenesená",J1875,0)</f>
        <v>0</v>
      </c>
      <c r="BH1875" s="241">
        <f>IF(N1875="sníž. přenesená",J1875,0)</f>
        <v>0</v>
      </c>
      <c r="BI1875" s="241">
        <f>IF(N1875="nulová",J1875,0)</f>
        <v>0</v>
      </c>
      <c r="BJ1875" s="18" t="s">
        <v>87</v>
      </c>
      <c r="BK1875" s="241">
        <f>ROUND(I1875*H1875,2)</f>
        <v>0</v>
      </c>
      <c r="BL1875" s="18" t="s">
        <v>300</v>
      </c>
      <c r="BM1875" s="240" t="s">
        <v>2761</v>
      </c>
    </row>
    <row r="1876" s="2" customFormat="1" ht="21.75" customHeight="1">
      <c r="A1876" s="40"/>
      <c r="B1876" s="41"/>
      <c r="C1876" s="229" t="s">
        <v>2762</v>
      </c>
      <c r="D1876" s="229" t="s">
        <v>230</v>
      </c>
      <c r="E1876" s="230" t="s">
        <v>2763</v>
      </c>
      <c r="F1876" s="231" t="s">
        <v>2764</v>
      </c>
      <c r="G1876" s="232" t="s">
        <v>415</v>
      </c>
      <c r="H1876" s="233">
        <v>4221.5</v>
      </c>
      <c r="I1876" s="234"/>
      <c r="J1876" s="235">
        <f>ROUND(I1876*H1876,2)</f>
        <v>0</v>
      </c>
      <c r="K1876" s="231" t="s">
        <v>234</v>
      </c>
      <c r="L1876" s="46"/>
      <c r="M1876" s="236" t="s">
        <v>1</v>
      </c>
      <c r="N1876" s="237" t="s">
        <v>48</v>
      </c>
      <c r="O1876" s="93"/>
      <c r="P1876" s="238">
        <f>O1876*H1876</f>
        <v>0</v>
      </c>
      <c r="Q1876" s="238">
        <v>0.00029</v>
      </c>
      <c r="R1876" s="238">
        <f>Q1876*H1876</f>
        <v>1.224235</v>
      </c>
      <c r="S1876" s="238">
        <v>0</v>
      </c>
      <c r="T1876" s="239">
        <f>S1876*H1876</f>
        <v>0</v>
      </c>
      <c r="U1876" s="40"/>
      <c r="V1876" s="40"/>
      <c r="W1876" s="40"/>
      <c r="X1876" s="40"/>
      <c r="Y1876" s="40"/>
      <c r="Z1876" s="40"/>
      <c r="AA1876" s="40"/>
      <c r="AB1876" s="40"/>
      <c r="AC1876" s="40"/>
      <c r="AD1876" s="40"/>
      <c r="AE1876" s="40"/>
      <c r="AR1876" s="240" t="s">
        <v>300</v>
      </c>
      <c r="AT1876" s="240" t="s">
        <v>230</v>
      </c>
      <c r="AU1876" s="240" t="s">
        <v>91</v>
      </c>
      <c r="AY1876" s="18" t="s">
        <v>227</v>
      </c>
      <c r="BE1876" s="241">
        <f>IF(N1876="základní",J1876,0)</f>
        <v>0</v>
      </c>
      <c r="BF1876" s="241">
        <f>IF(N1876="snížená",J1876,0)</f>
        <v>0</v>
      </c>
      <c r="BG1876" s="241">
        <f>IF(N1876="zákl. přenesená",J1876,0)</f>
        <v>0</v>
      </c>
      <c r="BH1876" s="241">
        <f>IF(N1876="sníž. přenesená",J1876,0)</f>
        <v>0</v>
      </c>
      <c r="BI1876" s="241">
        <f>IF(N1876="nulová",J1876,0)</f>
        <v>0</v>
      </c>
      <c r="BJ1876" s="18" t="s">
        <v>87</v>
      </c>
      <c r="BK1876" s="241">
        <f>ROUND(I1876*H1876,2)</f>
        <v>0</v>
      </c>
      <c r="BL1876" s="18" t="s">
        <v>300</v>
      </c>
      <c r="BM1876" s="240" t="s">
        <v>2765</v>
      </c>
    </row>
    <row r="1877" s="2" customFormat="1" ht="16.5" customHeight="1">
      <c r="A1877" s="40"/>
      <c r="B1877" s="41"/>
      <c r="C1877" s="229" t="s">
        <v>2766</v>
      </c>
      <c r="D1877" s="229" t="s">
        <v>230</v>
      </c>
      <c r="E1877" s="230" t="s">
        <v>2767</v>
      </c>
      <c r="F1877" s="231" t="s">
        <v>2768</v>
      </c>
      <c r="G1877" s="232" t="s">
        <v>415</v>
      </c>
      <c r="H1877" s="233">
        <v>94.5</v>
      </c>
      <c r="I1877" s="234"/>
      <c r="J1877" s="235">
        <f>ROUND(I1877*H1877,2)</f>
        <v>0</v>
      </c>
      <c r="K1877" s="231" t="s">
        <v>234</v>
      </c>
      <c r="L1877" s="46"/>
      <c r="M1877" s="236" t="s">
        <v>1</v>
      </c>
      <c r="N1877" s="237" t="s">
        <v>48</v>
      </c>
      <c r="O1877" s="93"/>
      <c r="P1877" s="238">
        <f>O1877*H1877</f>
        <v>0</v>
      </c>
      <c r="Q1877" s="238">
        <v>0.00033</v>
      </c>
      <c r="R1877" s="238">
        <f>Q1877*H1877</f>
        <v>0.031185000000000001</v>
      </c>
      <c r="S1877" s="238">
        <v>0</v>
      </c>
      <c r="T1877" s="239">
        <f>S1877*H1877</f>
        <v>0</v>
      </c>
      <c r="U1877" s="40"/>
      <c r="V1877" s="40"/>
      <c r="W1877" s="40"/>
      <c r="X1877" s="40"/>
      <c r="Y1877" s="40"/>
      <c r="Z1877" s="40"/>
      <c r="AA1877" s="40"/>
      <c r="AB1877" s="40"/>
      <c r="AC1877" s="40"/>
      <c r="AD1877" s="40"/>
      <c r="AE1877" s="40"/>
      <c r="AR1877" s="240" t="s">
        <v>300</v>
      </c>
      <c r="AT1877" s="240" t="s">
        <v>230</v>
      </c>
      <c r="AU1877" s="240" t="s">
        <v>91</v>
      </c>
      <c r="AY1877" s="18" t="s">
        <v>227</v>
      </c>
      <c r="BE1877" s="241">
        <f>IF(N1877="základní",J1877,0)</f>
        <v>0</v>
      </c>
      <c r="BF1877" s="241">
        <f>IF(N1877="snížená",J1877,0)</f>
        <v>0</v>
      </c>
      <c r="BG1877" s="241">
        <f>IF(N1877="zákl. přenesená",J1877,0)</f>
        <v>0</v>
      </c>
      <c r="BH1877" s="241">
        <f>IF(N1877="sníž. přenesená",J1877,0)</f>
        <v>0</v>
      </c>
      <c r="BI1877" s="241">
        <f>IF(N1877="nulová",J1877,0)</f>
        <v>0</v>
      </c>
      <c r="BJ1877" s="18" t="s">
        <v>87</v>
      </c>
      <c r="BK1877" s="241">
        <f>ROUND(I1877*H1877,2)</f>
        <v>0</v>
      </c>
      <c r="BL1877" s="18" t="s">
        <v>300</v>
      </c>
      <c r="BM1877" s="240" t="s">
        <v>2769</v>
      </c>
    </row>
    <row r="1878" s="12" customFormat="1" ht="25.92" customHeight="1">
      <c r="A1878" s="12"/>
      <c r="B1878" s="213"/>
      <c r="C1878" s="214"/>
      <c r="D1878" s="215" t="s">
        <v>82</v>
      </c>
      <c r="E1878" s="216" t="s">
        <v>2770</v>
      </c>
      <c r="F1878" s="216" t="s">
        <v>2771</v>
      </c>
      <c r="G1878" s="214"/>
      <c r="H1878" s="214"/>
      <c r="I1878" s="217"/>
      <c r="J1878" s="218">
        <f>BK1878</f>
        <v>0</v>
      </c>
      <c r="K1878" s="214"/>
      <c r="L1878" s="219"/>
      <c r="M1878" s="220"/>
      <c r="N1878" s="221"/>
      <c r="O1878" s="221"/>
      <c r="P1878" s="222">
        <f>SUM(P1879:P1890)</f>
        <v>0</v>
      </c>
      <c r="Q1878" s="221"/>
      <c r="R1878" s="222">
        <f>SUM(R1879:R1890)</f>
        <v>0</v>
      </c>
      <c r="S1878" s="221"/>
      <c r="T1878" s="223">
        <f>SUM(T1879:T1890)</f>
        <v>0</v>
      </c>
      <c r="U1878" s="12"/>
      <c r="V1878" s="12"/>
      <c r="W1878" s="12"/>
      <c r="X1878" s="12"/>
      <c r="Y1878" s="12"/>
      <c r="Z1878" s="12"/>
      <c r="AA1878" s="12"/>
      <c r="AB1878" s="12"/>
      <c r="AC1878" s="12"/>
      <c r="AD1878" s="12"/>
      <c r="AE1878" s="12"/>
      <c r="AR1878" s="224" t="s">
        <v>115</v>
      </c>
      <c r="AT1878" s="225" t="s">
        <v>82</v>
      </c>
      <c r="AU1878" s="225" t="s">
        <v>83</v>
      </c>
      <c r="AY1878" s="224" t="s">
        <v>227</v>
      </c>
      <c r="BK1878" s="226">
        <f>SUM(BK1879:BK1890)</f>
        <v>0</v>
      </c>
    </row>
    <row r="1879" s="2" customFormat="1">
      <c r="A1879" s="40"/>
      <c r="B1879" s="41"/>
      <c r="C1879" s="229" t="s">
        <v>2772</v>
      </c>
      <c r="D1879" s="229" t="s">
        <v>230</v>
      </c>
      <c r="E1879" s="230" t="s">
        <v>2773</v>
      </c>
      <c r="F1879" s="231" t="s">
        <v>2774</v>
      </c>
      <c r="G1879" s="232" t="s">
        <v>415</v>
      </c>
      <c r="H1879" s="233">
        <v>759.03099999999995</v>
      </c>
      <c r="I1879" s="234"/>
      <c r="J1879" s="235">
        <f>ROUND(I1879*H1879,2)</f>
        <v>0</v>
      </c>
      <c r="K1879" s="231" t="s">
        <v>251</v>
      </c>
      <c r="L1879" s="46"/>
      <c r="M1879" s="236" t="s">
        <v>1</v>
      </c>
      <c r="N1879" s="237" t="s">
        <v>48</v>
      </c>
      <c r="O1879" s="93"/>
      <c r="P1879" s="238">
        <f>O1879*H1879</f>
        <v>0</v>
      </c>
      <c r="Q1879" s="238">
        <v>0</v>
      </c>
      <c r="R1879" s="238">
        <f>Q1879*H1879</f>
        <v>0</v>
      </c>
      <c r="S1879" s="238">
        <v>0</v>
      </c>
      <c r="T1879" s="239">
        <f>S1879*H1879</f>
        <v>0</v>
      </c>
      <c r="U1879" s="40"/>
      <c r="V1879" s="40"/>
      <c r="W1879" s="40"/>
      <c r="X1879" s="40"/>
      <c r="Y1879" s="40"/>
      <c r="Z1879" s="40"/>
      <c r="AA1879" s="40"/>
      <c r="AB1879" s="40"/>
      <c r="AC1879" s="40"/>
      <c r="AD1879" s="40"/>
      <c r="AE1879" s="40"/>
      <c r="AR1879" s="240" t="s">
        <v>2775</v>
      </c>
      <c r="AT1879" s="240" t="s">
        <v>230</v>
      </c>
      <c r="AU1879" s="240" t="s">
        <v>87</v>
      </c>
      <c r="AY1879" s="18" t="s">
        <v>227</v>
      </c>
      <c r="BE1879" s="241">
        <f>IF(N1879="základní",J1879,0)</f>
        <v>0</v>
      </c>
      <c r="BF1879" s="241">
        <f>IF(N1879="snížená",J1879,0)</f>
        <v>0</v>
      </c>
      <c r="BG1879" s="241">
        <f>IF(N1879="zákl. přenesená",J1879,0)</f>
        <v>0</v>
      </c>
      <c r="BH1879" s="241">
        <f>IF(N1879="sníž. přenesená",J1879,0)</f>
        <v>0</v>
      </c>
      <c r="BI1879" s="241">
        <f>IF(N1879="nulová",J1879,0)</f>
        <v>0</v>
      </c>
      <c r="BJ1879" s="18" t="s">
        <v>87</v>
      </c>
      <c r="BK1879" s="241">
        <f>ROUND(I1879*H1879,2)</f>
        <v>0</v>
      </c>
      <c r="BL1879" s="18" t="s">
        <v>2775</v>
      </c>
      <c r="BM1879" s="240" t="s">
        <v>2776</v>
      </c>
    </row>
    <row r="1880" s="2" customFormat="1">
      <c r="A1880" s="40"/>
      <c r="B1880" s="41"/>
      <c r="C1880" s="42"/>
      <c r="D1880" s="242" t="s">
        <v>237</v>
      </c>
      <c r="E1880" s="42"/>
      <c r="F1880" s="243" t="s">
        <v>2777</v>
      </c>
      <c r="G1880" s="42"/>
      <c r="H1880" s="42"/>
      <c r="I1880" s="244"/>
      <c r="J1880" s="42"/>
      <c r="K1880" s="42"/>
      <c r="L1880" s="46"/>
      <c r="M1880" s="245"/>
      <c r="N1880" s="246"/>
      <c r="O1880" s="93"/>
      <c r="P1880" s="93"/>
      <c r="Q1880" s="93"/>
      <c r="R1880" s="93"/>
      <c r="S1880" s="93"/>
      <c r="T1880" s="94"/>
      <c r="U1880" s="40"/>
      <c r="V1880" s="40"/>
      <c r="W1880" s="40"/>
      <c r="X1880" s="40"/>
      <c r="Y1880" s="40"/>
      <c r="Z1880" s="40"/>
      <c r="AA1880" s="40"/>
      <c r="AB1880" s="40"/>
      <c r="AC1880" s="40"/>
      <c r="AD1880" s="40"/>
      <c r="AE1880" s="40"/>
      <c r="AT1880" s="18" t="s">
        <v>237</v>
      </c>
      <c r="AU1880" s="18" t="s">
        <v>87</v>
      </c>
    </row>
    <row r="1881" s="13" customFormat="1">
      <c r="A1881" s="13"/>
      <c r="B1881" s="252"/>
      <c r="C1881" s="253"/>
      <c r="D1881" s="242" t="s">
        <v>369</v>
      </c>
      <c r="E1881" s="254" t="s">
        <v>1</v>
      </c>
      <c r="F1881" s="255" t="s">
        <v>2778</v>
      </c>
      <c r="G1881" s="253"/>
      <c r="H1881" s="256">
        <v>759.03099999999995</v>
      </c>
      <c r="I1881" s="257"/>
      <c r="J1881" s="253"/>
      <c r="K1881" s="253"/>
      <c r="L1881" s="258"/>
      <c r="M1881" s="259"/>
      <c r="N1881" s="260"/>
      <c r="O1881" s="260"/>
      <c r="P1881" s="260"/>
      <c r="Q1881" s="260"/>
      <c r="R1881" s="260"/>
      <c r="S1881" s="260"/>
      <c r="T1881" s="261"/>
      <c r="U1881" s="13"/>
      <c r="V1881" s="13"/>
      <c r="W1881" s="13"/>
      <c r="X1881" s="13"/>
      <c r="Y1881" s="13"/>
      <c r="Z1881" s="13"/>
      <c r="AA1881" s="13"/>
      <c r="AB1881" s="13"/>
      <c r="AC1881" s="13"/>
      <c r="AD1881" s="13"/>
      <c r="AE1881" s="13"/>
      <c r="AT1881" s="262" t="s">
        <v>369</v>
      </c>
      <c r="AU1881" s="262" t="s">
        <v>87</v>
      </c>
      <c r="AV1881" s="13" t="s">
        <v>91</v>
      </c>
      <c r="AW1881" s="13" t="s">
        <v>38</v>
      </c>
      <c r="AX1881" s="13" t="s">
        <v>83</v>
      </c>
      <c r="AY1881" s="262" t="s">
        <v>227</v>
      </c>
    </row>
    <row r="1882" s="14" customFormat="1">
      <c r="A1882" s="14"/>
      <c r="B1882" s="263"/>
      <c r="C1882" s="264"/>
      <c r="D1882" s="242" t="s">
        <v>369</v>
      </c>
      <c r="E1882" s="265" t="s">
        <v>1</v>
      </c>
      <c r="F1882" s="266" t="s">
        <v>371</v>
      </c>
      <c r="G1882" s="264"/>
      <c r="H1882" s="267">
        <v>759.03099999999995</v>
      </c>
      <c r="I1882" s="268"/>
      <c r="J1882" s="264"/>
      <c r="K1882" s="264"/>
      <c r="L1882" s="269"/>
      <c r="M1882" s="270"/>
      <c r="N1882" s="271"/>
      <c r="O1882" s="271"/>
      <c r="P1882" s="271"/>
      <c r="Q1882" s="271"/>
      <c r="R1882" s="271"/>
      <c r="S1882" s="271"/>
      <c r="T1882" s="272"/>
      <c r="U1882" s="14"/>
      <c r="V1882" s="14"/>
      <c r="W1882" s="14"/>
      <c r="X1882" s="14"/>
      <c r="Y1882" s="14"/>
      <c r="Z1882" s="14"/>
      <c r="AA1882" s="14"/>
      <c r="AB1882" s="14"/>
      <c r="AC1882" s="14"/>
      <c r="AD1882" s="14"/>
      <c r="AE1882" s="14"/>
      <c r="AT1882" s="273" t="s">
        <v>369</v>
      </c>
      <c r="AU1882" s="273" t="s">
        <v>87</v>
      </c>
      <c r="AV1882" s="14" t="s">
        <v>115</v>
      </c>
      <c r="AW1882" s="14" t="s">
        <v>38</v>
      </c>
      <c r="AX1882" s="14" t="s">
        <v>87</v>
      </c>
      <c r="AY1882" s="273" t="s">
        <v>227</v>
      </c>
    </row>
    <row r="1883" s="2" customFormat="1">
      <c r="A1883" s="40"/>
      <c r="B1883" s="41"/>
      <c r="C1883" s="229" t="s">
        <v>2779</v>
      </c>
      <c r="D1883" s="229" t="s">
        <v>230</v>
      </c>
      <c r="E1883" s="230" t="s">
        <v>2780</v>
      </c>
      <c r="F1883" s="231" t="s">
        <v>2781</v>
      </c>
      <c r="G1883" s="232" t="s">
        <v>415</v>
      </c>
      <c r="H1883" s="233">
        <v>1144.5360000000001</v>
      </c>
      <c r="I1883" s="234"/>
      <c r="J1883" s="235">
        <f>ROUND(I1883*H1883,2)</f>
        <v>0</v>
      </c>
      <c r="K1883" s="231" t="s">
        <v>251</v>
      </c>
      <c r="L1883" s="46"/>
      <c r="M1883" s="236" t="s">
        <v>1</v>
      </c>
      <c r="N1883" s="237" t="s">
        <v>48</v>
      </c>
      <c r="O1883" s="93"/>
      <c r="P1883" s="238">
        <f>O1883*H1883</f>
        <v>0</v>
      </c>
      <c r="Q1883" s="238">
        <v>0</v>
      </c>
      <c r="R1883" s="238">
        <f>Q1883*H1883</f>
        <v>0</v>
      </c>
      <c r="S1883" s="238">
        <v>0</v>
      </c>
      <c r="T1883" s="239">
        <f>S1883*H1883</f>
        <v>0</v>
      </c>
      <c r="U1883" s="40"/>
      <c r="V1883" s="40"/>
      <c r="W1883" s="40"/>
      <c r="X1883" s="40"/>
      <c r="Y1883" s="40"/>
      <c r="Z1883" s="40"/>
      <c r="AA1883" s="40"/>
      <c r="AB1883" s="40"/>
      <c r="AC1883" s="40"/>
      <c r="AD1883" s="40"/>
      <c r="AE1883" s="40"/>
      <c r="AR1883" s="240" t="s">
        <v>2775</v>
      </c>
      <c r="AT1883" s="240" t="s">
        <v>230</v>
      </c>
      <c r="AU1883" s="240" t="s">
        <v>87</v>
      </c>
      <c r="AY1883" s="18" t="s">
        <v>227</v>
      </c>
      <c r="BE1883" s="241">
        <f>IF(N1883="základní",J1883,0)</f>
        <v>0</v>
      </c>
      <c r="BF1883" s="241">
        <f>IF(N1883="snížená",J1883,0)</f>
        <v>0</v>
      </c>
      <c r="BG1883" s="241">
        <f>IF(N1883="zákl. přenesená",J1883,0)</f>
        <v>0</v>
      </c>
      <c r="BH1883" s="241">
        <f>IF(N1883="sníž. přenesená",J1883,0)</f>
        <v>0</v>
      </c>
      <c r="BI1883" s="241">
        <f>IF(N1883="nulová",J1883,0)</f>
        <v>0</v>
      </c>
      <c r="BJ1883" s="18" t="s">
        <v>87</v>
      </c>
      <c r="BK1883" s="241">
        <f>ROUND(I1883*H1883,2)</f>
        <v>0</v>
      </c>
      <c r="BL1883" s="18" t="s">
        <v>2775</v>
      </c>
      <c r="BM1883" s="240" t="s">
        <v>2782</v>
      </c>
    </row>
    <row r="1884" s="2" customFormat="1">
      <c r="A1884" s="40"/>
      <c r="B1884" s="41"/>
      <c r="C1884" s="42"/>
      <c r="D1884" s="242" t="s">
        <v>237</v>
      </c>
      <c r="E1884" s="42"/>
      <c r="F1884" s="243" t="s">
        <v>2783</v>
      </c>
      <c r="G1884" s="42"/>
      <c r="H1884" s="42"/>
      <c r="I1884" s="244"/>
      <c r="J1884" s="42"/>
      <c r="K1884" s="42"/>
      <c r="L1884" s="46"/>
      <c r="M1884" s="245"/>
      <c r="N1884" s="246"/>
      <c r="O1884" s="93"/>
      <c r="P1884" s="93"/>
      <c r="Q1884" s="93"/>
      <c r="R1884" s="93"/>
      <c r="S1884" s="93"/>
      <c r="T1884" s="94"/>
      <c r="U1884" s="40"/>
      <c r="V1884" s="40"/>
      <c r="W1884" s="40"/>
      <c r="X1884" s="40"/>
      <c r="Y1884" s="40"/>
      <c r="Z1884" s="40"/>
      <c r="AA1884" s="40"/>
      <c r="AB1884" s="40"/>
      <c r="AC1884" s="40"/>
      <c r="AD1884" s="40"/>
      <c r="AE1884" s="40"/>
      <c r="AT1884" s="18" t="s">
        <v>237</v>
      </c>
      <c r="AU1884" s="18" t="s">
        <v>87</v>
      </c>
    </row>
    <row r="1885" s="13" customFormat="1">
      <c r="A1885" s="13"/>
      <c r="B1885" s="252"/>
      <c r="C1885" s="253"/>
      <c r="D1885" s="242" t="s">
        <v>369</v>
      </c>
      <c r="E1885" s="254" t="s">
        <v>1</v>
      </c>
      <c r="F1885" s="255" t="s">
        <v>2784</v>
      </c>
      <c r="G1885" s="253"/>
      <c r="H1885" s="256">
        <v>1144.5360000000001</v>
      </c>
      <c r="I1885" s="257"/>
      <c r="J1885" s="253"/>
      <c r="K1885" s="253"/>
      <c r="L1885" s="258"/>
      <c r="M1885" s="259"/>
      <c r="N1885" s="260"/>
      <c r="O1885" s="260"/>
      <c r="P1885" s="260"/>
      <c r="Q1885" s="260"/>
      <c r="R1885" s="260"/>
      <c r="S1885" s="260"/>
      <c r="T1885" s="261"/>
      <c r="U1885" s="13"/>
      <c r="V1885" s="13"/>
      <c r="W1885" s="13"/>
      <c r="X1885" s="13"/>
      <c r="Y1885" s="13"/>
      <c r="Z1885" s="13"/>
      <c r="AA1885" s="13"/>
      <c r="AB1885" s="13"/>
      <c r="AC1885" s="13"/>
      <c r="AD1885" s="13"/>
      <c r="AE1885" s="13"/>
      <c r="AT1885" s="262" t="s">
        <v>369</v>
      </c>
      <c r="AU1885" s="262" t="s">
        <v>87</v>
      </c>
      <c r="AV1885" s="13" t="s">
        <v>91</v>
      </c>
      <c r="AW1885" s="13" t="s">
        <v>38</v>
      </c>
      <c r="AX1885" s="13" t="s">
        <v>83</v>
      </c>
      <c r="AY1885" s="262" t="s">
        <v>227</v>
      </c>
    </row>
    <row r="1886" s="14" customFormat="1">
      <c r="A1886" s="14"/>
      <c r="B1886" s="263"/>
      <c r="C1886" s="264"/>
      <c r="D1886" s="242" t="s">
        <v>369</v>
      </c>
      <c r="E1886" s="265" t="s">
        <v>1</v>
      </c>
      <c r="F1886" s="266" t="s">
        <v>371</v>
      </c>
      <c r="G1886" s="264"/>
      <c r="H1886" s="267">
        <v>1144.5360000000001</v>
      </c>
      <c r="I1886" s="268"/>
      <c r="J1886" s="264"/>
      <c r="K1886" s="264"/>
      <c r="L1886" s="269"/>
      <c r="M1886" s="270"/>
      <c r="N1886" s="271"/>
      <c r="O1886" s="271"/>
      <c r="P1886" s="271"/>
      <c r="Q1886" s="271"/>
      <c r="R1886" s="271"/>
      <c r="S1886" s="271"/>
      <c r="T1886" s="272"/>
      <c r="U1886" s="14"/>
      <c r="V1886" s="14"/>
      <c r="W1886" s="14"/>
      <c r="X1886" s="14"/>
      <c r="Y1886" s="14"/>
      <c r="Z1886" s="14"/>
      <c r="AA1886" s="14"/>
      <c r="AB1886" s="14"/>
      <c r="AC1886" s="14"/>
      <c r="AD1886" s="14"/>
      <c r="AE1886" s="14"/>
      <c r="AT1886" s="273" t="s">
        <v>369</v>
      </c>
      <c r="AU1886" s="273" t="s">
        <v>87</v>
      </c>
      <c r="AV1886" s="14" t="s">
        <v>115</v>
      </c>
      <c r="AW1886" s="14" t="s">
        <v>38</v>
      </c>
      <c r="AX1886" s="14" t="s">
        <v>87</v>
      </c>
      <c r="AY1886" s="273" t="s">
        <v>227</v>
      </c>
    </row>
    <row r="1887" s="2" customFormat="1" ht="16.5" customHeight="1">
      <c r="A1887" s="40"/>
      <c r="B1887" s="41"/>
      <c r="C1887" s="229" t="s">
        <v>2785</v>
      </c>
      <c r="D1887" s="229" t="s">
        <v>230</v>
      </c>
      <c r="E1887" s="230" t="s">
        <v>2786</v>
      </c>
      <c r="F1887" s="231" t="s">
        <v>2787</v>
      </c>
      <c r="G1887" s="232" t="s">
        <v>1</v>
      </c>
      <c r="H1887" s="233">
        <v>0</v>
      </c>
      <c r="I1887" s="234"/>
      <c r="J1887" s="235">
        <f>ROUND(I1887*H1887,2)</f>
        <v>0</v>
      </c>
      <c r="K1887" s="231" t="s">
        <v>251</v>
      </c>
      <c r="L1887" s="46"/>
      <c r="M1887" s="236" t="s">
        <v>1</v>
      </c>
      <c r="N1887" s="237" t="s">
        <v>48</v>
      </c>
      <c r="O1887" s="93"/>
      <c r="P1887" s="238">
        <f>O1887*H1887</f>
        <v>0</v>
      </c>
      <c r="Q1887" s="238">
        <v>0</v>
      </c>
      <c r="R1887" s="238">
        <f>Q1887*H1887</f>
        <v>0</v>
      </c>
      <c r="S1887" s="238">
        <v>0</v>
      </c>
      <c r="T1887" s="239">
        <f>S1887*H1887</f>
        <v>0</v>
      </c>
      <c r="U1887" s="40"/>
      <c r="V1887" s="40"/>
      <c r="W1887" s="40"/>
      <c r="X1887" s="40"/>
      <c r="Y1887" s="40"/>
      <c r="Z1887" s="40"/>
      <c r="AA1887" s="40"/>
      <c r="AB1887" s="40"/>
      <c r="AC1887" s="40"/>
      <c r="AD1887" s="40"/>
      <c r="AE1887" s="40"/>
      <c r="AR1887" s="240" t="s">
        <v>2775</v>
      </c>
      <c r="AT1887" s="240" t="s">
        <v>230</v>
      </c>
      <c r="AU1887" s="240" t="s">
        <v>87</v>
      </c>
      <c r="AY1887" s="18" t="s">
        <v>227</v>
      </c>
      <c r="BE1887" s="241">
        <f>IF(N1887="základní",J1887,0)</f>
        <v>0</v>
      </c>
      <c r="BF1887" s="241">
        <f>IF(N1887="snížená",J1887,0)</f>
        <v>0</v>
      </c>
      <c r="BG1887" s="241">
        <f>IF(N1887="zákl. přenesená",J1887,0)</f>
        <v>0</v>
      </c>
      <c r="BH1887" s="241">
        <f>IF(N1887="sníž. přenesená",J1887,0)</f>
        <v>0</v>
      </c>
      <c r="BI1887" s="241">
        <f>IF(N1887="nulová",J1887,0)</f>
        <v>0</v>
      </c>
      <c r="BJ1887" s="18" t="s">
        <v>87</v>
      </c>
      <c r="BK1887" s="241">
        <f>ROUND(I1887*H1887,2)</f>
        <v>0</v>
      </c>
      <c r="BL1887" s="18" t="s">
        <v>2775</v>
      </c>
      <c r="BM1887" s="240" t="s">
        <v>2788</v>
      </c>
    </row>
    <row r="1888" s="2" customFormat="1">
      <c r="A1888" s="40"/>
      <c r="B1888" s="41"/>
      <c r="C1888" s="42"/>
      <c r="D1888" s="242" t="s">
        <v>237</v>
      </c>
      <c r="E1888" s="42"/>
      <c r="F1888" s="243" t="s">
        <v>256</v>
      </c>
      <c r="G1888" s="42"/>
      <c r="H1888" s="42"/>
      <c r="I1888" s="244"/>
      <c r="J1888" s="42"/>
      <c r="K1888" s="42"/>
      <c r="L1888" s="46"/>
      <c r="M1888" s="245"/>
      <c r="N1888" s="246"/>
      <c r="O1888" s="93"/>
      <c r="P1888" s="93"/>
      <c r="Q1888" s="93"/>
      <c r="R1888" s="93"/>
      <c r="S1888" s="93"/>
      <c r="T1888" s="94"/>
      <c r="U1888" s="40"/>
      <c r="V1888" s="40"/>
      <c r="W1888" s="40"/>
      <c r="X1888" s="40"/>
      <c r="Y1888" s="40"/>
      <c r="Z1888" s="40"/>
      <c r="AA1888" s="40"/>
      <c r="AB1888" s="40"/>
      <c r="AC1888" s="40"/>
      <c r="AD1888" s="40"/>
      <c r="AE1888" s="40"/>
      <c r="AT1888" s="18" t="s">
        <v>237</v>
      </c>
      <c r="AU1888" s="18" t="s">
        <v>87</v>
      </c>
    </row>
    <row r="1889" s="2" customFormat="1" ht="16.5" customHeight="1">
      <c r="A1889" s="40"/>
      <c r="B1889" s="41"/>
      <c r="C1889" s="229" t="s">
        <v>2789</v>
      </c>
      <c r="D1889" s="229" t="s">
        <v>230</v>
      </c>
      <c r="E1889" s="230" t="s">
        <v>2790</v>
      </c>
      <c r="F1889" s="231" t="s">
        <v>2791</v>
      </c>
      <c r="G1889" s="232" t="s">
        <v>2792</v>
      </c>
      <c r="H1889" s="233">
        <v>1</v>
      </c>
      <c r="I1889" s="234"/>
      <c r="J1889" s="235">
        <f>ROUND(I1889*H1889,2)</f>
        <v>0</v>
      </c>
      <c r="K1889" s="231" t="s">
        <v>251</v>
      </c>
      <c r="L1889" s="46"/>
      <c r="M1889" s="236" t="s">
        <v>1</v>
      </c>
      <c r="N1889" s="237" t="s">
        <v>48</v>
      </c>
      <c r="O1889" s="93"/>
      <c r="P1889" s="238">
        <f>O1889*H1889</f>
        <v>0</v>
      </c>
      <c r="Q1889" s="238">
        <v>0</v>
      </c>
      <c r="R1889" s="238">
        <f>Q1889*H1889</f>
        <v>0</v>
      </c>
      <c r="S1889" s="238">
        <v>0</v>
      </c>
      <c r="T1889" s="239">
        <f>S1889*H1889</f>
        <v>0</v>
      </c>
      <c r="U1889" s="40"/>
      <c r="V1889" s="40"/>
      <c r="W1889" s="40"/>
      <c r="X1889" s="40"/>
      <c r="Y1889" s="40"/>
      <c r="Z1889" s="40"/>
      <c r="AA1889" s="40"/>
      <c r="AB1889" s="40"/>
      <c r="AC1889" s="40"/>
      <c r="AD1889" s="40"/>
      <c r="AE1889" s="40"/>
      <c r="AR1889" s="240" t="s">
        <v>2775</v>
      </c>
      <c r="AT1889" s="240" t="s">
        <v>230</v>
      </c>
      <c r="AU1889" s="240" t="s">
        <v>87</v>
      </c>
      <c r="AY1889" s="18" t="s">
        <v>227</v>
      </c>
      <c r="BE1889" s="241">
        <f>IF(N1889="základní",J1889,0)</f>
        <v>0</v>
      </c>
      <c r="BF1889" s="241">
        <f>IF(N1889="snížená",J1889,0)</f>
        <v>0</v>
      </c>
      <c r="BG1889" s="241">
        <f>IF(N1889="zákl. přenesená",J1889,0)</f>
        <v>0</v>
      </c>
      <c r="BH1889" s="241">
        <f>IF(N1889="sníž. přenesená",J1889,0)</f>
        <v>0</v>
      </c>
      <c r="BI1889" s="241">
        <f>IF(N1889="nulová",J1889,0)</f>
        <v>0</v>
      </c>
      <c r="BJ1889" s="18" t="s">
        <v>87</v>
      </c>
      <c r="BK1889" s="241">
        <f>ROUND(I1889*H1889,2)</f>
        <v>0</v>
      </c>
      <c r="BL1889" s="18" t="s">
        <v>2775</v>
      </c>
      <c r="BM1889" s="240" t="s">
        <v>2793</v>
      </c>
    </row>
    <row r="1890" s="2" customFormat="1">
      <c r="A1890" s="40"/>
      <c r="B1890" s="41"/>
      <c r="C1890" s="42"/>
      <c r="D1890" s="242" t="s">
        <v>237</v>
      </c>
      <c r="E1890" s="42"/>
      <c r="F1890" s="243" t="s">
        <v>2794</v>
      </c>
      <c r="G1890" s="42"/>
      <c r="H1890" s="42"/>
      <c r="I1890" s="244"/>
      <c r="J1890" s="42"/>
      <c r="K1890" s="42"/>
      <c r="L1890" s="46"/>
      <c r="M1890" s="245"/>
      <c r="N1890" s="246"/>
      <c r="O1890" s="93"/>
      <c r="P1890" s="93"/>
      <c r="Q1890" s="93"/>
      <c r="R1890" s="93"/>
      <c r="S1890" s="93"/>
      <c r="T1890" s="94"/>
      <c r="U1890" s="40"/>
      <c r="V1890" s="40"/>
      <c r="W1890" s="40"/>
      <c r="X1890" s="40"/>
      <c r="Y1890" s="40"/>
      <c r="Z1890" s="40"/>
      <c r="AA1890" s="40"/>
      <c r="AB1890" s="40"/>
      <c r="AC1890" s="40"/>
      <c r="AD1890" s="40"/>
      <c r="AE1890" s="40"/>
      <c r="AT1890" s="18" t="s">
        <v>237</v>
      </c>
      <c r="AU1890" s="18" t="s">
        <v>87</v>
      </c>
    </row>
    <row r="1891" s="12" customFormat="1" ht="25.92" customHeight="1">
      <c r="A1891" s="12"/>
      <c r="B1891" s="213"/>
      <c r="C1891" s="214"/>
      <c r="D1891" s="215" t="s">
        <v>82</v>
      </c>
      <c r="E1891" s="216" t="s">
        <v>2795</v>
      </c>
      <c r="F1891" s="216" t="s">
        <v>2795</v>
      </c>
      <c r="G1891" s="214"/>
      <c r="H1891" s="214"/>
      <c r="I1891" s="217"/>
      <c r="J1891" s="218">
        <f>BK1891</f>
        <v>0</v>
      </c>
      <c r="K1891" s="214"/>
      <c r="L1891" s="219"/>
      <c r="M1891" s="220"/>
      <c r="N1891" s="221"/>
      <c r="O1891" s="221"/>
      <c r="P1891" s="222">
        <f>P1892+P1909</f>
        <v>0</v>
      </c>
      <c r="Q1891" s="221"/>
      <c r="R1891" s="222">
        <f>R1892+R1909</f>
        <v>0</v>
      </c>
      <c r="S1891" s="221"/>
      <c r="T1891" s="223">
        <f>T1892+T1909</f>
        <v>0</v>
      </c>
      <c r="U1891" s="12"/>
      <c r="V1891" s="12"/>
      <c r="W1891" s="12"/>
      <c r="X1891" s="12"/>
      <c r="Y1891" s="12"/>
      <c r="Z1891" s="12"/>
      <c r="AA1891" s="12"/>
      <c r="AB1891" s="12"/>
      <c r="AC1891" s="12"/>
      <c r="AD1891" s="12"/>
      <c r="AE1891" s="12"/>
      <c r="AR1891" s="224" t="s">
        <v>115</v>
      </c>
      <c r="AT1891" s="225" t="s">
        <v>82</v>
      </c>
      <c r="AU1891" s="225" t="s">
        <v>83</v>
      </c>
      <c r="AY1891" s="224" t="s">
        <v>227</v>
      </c>
      <c r="BK1891" s="226">
        <f>BK1892+BK1909</f>
        <v>0</v>
      </c>
    </row>
    <row r="1892" s="12" customFormat="1" ht="22.8" customHeight="1">
      <c r="A1892" s="12"/>
      <c r="B1892" s="213"/>
      <c r="C1892" s="214"/>
      <c r="D1892" s="215" t="s">
        <v>82</v>
      </c>
      <c r="E1892" s="227" t="s">
        <v>2796</v>
      </c>
      <c r="F1892" s="227" t="s">
        <v>2797</v>
      </c>
      <c r="G1892" s="214"/>
      <c r="H1892" s="214"/>
      <c r="I1892" s="217"/>
      <c r="J1892" s="228">
        <f>BK1892</f>
        <v>0</v>
      </c>
      <c r="K1892" s="214"/>
      <c r="L1892" s="219"/>
      <c r="M1892" s="220"/>
      <c r="N1892" s="221"/>
      <c r="O1892" s="221"/>
      <c r="P1892" s="222">
        <f>SUM(P1893:P1908)</f>
        <v>0</v>
      </c>
      <c r="Q1892" s="221"/>
      <c r="R1892" s="222">
        <f>SUM(R1893:R1908)</f>
        <v>0</v>
      </c>
      <c r="S1892" s="221"/>
      <c r="T1892" s="223">
        <f>SUM(T1893:T1908)</f>
        <v>0</v>
      </c>
      <c r="U1892" s="12"/>
      <c r="V1892" s="12"/>
      <c r="W1892" s="12"/>
      <c r="X1892" s="12"/>
      <c r="Y1892" s="12"/>
      <c r="Z1892" s="12"/>
      <c r="AA1892" s="12"/>
      <c r="AB1892" s="12"/>
      <c r="AC1892" s="12"/>
      <c r="AD1892" s="12"/>
      <c r="AE1892" s="12"/>
      <c r="AR1892" s="224" t="s">
        <v>115</v>
      </c>
      <c r="AT1892" s="225" t="s">
        <v>82</v>
      </c>
      <c r="AU1892" s="225" t="s">
        <v>87</v>
      </c>
      <c r="AY1892" s="224" t="s">
        <v>227</v>
      </c>
      <c r="BK1892" s="226">
        <f>SUM(BK1893:BK1908)</f>
        <v>0</v>
      </c>
    </row>
    <row r="1893" s="2" customFormat="1" ht="16.5" customHeight="1">
      <c r="A1893" s="40"/>
      <c r="B1893" s="41"/>
      <c r="C1893" s="229" t="s">
        <v>2798</v>
      </c>
      <c r="D1893" s="229" t="s">
        <v>230</v>
      </c>
      <c r="E1893" s="230" t="s">
        <v>2799</v>
      </c>
      <c r="F1893" s="231" t="s">
        <v>2800</v>
      </c>
      <c r="G1893" s="232" t="s">
        <v>415</v>
      </c>
      <c r="H1893" s="233">
        <v>12.949999999999999</v>
      </c>
      <c r="I1893" s="234"/>
      <c r="J1893" s="235">
        <f>ROUND(I1893*H1893,2)</f>
        <v>0</v>
      </c>
      <c r="K1893" s="231" t="s">
        <v>251</v>
      </c>
      <c r="L1893" s="46"/>
      <c r="M1893" s="236" t="s">
        <v>1</v>
      </c>
      <c r="N1893" s="237" t="s">
        <v>48</v>
      </c>
      <c r="O1893" s="93"/>
      <c r="P1893" s="238">
        <f>O1893*H1893</f>
        <v>0</v>
      </c>
      <c r="Q1893" s="238">
        <v>0</v>
      </c>
      <c r="R1893" s="238">
        <f>Q1893*H1893</f>
        <v>0</v>
      </c>
      <c r="S1893" s="238">
        <v>0</v>
      </c>
      <c r="T1893" s="239">
        <f>S1893*H1893</f>
        <v>0</v>
      </c>
      <c r="U1893" s="40"/>
      <c r="V1893" s="40"/>
      <c r="W1893" s="40"/>
      <c r="X1893" s="40"/>
      <c r="Y1893" s="40"/>
      <c r="Z1893" s="40"/>
      <c r="AA1893" s="40"/>
      <c r="AB1893" s="40"/>
      <c r="AC1893" s="40"/>
      <c r="AD1893" s="40"/>
      <c r="AE1893" s="40"/>
      <c r="AR1893" s="240" t="s">
        <v>2775</v>
      </c>
      <c r="AT1893" s="240" t="s">
        <v>230</v>
      </c>
      <c r="AU1893" s="240" t="s">
        <v>91</v>
      </c>
      <c r="AY1893" s="18" t="s">
        <v>227</v>
      </c>
      <c r="BE1893" s="241">
        <f>IF(N1893="základní",J1893,0)</f>
        <v>0</v>
      </c>
      <c r="BF1893" s="241">
        <f>IF(N1893="snížená",J1893,0)</f>
        <v>0</v>
      </c>
      <c r="BG1893" s="241">
        <f>IF(N1893="zákl. přenesená",J1893,0)</f>
        <v>0</v>
      </c>
      <c r="BH1893" s="241">
        <f>IF(N1893="sníž. přenesená",J1893,0)</f>
        <v>0</v>
      </c>
      <c r="BI1893" s="241">
        <f>IF(N1893="nulová",J1893,0)</f>
        <v>0</v>
      </c>
      <c r="BJ1893" s="18" t="s">
        <v>87</v>
      </c>
      <c r="BK1893" s="241">
        <f>ROUND(I1893*H1893,2)</f>
        <v>0</v>
      </c>
      <c r="BL1893" s="18" t="s">
        <v>2775</v>
      </c>
      <c r="BM1893" s="240" t="s">
        <v>2801</v>
      </c>
    </row>
    <row r="1894" s="2" customFormat="1">
      <c r="A1894" s="40"/>
      <c r="B1894" s="41"/>
      <c r="C1894" s="42"/>
      <c r="D1894" s="242" t="s">
        <v>237</v>
      </c>
      <c r="E1894" s="42"/>
      <c r="F1894" s="243" t="s">
        <v>2802</v>
      </c>
      <c r="G1894" s="42"/>
      <c r="H1894" s="42"/>
      <c r="I1894" s="244"/>
      <c r="J1894" s="42"/>
      <c r="K1894" s="42"/>
      <c r="L1894" s="46"/>
      <c r="M1894" s="245"/>
      <c r="N1894" s="246"/>
      <c r="O1894" s="93"/>
      <c r="P1894" s="93"/>
      <c r="Q1894" s="93"/>
      <c r="R1894" s="93"/>
      <c r="S1894" s="93"/>
      <c r="T1894" s="94"/>
      <c r="U1894" s="40"/>
      <c r="V1894" s="40"/>
      <c r="W1894" s="40"/>
      <c r="X1894" s="40"/>
      <c r="Y1894" s="40"/>
      <c r="Z1894" s="40"/>
      <c r="AA1894" s="40"/>
      <c r="AB1894" s="40"/>
      <c r="AC1894" s="40"/>
      <c r="AD1894" s="40"/>
      <c r="AE1894" s="40"/>
      <c r="AT1894" s="18" t="s">
        <v>237</v>
      </c>
      <c r="AU1894" s="18" t="s">
        <v>91</v>
      </c>
    </row>
    <row r="1895" s="13" customFormat="1">
      <c r="A1895" s="13"/>
      <c r="B1895" s="252"/>
      <c r="C1895" s="253"/>
      <c r="D1895" s="242" t="s">
        <v>369</v>
      </c>
      <c r="E1895" s="254" t="s">
        <v>1</v>
      </c>
      <c r="F1895" s="255" t="s">
        <v>2803</v>
      </c>
      <c r="G1895" s="253"/>
      <c r="H1895" s="256">
        <v>12.949999999999999</v>
      </c>
      <c r="I1895" s="257"/>
      <c r="J1895" s="253"/>
      <c r="K1895" s="253"/>
      <c r="L1895" s="258"/>
      <c r="M1895" s="259"/>
      <c r="N1895" s="260"/>
      <c r="O1895" s="260"/>
      <c r="P1895" s="260"/>
      <c r="Q1895" s="260"/>
      <c r="R1895" s="260"/>
      <c r="S1895" s="260"/>
      <c r="T1895" s="261"/>
      <c r="U1895" s="13"/>
      <c r="V1895" s="13"/>
      <c r="W1895" s="13"/>
      <c r="X1895" s="13"/>
      <c r="Y1895" s="13"/>
      <c r="Z1895" s="13"/>
      <c r="AA1895" s="13"/>
      <c r="AB1895" s="13"/>
      <c r="AC1895" s="13"/>
      <c r="AD1895" s="13"/>
      <c r="AE1895" s="13"/>
      <c r="AT1895" s="262" t="s">
        <v>369</v>
      </c>
      <c r="AU1895" s="262" t="s">
        <v>91</v>
      </c>
      <c r="AV1895" s="13" t="s">
        <v>91</v>
      </c>
      <c r="AW1895" s="13" t="s">
        <v>38</v>
      </c>
      <c r="AX1895" s="13" t="s">
        <v>83</v>
      </c>
      <c r="AY1895" s="262" t="s">
        <v>227</v>
      </c>
    </row>
    <row r="1896" s="14" customFormat="1">
      <c r="A1896" s="14"/>
      <c r="B1896" s="263"/>
      <c r="C1896" s="264"/>
      <c r="D1896" s="242" t="s">
        <v>369</v>
      </c>
      <c r="E1896" s="265" t="s">
        <v>1</v>
      </c>
      <c r="F1896" s="266" t="s">
        <v>371</v>
      </c>
      <c r="G1896" s="264"/>
      <c r="H1896" s="267">
        <v>12.949999999999999</v>
      </c>
      <c r="I1896" s="268"/>
      <c r="J1896" s="264"/>
      <c r="K1896" s="264"/>
      <c r="L1896" s="269"/>
      <c r="M1896" s="270"/>
      <c r="N1896" s="271"/>
      <c r="O1896" s="271"/>
      <c r="P1896" s="271"/>
      <c r="Q1896" s="271"/>
      <c r="R1896" s="271"/>
      <c r="S1896" s="271"/>
      <c r="T1896" s="272"/>
      <c r="U1896" s="14"/>
      <c r="V1896" s="14"/>
      <c r="W1896" s="14"/>
      <c r="X1896" s="14"/>
      <c r="Y1896" s="14"/>
      <c r="Z1896" s="14"/>
      <c r="AA1896" s="14"/>
      <c r="AB1896" s="14"/>
      <c r="AC1896" s="14"/>
      <c r="AD1896" s="14"/>
      <c r="AE1896" s="14"/>
      <c r="AT1896" s="273" t="s">
        <v>369</v>
      </c>
      <c r="AU1896" s="273" t="s">
        <v>91</v>
      </c>
      <c r="AV1896" s="14" t="s">
        <v>115</v>
      </c>
      <c r="AW1896" s="14" t="s">
        <v>38</v>
      </c>
      <c r="AX1896" s="14" t="s">
        <v>87</v>
      </c>
      <c r="AY1896" s="273" t="s">
        <v>227</v>
      </c>
    </row>
    <row r="1897" s="2" customFormat="1" ht="16.5" customHeight="1">
      <c r="A1897" s="40"/>
      <c r="B1897" s="41"/>
      <c r="C1897" s="229" t="s">
        <v>2804</v>
      </c>
      <c r="D1897" s="229" t="s">
        <v>230</v>
      </c>
      <c r="E1897" s="230" t="s">
        <v>2805</v>
      </c>
      <c r="F1897" s="231" t="s">
        <v>2806</v>
      </c>
      <c r="G1897" s="232" t="s">
        <v>233</v>
      </c>
      <c r="H1897" s="233">
        <v>1</v>
      </c>
      <c r="I1897" s="234"/>
      <c r="J1897" s="235">
        <f>ROUND(I1897*H1897,2)</f>
        <v>0</v>
      </c>
      <c r="K1897" s="231" t="s">
        <v>251</v>
      </c>
      <c r="L1897" s="46"/>
      <c r="M1897" s="236" t="s">
        <v>1</v>
      </c>
      <c r="N1897" s="237" t="s">
        <v>48</v>
      </c>
      <c r="O1897" s="93"/>
      <c r="P1897" s="238">
        <f>O1897*H1897</f>
        <v>0</v>
      </c>
      <c r="Q1897" s="238">
        <v>0</v>
      </c>
      <c r="R1897" s="238">
        <f>Q1897*H1897</f>
        <v>0</v>
      </c>
      <c r="S1897" s="238">
        <v>0</v>
      </c>
      <c r="T1897" s="239">
        <f>S1897*H1897</f>
        <v>0</v>
      </c>
      <c r="U1897" s="40"/>
      <c r="V1897" s="40"/>
      <c r="W1897" s="40"/>
      <c r="X1897" s="40"/>
      <c r="Y1897" s="40"/>
      <c r="Z1897" s="40"/>
      <c r="AA1897" s="40"/>
      <c r="AB1897" s="40"/>
      <c r="AC1897" s="40"/>
      <c r="AD1897" s="40"/>
      <c r="AE1897" s="40"/>
      <c r="AR1897" s="240" t="s">
        <v>2775</v>
      </c>
      <c r="AT1897" s="240" t="s">
        <v>230</v>
      </c>
      <c r="AU1897" s="240" t="s">
        <v>91</v>
      </c>
      <c r="AY1897" s="18" t="s">
        <v>227</v>
      </c>
      <c r="BE1897" s="241">
        <f>IF(N1897="základní",J1897,0)</f>
        <v>0</v>
      </c>
      <c r="BF1897" s="241">
        <f>IF(N1897="snížená",J1897,0)</f>
        <v>0</v>
      </c>
      <c r="BG1897" s="241">
        <f>IF(N1897="zákl. přenesená",J1897,0)</f>
        <v>0</v>
      </c>
      <c r="BH1897" s="241">
        <f>IF(N1897="sníž. přenesená",J1897,0)</f>
        <v>0</v>
      </c>
      <c r="BI1897" s="241">
        <f>IF(N1897="nulová",J1897,0)</f>
        <v>0</v>
      </c>
      <c r="BJ1897" s="18" t="s">
        <v>87</v>
      </c>
      <c r="BK1897" s="241">
        <f>ROUND(I1897*H1897,2)</f>
        <v>0</v>
      </c>
      <c r="BL1897" s="18" t="s">
        <v>2775</v>
      </c>
      <c r="BM1897" s="240" t="s">
        <v>2807</v>
      </c>
    </row>
    <row r="1898" s="2" customFormat="1">
      <c r="A1898" s="40"/>
      <c r="B1898" s="41"/>
      <c r="C1898" s="42"/>
      <c r="D1898" s="242" t="s">
        <v>237</v>
      </c>
      <c r="E1898" s="42"/>
      <c r="F1898" s="243" t="s">
        <v>2808</v>
      </c>
      <c r="G1898" s="42"/>
      <c r="H1898" s="42"/>
      <c r="I1898" s="244"/>
      <c r="J1898" s="42"/>
      <c r="K1898" s="42"/>
      <c r="L1898" s="46"/>
      <c r="M1898" s="245"/>
      <c r="N1898" s="246"/>
      <c r="O1898" s="93"/>
      <c r="P1898" s="93"/>
      <c r="Q1898" s="93"/>
      <c r="R1898" s="93"/>
      <c r="S1898" s="93"/>
      <c r="T1898" s="94"/>
      <c r="U1898" s="40"/>
      <c r="V1898" s="40"/>
      <c r="W1898" s="40"/>
      <c r="X1898" s="40"/>
      <c r="Y1898" s="40"/>
      <c r="Z1898" s="40"/>
      <c r="AA1898" s="40"/>
      <c r="AB1898" s="40"/>
      <c r="AC1898" s="40"/>
      <c r="AD1898" s="40"/>
      <c r="AE1898" s="40"/>
      <c r="AT1898" s="18" t="s">
        <v>237</v>
      </c>
      <c r="AU1898" s="18" t="s">
        <v>91</v>
      </c>
    </row>
    <row r="1899" s="2" customFormat="1" ht="16.5" customHeight="1">
      <c r="A1899" s="40"/>
      <c r="B1899" s="41"/>
      <c r="C1899" s="229" t="s">
        <v>2809</v>
      </c>
      <c r="D1899" s="229" t="s">
        <v>230</v>
      </c>
      <c r="E1899" s="230" t="s">
        <v>2810</v>
      </c>
      <c r="F1899" s="231" t="s">
        <v>2811</v>
      </c>
      <c r="G1899" s="232" t="s">
        <v>233</v>
      </c>
      <c r="H1899" s="233">
        <v>1</v>
      </c>
      <c r="I1899" s="234"/>
      <c r="J1899" s="235">
        <f>ROUND(I1899*H1899,2)</f>
        <v>0</v>
      </c>
      <c r="K1899" s="231" t="s">
        <v>251</v>
      </c>
      <c r="L1899" s="46"/>
      <c r="M1899" s="236" t="s">
        <v>1</v>
      </c>
      <c r="N1899" s="237" t="s">
        <v>48</v>
      </c>
      <c r="O1899" s="93"/>
      <c r="P1899" s="238">
        <f>O1899*H1899</f>
        <v>0</v>
      </c>
      <c r="Q1899" s="238">
        <v>0</v>
      </c>
      <c r="R1899" s="238">
        <f>Q1899*H1899</f>
        <v>0</v>
      </c>
      <c r="S1899" s="238">
        <v>0</v>
      </c>
      <c r="T1899" s="239">
        <f>S1899*H1899</f>
        <v>0</v>
      </c>
      <c r="U1899" s="40"/>
      <c r="V1899" s="40"/>
      <c r="W1899" s="40"/>
      <c r="X1899" s="40"/>
      <c r="Y1899" s="40"/>
      <c r="Z1899" s="40"/>
      <c r="AA1899" s="40"/>
      <c r="AB1899" s="40"/>
      <c r="AC1899" s="40"/>
      <c r="AD1899" s="40"/>
      <c r="AE1899" s="40"/>
      <c r="AR1899" s="240" t="s">
        <v>2775</v>
      </c>
      <c r="AT1899" s="240" t="s">
        <v>230</v>
      </c>
      <c r="AU1899" s="240" t="s">
        <v>91</v>
      </c>
      <c r="AY1899" s="18" t="s">
        <v>227</v>
      </c>
      <c r="BE1899" s="241">
        <f>IF(N1899="základní",J1899,0)</f>
        <v>0</v>
      </c>
      <c r="BF1899" s="241">
        <f>IF(N1899="snížená",J1899,0)</f>
        <v>0</v>
      </c>
      <c r="BG1899" s="241">
        <f>IF(N1899="zákl. přenesená",J1899,0)</f>
        <v>0</v>
      </c>
      <c r="BH1899" s="241">
        <f>IF(N1899="sníž. přenesená",J1899,0)</f>
        <v>0</v>
      </c>
      <c r="BI1899" s="241">
        <f>IF(N1899="nulová",J1899,0)</f>
        <v>0</v>
      </c>
      <c r="BJ1899" s="18" t="s">
        <v>87</v>
      </c>
      <c r="BK1899" s="241">
        <f>ROUND(I1899*H1899,2)</f>
        <v>0</v>
      </c>
      <c r="BL1899" s="18" t="s">
        <v>2775</v>
      </c>
      <c r="BM1899" s="240" t="s">
        <v>2812</v>
      </c>
    </row>
    <row r="1900" s="2" customFormat="1">
      <c r="A1900" s="40"/>
      <c r="B1900" s="41"/>
      <c r="C1900" s="42"/>
      <c r="D1900" s="242" t="s">
        <v>237</v>
      </c>
      <c r="E1900" s="42"/>
      <c r="F1900" s="243" t="s">
        <v>2808</v>
      </c>
      <c r="G1900" s="42"/>
      <c r="H1900" s="42"/>
      <c r="I1900" s="244"/>
      <c r="J1900" s="42"/>
      <c r="K1900" s="42"/>
      <c r="L1900" s="46"/>
      <c r="M1900" s="245"/>
      <c r="N1900" s="246"/>
      <c r="O1900" s="93"/>
      <c r="P1900" s="93"/>
      <c r="Q1900" s="93"/>
      <c r="R1900" s="93"/>
      <c r="S1900" s="93"/>
      <c r="T1900" s="94"/>
      <c r="U1900" s="40"/>
      <c r="V1900" s="40"/>
      <c r="W1900" s="40"/>
      <c r="X1900" s="40"/>
      <c r="Y1900" s="40"/>
      <c r="Z1900" s="40"/>
      <c r="AA1900" s="40"/>
      <c r="AB1900" s="40"/>
      <c r="AC1900" s="40"/>
      <c r="AD1900" s="40"/>
      <c r="AE1900" s="40"/>
      <c r="AT1900" s="18" t="s">
        <v>237</v>
      </c>
      <c r="AU1900" s="18" t="s">
        <v>91</v>
      </c>
    </row>
    <row r="1901" s="15" customFormat="1">
      <c r="A1901" s="15"/>
      <c r="B1901" s="274"/>
      <c r="C1901" s="275"/>
      <c r="D1901" s="242" t="s">
        <v>369</v>
      </c>
      <c r="E1901" s="276" t="s">
        <v>1</v>
      </c>
      <c r="F1901" s="277" t="s">
        <v>467</v>
      </c>
      <c r="G1901" s="275"/>
      <c r="H1901" s="276" t="s">
        <v>1</v>
      </c>
      <c r="I1901" s="278"/>
      <c r="J1901" s="275"/>
      <c r="K1901" s="275"/>
      <c r="L1901" s="279"/>
      <c r="M1901" s="280"/>
      <c r="N1901" s="281"/>
      <c r="O1901" s="281"/>
      <c r="P1901" s="281"/>
      <c r="Q1901" s="281"/>
      <c r="R1901" s="281"/>
      <c r="S1901" s="281"/>
      <c r="T1901" s="282"/>
      <c r="U1901" s="15"/>
      <c r="V1901" s="15"/>
      <c r="W1901" s="15"/>
      <c r="X1901" s="15"/>
      <c r="Y1901" s="15"/>
      <c r="Z1901" s="15"/>
      <c r="AA1901" s="15"/>
      <c r="AB1901" s="15"/>
      <c r="AC1901" s="15"/>
      <c r="AD1901" s="15"/>
      <c r="AE1901" s="15"/>
      <c r="AT1901" s="283" t="s">
        <v>369</v>
      </c>
      <c r="AU1901" s="283" t="s">
        <v>91</v>
      </c>
      <c r="AV1901" s="15" t="s">
        <v>87</v>
      </c>
      <c r="AW1901" s="15" t="s">
        <v>38</v>
      </c>
      <c r="AX1901" s="15" t="s">
        <v>83</v>
      </c>
      <c r="AY1901" s="283" t="s">
        <v>227</v>
      </c>
    </row>
    <row r="1902" s="13" customFormat="1">
      <c r="A1902" s="13"/>
      <c r="B1902" s="252"/>
      <c r="C1902" s="253"/>
      <c r="D1902" s="242" t="s">
        <v>369</v>
      </c>
      <c r="E1902" s="254" t="s">
        <v>1</v>
      </c>
      <c r="F1902" s="255" t="s">
        <v>2813</v>
      </c>
      <c r="G1902" s="253"/>
      <c r="H1902" s="256">
        <v>1</v>
      </c>
      <c r="I1902" s="257"/>
      <c r="J1902" s="253"/>
      <c r="K1902" s="253"/>
      <c r="L1902" s="258"/>
      <c r="M1902" s="259"/>
      <c r="N1902" s="260"/>
      <c r="O1902" s="260"/>
      <c r="P1902" s="260"/>
      <c r="Q1902" s="260"/>
      <c r="R1902" s="260"/>
      <c r="S1902" s="260"/>
      <c r="T1902" s="261"/>
      <c r="U1902" s="13"/>
      <c r="V1902" s="13"/>
      <c r="W1902" s="13"/>
      <c r="X1902" s="13"/>
      <c r="Y1902" s="13"/>
      <c r="Z1902" s="13"/>
      <c r="AA1902" s="13"/>
      <c r="AB1902" s="13"/>
      <c r="AC1902" s="13"/>
      <c r="AD1902" s="13"/>
      <c r="AE1902" s="13"/>
      <c r="AT1902" s="262" t="s">
        <v>369</v>
      </c>
      <c r="AU1902" s="262" t="s">
        <v>91</v>
      </c>
      <c r="AV1902" s="13" t="s">
        <v>91</v>
      </c>
      <c r="AW1902" s="13" t="s">
        <v>38</v>
      </c>
      <c r="AX1902" s="13" t="s">
        <v>83</v>
      </c>
      <c r="AY1902" s="262" t="s">
        <v>227</v>
      </c>
    </row>
    <row r="1903" s="14" customFormat="1">
      <c r="A1903" s="14"/>
      <c r="B1903" s="263"/>
      <c r="C1903" s="264"/>
      <c r="D1903" s="242" t="s">
        <v>369</v>
      </c>
      <c r="E1903" s="265" t="s">
        <v>1</v>
      </c>
      <c r="F1903" s="266" t="s">
        <v>371</v>
      </c>
      <c r="G1903" s="264"/>
      <c r="H1903" s="267">
        <v>1</v>
      </c>
      <c r="I1903" s="268"/>
      <c r="J1903" s="264"/>
      <c r="K1903" s="264"/>
      <c r="L1903" s="269"/>
      <c r="M1903" s="270"/>
      <c r="N1903" s="271"/>
      <c r="O1903" s="271"/>
      <c r="P1903" s="271"/>
      <c r="Q1903" s="271"/>
      <c r="R1903" s="271"/>
      <c r="S1903" s="271"/>
      <c r="T1903" s="272"/>
      <c r="U1903" s="14"/>
      <c r="V1903" s="14"/>
      <c r="W1903" s="14"/>
      <c r="X1903" s="14"/>
      <c r="Y1903" s="14"/>
      <c r="Z1903" s="14"/>
      <c r="AA1903" s="14"/>
      <c r="AB1903" s="14"/>
      <c r="AC1903" s="14"/>
      <c r="AD1903" s="14"/>
      <c r="AE1903" s="14"/>
      <c r="AT1903" s="273" t="s">
        <v>369</v>
      </c>
      <c r="AU1903" s="273" t="s">
        <v>91</v>
      </c>
      <c r="AV1903" s="14" t="s">
        <v>115</v>
      </c>
      <c r="AW1903" s="14" t="s">
        <v>38</v>
      </c>
      <c r="AX1903" s="14" t="s">
        <v>87</v>
      </c>
      <c r="AY1903" s="273" t="s">
        <v>227</v>
      </c>
    </row>
    <row r="1904" s="2" customFormat="1" ht="16.5" customHeight="1">
      <c r="A1904" s="40"/>
      <c r="B1904" s="41"/>
      <c r="C1904" s="229" t="s">
        <v>2814</v>
      </c>
      <c r="D1904" s="229" t="s">
        <v>230</v>
      </c>
      <c r="E1904" s="230" t="s">
        <v>2815</v>
      </c>
      <c r="F1904" s="231" t="s">
        <v>2816</v>
      </c>
      <c r="G1904" s="232" t="s">
        <v>233</v>
      </c>
      <c r="H1904" s="233">
        <v>1</v>
      </c>
      <c r="I1904" s="234"/>
      <c r="J1904" s="235">
        <f>ROUND(I1904*H1904,2)</f>
        <v>0</v>
      </c>
      <c r="K1904" s="231" t="s">
        <v>251</v>
      </c>
      <c r="L1904" s="46"/>
      <c r="M1904" s="236" t="s">
        <v>1</v>
      </c>
      <c r="N1904" s="237" t="s">
        <v>48</v>
      </c>
      <c r="O1904" s="93"/>
      <c r="P1904" s="238">
        <f>O1904*H1904</f>
        <v>0</v>
      </c>
      <c r="Q1904" s="238">
        <v>0</v>
      </c>
      <c r="R1904" s="238">
        <f>Q1904*H1904</f>
        <v>0</v>
      </c>
      <c r="S1904" s="238">
        <v>0</v>
      </c>
      <c r="T1904" s="239">
        <f>S1904*H1904</f>
        <v>0</v>
      </c>
      <c r="U1904" s="40"/>
      <c r="V1904" s="40"/>
      <c r="W1904" s="40"/>
      <c r="X1904" s="40"/>
      <c r="Y1904" s="40"/>
      <c r="Z1904" s="40"/>
      <c r="AA1904" s="40"/>
      <c r="AB1904" s="40"/>
      <c r="AC1904" s="40"/>
      <c r="AD1904" s="40"/>
      <c r="AE1904" s="40"/>
      <c r="AR1904" s="240" t="s">
        <v>2775</v>
      </c>
      <c r="AT1904" s="240" t="s">
        <v>230</v>
      </c>
      <c r="AU1904" s="240" t="s">
        <v>91</v>
      </c>
      <c r="AY1904" s="18" t="s">
        <v>227</v>
      </c>
      <c r="BE1904" s="241">
        <f>IF(N1904="základní",J1904,0)</f>
        <v>0</v>
      </c>
      <c r="BF1904" s="241">
        <f>IF(N1904="snížená",J1904,0)</f>
        <v>0</v>
      </c>
      <c r="BG1904" s="241">
        <f>IF(N1904="zákl. přenesená",J1904,0)</f>
        <v>0</v>
      </c>
      <c r="BH1904" s="241">
        <f>IF(N1904="sníž. přenesená",J1904,0)</f>
        <v>0</v>
      </c>
      <c r="BI1904" s="241">
        <f>IF(N1904="nulová",J1904,0)</f>
        <v>0</v>
      </c>
      <c r="BJ1904" s="18" t="s">
        <v>87</v>
      </c>
      <c r="BK1904" s="241">
        <f>ROUND(I1904*H1904,2)</f>
        <v>0</v>
      </c>
      <c r="BL1904" s="18" t="s">
        <v>2775</v>
      </c>
      <c r="BM1904" s="240" t="s">
        <v>2817</v>
      </c>
    </row>
    <row r="1905" s="2" customFormat="1">
      <c r="A1905" s="40"/>
      <c r="B1905" s="41"/>
      <c r="C1905" s="42"/>
      <c r="D1905" s="242" t="s">
        <v>237</v>
      </c>
      <c r="E1905" s="42"/>
      <c r="F1905" s="243" t="s">
        <v>2808</v>
      </c>
      <c r="G1905" s="42"/>
      <c r="H1905" s="42"/>
      <c r="I1905" s="244"/>
      <c r="J1905" s="42"/>
      <c r="K1905" s="42"/>
      <c r="L1905" s="46"/>
      <c r="M1905" s="245"/>
      <c r="N1905" s="246"/>
      <c r="O1905" s="93"/>
      <c r="P1905" s="93"/>
      <c r="Q1905" s="93"/>
      <c r="R1905" s="93"/>
      <c r="S1905" s="93"/>
      <c r="T1905" s="94"/>
      <c r="U1905" s="40"/>
      <c r="V1905" s="40"/>
      <c r="W1905" s="40"/>
      <c r="X1905" s="40"/>
      <c r="Y1905" s="40"/>
      <c r="Z1905" s="40"/>
      <c r="AA1905" s="40"/>
      <c r="AB1905" s="40"/>
      <c r="AC1905" s="40"/>
      <c r="AD1905" s="40"/>
      <c r="AE1905" s="40"/>
      <c r="AT1905" s="18" t="s">
        <v>237</v>
      </c>
      <c r="AU1905" s="18" t="s">
        <v>91</v>
      </c>
    </row>
    <row r="1906" s="15" customFormat="1">
      <c r="A1906" s="15"/>
      <c r="B1906" s="274"/>
      <c r="C1906" s="275"/>
      <c r="D1906" s="242" t="s">
        <v>369</v>
      </c>
      <c r="E1906" s="276" t="s">
        <v>1</v>
      </c>
      <c r="F1906" s="277" t="s">
        <v>467</v>
      </c>
      <c r="G1906" s="275"/>
      <c r="H1906" s="276" t="s">
        <v>1</v>
      </c>
      <c r="I1906" s="278"/>
      <c r="J1906" s="275"/>
      <c r="K1906" s="275"/>
      <c r="L1906" s="279"/>
      <c r="M1906" s="280"/>
      <c r="N1906" s="281"/>
      <c r="O1906" s="281"/>
      <c r="P1906" s="281"/>
      <c r="Q1906" s="281"/>
      <c r="R1906" s="281"/>
      <c r="S1906" s="281"/>
      <c r="T1906" s="282"/>
      <c r="U1906" s="15"/>
      <c r="V1906" s="15"/>
      <c r="W1906" s="15"/>
      <c r="X1906" s="15"/>
      <c r="Y1906" s="15"/>
      <c r="Z1906" s="15"/>
      <c r="AA1906" s="15"/>
      <c r="AB1906" s="15"/>
      <c r="AC1906" s="15"/>
      <c r="AD1906" s="15"/>
      <c r="AE1906" s="15"/>
      <c r="AT1906" s="283" t="s">
        <v>369</v>
      </c>
      <c r="AU1906" s="283" t="s">
        <v>91</v>
      </c>
      <c r="AV1906" s="15" t="s">
        <v>87</v>
      </c>
      <c r="AW1906" s="15" t="s">
        <v>38</v>
      </c>
      <c r="AX1906" s="15" t="s">
        <v>83</v>
      </c>
      <c r="AY1906" s="283" t="s">
        <v>227</v>
      </c>
    </row>
    <row r="1907" s="13" customFormat="1">
      <c r="A1907" s="13"/>
      <c r="B1907" s="252"/>
      <c r="C1907" s="253"/>
      <c r="D1907" s="242" t="s">
        <v>369</v>
      </c>
      <c r="E1907" s="254" t="s">
        <v>1</v>
      </c>
      <c r="F1907" s="255" t="s">
        <v>2818</v>
      </c>
      <c r="G1907" s="253"/>
      <c r="H1907" s="256">
        <v>1</v>
      </c>
      <c r="I1907" s="257"/>
      <c r="J1907" s="253"/>
      <c r="K1907" s="253"/>
      <c r="L1907" s="258"/>
      <c r="M1907" s="259"/>
      <c r="N1907" s="260"/>
      <c r="O1907" s="260"/>
      <c r="P1907" s="260"/>
      <c r="Q1907" s="260"/>
      <c r="R1907" s="260"/>
      <c r="S1907" s="260"/>
      <c r="T1907" s="261"/>
      <c r="U1907" s="13"/>
      <c r="V1907" s="13"/>
      <c r="W1907" s="13"/>
      <c r="X1907" s="13"/>
      <c r="Y1907" s="13"/>
      <c r="Z1907" s="13"/>
      <c r="AA1907" s="13"/>
      <c r="AB1907" s="13"/>
      <c r="AC1907" s="13"/>
      <c r="AD1907" s="13"/>
      <c r="AE1907" s="13"/>
      <c r="AT1907" s="262" t="s">
        <v>369</v>
      </c>
      <c r="AU1907" s="262" t="s">
        <v>91</v>
      </c>
      <c r="AV1907" s="13" t="s">
        <v>91</v>
      </c>
      <c r="AW1907" s="13" t="s">
        <v>38</v>
      </c>
      <c r="AX1907" s="13" t="s">
        <v>83</v>
      </c>
      <c r="AY1907" s="262" t="s">
        <v>227</v>
      </c>
    </row>
    <row r="1908" s="14" customFormat="1">
      <c r="A1908" s="14"/>
      <c r="B1908" s="263"/>
      <c r="C1908" s="264"/>
      <c r="D1908" s="242" t="s">
        <v>369</v>
      </c>
      <c r="E1908" s="265" t="s">
        <v>1</v>
      </c>
      <c r="F1908" s="266" t="s">
        <v>371</v>
      </c>
      <c r="G1908" s="264"/>
      <c r="H1908" s="267">
        <v>1</v>
      </c>
      <c r="I1908" s="268"/>
      <c r="J1908" s="264"/>
      <c r="K1908" s="264"/>
      <c r="L1908" s="269"/>
      <c r="M1908" s="270"/>
      <c r="N1908" s="271"/>
      <c r="O1908" s="271"/>
      <c r="P1908" s="271"/>
      <c r="Q1908" s="271"/>
      <c r="R1908" s="271"/>
      <c r="S1908" s="271"/>
      <c r="T1908" s="272"/>
      <c r="U1908" s="14"/>
      <c r="V1908" s="14"/>
      <c r="W1908" s="14"/>
      <c r="X1908" s="14"/>
      <c r="Y1908" s="14"/>
      <c r="Z1908" s="14"/>
      <c r="AA1908" s="14"/>
      <c r="AB1908" s="14"/>
      <c r="AC1908" s="14"/>
      <c r="AD1908" s="14"/>
      <c r="AE1908" s="14"/>
      <c r="AT1908" s="273" t="s">
        <v>369</v>
      </c>
      <c r="AU1908" s="273" t="s">
        <v>91</v>
      </c>
      <c r="AV1908" s="14" t="s">
        <v>115</v>
      </c>
      <c r="AW1908" s="14" t="s">
        <v>38</v>
      </c>
      <c r="AX1908" s="14" t="s">
        <v>87</v>
      </c>
      <c r="AY1908" s="273" t="s">
        <v>227</v>
      </c>
    </row>
    <row r="1909" s="12" customFormat="1" ht="22.8" customHeight="1">
      <c r="A1909" s="12"/>
      <c r="B1909" s="213"/>
      <c r="C1909" s="214"/>
      <c r="D1909" s="215" t="s">
        <v>82</v>
      </c>
      <c r="E1909" s="227" t="s">
        <v>2819</v>
      </c>
      <c r="F1909" s="227" t="s">
        <v>2820</v>
      </c>
      <c r="G1909" s="214"/>
      <c r="H1909" s="214"/>
      <c r="I1909" s="217"/>
      <c r="J1909" s="228">
        <f>BK1909</f>
        <v>0</v>
      </c>
      <c r="K1909" s="214"/>
      <c r="L1909" s="219"/>
      <c r="M1909" s="220"/>
      <c r="N1909" s="221"/>
      <c r="O1909" s="221"/>
      <c r="P1909" s="222">
        <f>SUM(P1910:P1917)</f>
        <v>0</v>
      </c>
      <c r="Q1909" s="221"/>
      <c r="R1909" s="222">
        <f>SUM(R1910:R1917)</f>
        <v>0</v>
      </c>
      <c r="S1909" s="221"/>
      <c r="T1909" s="223">
        <f>SUM(T1910:T1917)</f>
        <v>0</v>
      </c>
      <c r="U1909" s="12"/>
      <c r="V1909" s="12"/>
      <c r="W1909" s="12"/>
      <c r="X1909" s="12"/>
      <c r="Y1909" s="12"/>
      <c r="Z1909" s="12"/>
      <c r="AA1909" s="12"/>
      <c r="AB1909" s="12"/>
      <c r="AC1909" s="12"/>
      <c r="AD1909" s="12"/>
      <c r="AE1909" s="12"/>
      <c r="AR1909" s="224" t="s">
        <v>115</v>
      </c>
      <c r="AT1909" s="225" t="s">
        <v>82</v>
      </c>
      <c r="AU1909" s="225" t="s">
        <v>87</v>
      </c>
      <c r="AY1909" s="224" t="s">
        <v>227</v>
      </c>
      <c r="BK1909" s="226">
        <f>SUM(BK1910:BK1917)</f>
        <v>0</v>
      </c>
    </row>
    <row r="1910" s="2" customFormat="1" ht="16.5" customHeight="1">
      <c r="A1910" s="40"/>
      <c r="B1910" s="41"/>
      <c r="C1910" s="229" t="s">
        <v>2821</v>
      </c>
      <c r="D1910" s="229" t="s">
        <v>230</v>
      </c>
      <c r="E1910" s="230" t="s">
        <v>2822</v>
      </c>
      <c r="F1910" s="231" t="s">
        <v>2823</v>
      </c>
      <c r="G1910" s="232" t="s">
        <v>459</v>
      </c>
      <c r="H1910" s="233">
        <v>5</v>
      </c>
      <c r="I1910" s="234"/>
      <c r="J1910" s="235">
        <f>ROUND(I1910*H1910,2)</f>
        <v>0</v>
      </c>
      <c r="K1910" s="231" t="s">
        <v>251</v>
      </c>
      <c r="L1910" s="46"/>
      <c r="M1910" s="236" t="s">
        <v>1</v>
      </c>
      <c r="N1910" s="237" t="s">
        <v>48</v>
      </c>
      <c r="O1910" s="93"/>
      <c r="P1910" s="238">
        <f>O1910*H1910</f>
        <v>0</v>
      </c>
      <c r="Q1910" s="238">
        <v>0</v>
      </c>
      <c r="R1910" s="238">
        <f>Q1910*H1910</f>
        <v>0</v>
      </c>
      <c r="S1910" s="238">
        <v>0</v>
      </c>
      <c r="T1910" s="239">
        <f>S1910*H1910</f>
        <v>0</v>
      </c>
      <c r="U1910" s="40"/>
      <c r="V1910" s="40"/>
      <c r="W1910" s="40"/>
      <c r="X1910" s="40"/>
      <c r="Y1910" s="40"/>
      <c r="Z1910" s="40"/>
      <c r="AA1910" s="40"/>
      <c r="AB1910" s="40"/>
      <c r="AC1910" s="40"/>
      <c r="AD1910" s="40"/>
      <c r="AE1910" s="40"/>
      <c r="AR1910" s="240" t="s">
        <v>2775</v>
      </c>
      <c r="AT1910" s="240" t="s">
        <v>230</v>
      </c>
      <c r="AU1910" s="240" t="s">
        <v>91</v>
      </c>
      <c r="AY1910" s="18" t="s">
        <v>227</v>
      </c>
      <c r="BE1910" s="241">
        <f>IF(N1910="základní",J1910,0)</f>
        <v>0</v>
      </c>
      <c r="BF1910" s="241">
        <f>IF(N1910="snížená",J1910,0)</f>
        <v>0</v>
      </c>
      <c r="BG1910" s="241">
        <f>IF(N1910="zákl. přenesená",J1910,0)</f>
        <v>0</v>
      </c>
      <c r="BH1910" s="241">
        <f>IF(N1910="sníž. přenesená",J1910,0)</f>
        <v>0</v>
      </c>
      <c r="BI1910" s="241">
        <f>IF(N1910="nulová",J1910,0)</f>
        <v>0</v>
      </c>
      <c r="BJ1910" s="18" t="s">
        <v>87</v>
      </c>
      <c r="BK1910" s="241">
        <f>ROUND(I1910*H1910,2)</f>
        <v>0</v>
      </c>
      <c r="BL1910" s="18" t="s">
        <v>2775</v>
      </c>
      <c r="BM1910" s="240" t="s">
        <v>2824</v>
      </c>
    </row>
    <row r="1911" s="2" customFormat="1" ht="16.5" customHeight="1">
      <c r="A1911" s="40"/>
      <c r="B1911" s="41"/>
      <c r="C1911" s="229" t="s">
        <v>2825</v>
      </c>
      <c r="D1911" s="229" t="s">
        <v>230</v>
      </c>
      <c r="E1911" s="230" t="s">
        <v>2826</v>
      </c>
      <c r="F1911" s="231" t="s">
        <v>2827</v>
      </c>
      <c r="G1911" s="232" t="s">
        <v>459</v>
      </c>
      <c r="H1911" s="233">
        <v>15</v>
      </c>
      <c r="I1911" s="234"/>
      <c r="J1911" s="235">
        <f>ROUND(I1911*H1911,2)</f>
        <v>0</v>
      </c>
      <c r="K1911" s="231" t="s">
        <v>251</v>
      </c>
      <c r="L1911" s="46"/>
      <c r="M1911" s="236" t="s">
        <v>1</v>
      </c>
      <c r="N1911" s="237" t="s">
        <v>48</v>
      </c>
      <c r="O1911" s="93"/>
      <c r="P1911" s="238">
        <f>O1911*H1911</f>
        <v>0</v>
      </c>
      <c r="Q1911" s="238">
        <v>0</v>
      </c>
      <c r="R1911" s="238">
        <f>Q1911*H1911</f>
        <v>0</v>
      </c>
      <c r="S1911" s="238">
        <v>0</v>
      </c>
      <c r="T1911" s="239">
        <f>S1911*H1911</f>
        <v>0</v>
      </c>
      <c r="U1911" s="40"/>
      <c r="V1911" s="40"/>
      <c r="W1911" s="40"/>
      <c r="X1911" s="40"/>
      <c r="Y1911" s="40"/>
      <c r="Z1911" s="40"/>
      <c r="AA1911" s="40"/>
      <c r="AB1911" s="40"/>
      <c r="AC1911" s="40"/>
      <c r="AD1911" s="40"/>
      <c r="AE1911" s="40"/>
      <c r="AR1911" s="240" t="s">
        <v>2775</v>
      </c>
      <c r="AT1911" s="240" t="s">
        <v>230</v>
      </c>
      <c r="AU1911" s="240" t="s">
        <v>91</v>
      </c>
      <c r="AY1911" s="18" t="s">
        <v>227</v>
      </c>
      <c r="BE1911" s="241">
        <f>IF(N1911="základní",J1911,0)</f>
        <v>0</v>
      </c>
      <c r="BF1911" s="241">
        <f>IF(N1911="snížená",J1911,0)</f>
        <v>0</v>
      </c>
      <c r="BG1911" s="241">
        <f>IF(N1911="zákl. přenesená",J1911,0)</f>
        <v>0</v>
      </c>
      <c r="BH1911" s="241">
        <f>IF(N1911="sníž. přenesená",J1911,0)</f>
        <v>0</v>
      </c>
      <c r="BI1911" s="241">
        <f>IF(N1911="nulová",J1911,0)</f>
        <v>0</v>
      </c>
      <c r="BJ1911" s="18" t="s">
        <v>87</v>
      </c>
      <c r="BK1911" s="241">
        <f>ROUND(I1911*H1911,2)</f>
        <v>0</v>
      </c>
      <c r="BL1911" s="18" t="s">
        <v>2775</v>
      </c>
      <c r="BM1911" s="240" t="s">
        <v>2828</v>
      </c>
    </row>
    <row r="1912" s="2" customFormat="1" ht="16.5" customHeight="1">
      <c r="A1912" s="40"/>
      <c r="B1912" s="41"/>
      <c r="C1912" s="229" t="s">
        <v>2829</v>
      </c>
      <c r="D1912" s="229" t="s">
        <v>230</v>
      </c>
      <c r="E1912" s="230" t="s">
        <v>2830</v>
      </c>
      <c r="F1912" s="231" t="s">
        <v>2831</v>
      </c>
      <c r="G1912" s="232" t="s">
        <v>459</v>
      </c>
      <c r="H1912" s="233">
        <v>7</v>
      </c>
      <c r="I1912" s="234"/>
      <c r="J1912" s="235">
        <f>ROUND(I1912*H1912,2)</f>
        <v>0</v>
      </c>
      <c r="K1912" s="231" t="s">
        <v>251</v>
      </c>
      <c r="L1912" s="46"/>
      <c r="M1912" s="236" t="s">
        <v>1</v>
      </c>
      <c r="N1912" s="237" t="s">
        <v>48</v>
      </c>
      <c r="O1912" s="93"/>
      <c r="P1912" s="238">
        <f>O1912*H1912</f>
        <v>0</v>
      </c>
      <c r="Q1912" s="238">
        <v>0</v>
      </c>
      <c r="R1912" s="238">
        <f>Q1912*H1912</f>
        <v>0</v>
      </c>
      <c r="S1912" s="238">
        <v>0</v>
      </c>
      <c r="T1912" s="239">
        <f>S1912*H1912</f>
        <v>0</v>
      </c>
      <c r="U1912" s="40"/>
      <c r="V1912" s="40"/>
      <c r="W1912" s="40"/>
      <c r="X1912" s="40"/>
      <c r="Y1912" s="40"/>
      <c r="Z1912" s="40"/>
      <c r="AA1912" s="40"/>
      <c r="AB1912" s="40"/>
      <c r="AC1912" s="40"/>
      <c r="AD1912" s="40"/>
      <c r="AE1912" s="40"/>
      <c r="AR1912" s="240" t="s">
        <v>2775</v>
      </c>
      <c r="AT1912" s="240" t="s">
        <v>230</v>
      </c>
      <c r="AU1912" s="240" t="s">
        <v>91</v>
      </c>
      <c r="AY1912" s="18" t="s">
        <v>227</v>
      </c>
      <c r="BE1912" s="241">
        <f>IF(N1912="základní",J1912,0)</f>
        <v>0</v>
      </c>
      <c r="BF1912" s="241">
        <f>IF(N1912="snížená",J1912,0)</f>
        <v>0</v>
      </c>
      <c r="BG1912" s="241">
        <f>IF(N1912="zákl. přenesená",J1912,0)</f>
        <v>0</v>
      </c>
      <c r="BH1912" s="241">
        <f>IF(N1912="sníž. přenesená",J1912,0)</f>
        <v>0</v>
      </c>
      <c r="BI1912" s="241">
        <f>IF(N1912="nulová",J1912,0)</f>
        <v>0</v>
      </c>
      <c r="BJ1912" s="18" t="s">
        <v>87</v>
      </c>
      <c r="BK1912" s="241">
        <f>ROUND(I1912*H1912,2)</f>
        <v>0</v>
      </c>
      <c r="BL1912" s="18" t="s">
        <v>2775</v>
      </c>
      <c r="BM1912" s="240" t="s">
        <v>2832</v>
      </c>
    </row>
    <row r="1913" s="2" customFormat="1" ht="16.5" customHeight="1">
      <c r="A1913" s="40"/>
      <c r="B1913" s="41"/>
      <c r="C1913" s="229" t="s">
        <v>2833</v>
      </c>
      <c r="D1913" s="229" t="s">
        <v>230</v>
      </c>
      <c r="E1913" s="230" t="s">
        <v>2834</v>
      </c>
      <c r="F1913" s="231" t="s">
        <v>2835</v>
      </c>
      <c r="G1913" s="232" t="s">
        <v>459</v>
      </c>
      <c r="H1913" s="233">
        <v>4</v>
      </c>
      <c r="I1913" s="234"/>
      <c r="J1913" s="235">
        <f>ROUND(I1913*H1913,2)</f>
        <v>0</v>
      </c>
      <c r="K1913" s="231" t="s">
        <v>251</v>
      </c>
      <c r="L1913" s="46"/>
      <c r="M1913" s="236" t="s">
        <v>1</v>
      </c>
      <c r="N1913" s="237" t="s">
        <v>48</v>
      </c>
      <c r="O1913" s="93"/>
      <c r="P1913" s="238">
        <f>O1913*H1913</f>
        <v>0</v>
      </c>
      <c r="Q1913" s="238">
        <v>0</v>
      </c>
      <c r="R1913" s="238">
        <f>Q1913*H1913</f>
        <v>0</v>
      </c>
      <c r="S1913" s="238">
        <v>0</v>
      </c>
      <c r="T1913" s="239">
        <f>S1913*H1913</f>
        <v>0</v>
      </c>
      <c r="U1913" s="40"/>
      <c r="V1913" s="40"/>
      <c r="W1913" s="40"/>
      <c r="X1913" s="40"/>
      <c r="Y1913" s="40"/>
      <c r="Z1913" s="40"/>
      <c r="AA1913" s="40"/>
      <c r="AB1913" s="40"/>
      <c r="AC1913" s="40"/>
      <c r="AD1913" s="40"/>
      <c r="AE1913" s="40"/>
      <c r="AR1913" s="240" t="s">
        <v>2775</v>
      </c>
      <c r="AT1913" s="240" t="s">
        <v>230</v>
      </c>
      <c r="AU1913" s="240" t="s">
        <v>91</v>
      </c>
      <c r="AY1913" s="18" t="s">
        <v>227</v>
      </c>
      <c r="BE1913" s="241">
        <f>IF(N1913="základní",J1913,0)</f>
        <v>0</v>
      </c>
      <c r="BF1913" s="241">
        <f>IF(N1913="snížená",J1913,0)</f>
        <v>0</v>
      </c>
      <c r="BG1913" s="241">
        <f>IF(N1913="zákl. přenesená",J1913,0)</f>
        <v>0</v>
      </c>
      <c r="BH1913" s="241">
        <f>IF(N1913="sníž. přenesená",J1913,0)</f>
        <v>0</v>
      </c>
      <c r="BI1913" s="241">
        <f>IF(N1913="nulová",J1913,0)</f>
        <v>0</v>
      </c>
      <c r="BJ1913" s="18" t="s">
        <v>87</v>
      </c>
      <c r="BK1913" s="241">
        <f>ROUND(I1913*H1913,2)</f>
        <v>0</v>
      </c>
      <c r="BL1913" s="18" t="s">
        <v>2775</v>
      </c>
      <c r="BM1913" s="240" t="s">
        <v>2836</v>
      </c>
    </row>
    <row r="1914" s="2" customFormat="1" ht="16.5" customHeight="1">
      <c r="A1914" s="40"/>
      <c r="B1914" s="41"/>
      <c r="C1914" s="229" t="s">
        <v>2837</v>
      </c>
      <c r="D1914" s="229" t="s">
        <v>230</v>
      </c>
      <c r="E1914" s="230" t="s">
        <v>2838</v>
      </c>
      <c r="F1914" s="231" t="s">
        <v>2839</v>
      </c>
      <c r="G1914" s="232" t="s">
        <v>459</v>
      </c>
      <c r="H1914" s="233">
        <v>4</v>
      </c>
      <c r="I1914" s="234"/>
      <c r="J1914" s="235">
        <f>ROUND(I1914*H1914,2)</f>
        <v>0</v>
      </c>
      <c r="K1914" s="231" t="s">
        <v>251</v>
      </c>
      <c r="L1914" s="46"/>
      <c r="M1914" s="236" t="s">
        <v>1</v>
      </c>
      <c r="N1914" s="237" t="s">
        <v>48</v>
      </c>
      <c r="O1914" s="93"/>
      <c r="P1914" s="238">
        <f>O1914*H1914</f>
        <v>0</v>
      </c>
      <c r="Q1914" s="238">
        <v>0</v>
      </c>
      <c r="R1914" s="238">
        <f>Q1914*H1914</f>
        <v>0</v>
      </c>
      <c r="S1914" s="238">
        <v>0</v>
      </c>
      <c r="T1914" s="239">
        <f>S1914*H1914</f>
        <v>0</v>
      </c>
      <c r="U1914" s="40"/>
      <c r="V1914" s="40"/>
      <c r="W1914" s="40"/>
      <c r="X1914" s="40"/>
      <c r="Y1914" s="40"/>
      <c r="Z1914" s="40"/>
      <c r="AA1914" s="40"/>
      <c r="AB1914" s="40"/>
      <c r="AC1914" s="40"/>
      <c r="AD1914" s="40"/>
      <c r="AE1914" s="40"/>
      <c r="AR1914" s="240" t="s">
        <v>2775</v>
      </c>
      <c r="AT1914" s="240" t="s">
        <v>230</v>
      </c>
      <c r="AU1914" s="240" t="s">
        <v>91</v>
      </c>
      <c r="AY1914" s="18" t="s">
        <v>227</v>
      </c>
      <c r="BE1914" s="241">
        <f>IF(N1914="základní",J1914,0)</f>
        <v>0</v>
      </c>
      <c r="BF1914" s="241">
        <f>IF(N1914="snížená",J1914,0)</f>
        <v>0</v>
      </c>
      <c r="BG1914" s="241">
        <f>IF(N1914="zákl. přenesená",J1914,0)</f>
        <v>0</v>
      </c>
      <c r="BH1914" s="241">
        <f>IF(N1914="sníž. přenesená",J1914,0)</f>
        <v>0</v>
      </c>
      <c r="BI1914" s="241">
        <f>IF(N1914="nulová",J1914,0)</f>
        <v>0</v>
      </c>
      <c r="BJ1914" s="18" t="s">
        <v>87</v>
      </c>
      <c r="BK1914" s="241">
        <f>ROUND(I1914*H1914,2)</f>
        <v>0</v>
      </c>
      <c r="BL1914" s="18" t="s">
        <v>2775</v>
      </c>
      <c r="BM1914" s="240" t="s">
        <v>2840</v>
      </c>
    </row>
    <row r="1915" s="2" customFormat="1" ht="16.5" customHeight="1">
      <c r="A1915" s="40"/>
      <c r="B1915" s="41"/>
      <c r="C1915" s="229" t="s">
        <v>2841</v>
      </c>
      <c r="D1915" s="229" t="s">
        <v>230</v>
      </c>
      <c r="E1915" s="230" t="s">
        <v>2842</v>
      </c>
      <c r="F1915" s="231" t="s">
        <v>2843</v>
      </c>
      <c r="G1915" s="232" t="s">
        <v>544</v>
      </c>
      <c r="H1915" s="233">
        <v>112</v>
      </c>
      <c r="I1915" s="234"/>
      <c r="J1915" s="235">
        <f>ROUND(I1915*H1915,2)</f>
        <v>0</v>
      </c>
      <c r="K1915" s="231" t="s">
        <v>251</v>
      </c>
      <c r="L1915" s="46"/>
      <c r="M1915" s="236" t="s">
        <v>1</v>
      </c>
      <c r="N1915" s="237" t="s">
        <v>48</v>
      </c>
      <c r="O1915" s="93"/>
      <c r="P1915" s="238">
        <f>O1915*H1915</f>
        <v>0</v>
      </c>
      <c r="Q1915" s="238">
        <v>0</v>
      </c>
      <c r="R1915" s="238">
        <f>Q1915*H1915</f>
        <v>0</v>
      </c>
      <c r="S1915" s="238">
        <v>0</v>
      </c>
      <c r="T1915" s="239">
        <f>S1915*H1915</f>
        <v>0</v>
      </c>
      <c r="U1915" s="40"/>
      <c r="V1915" s="40"/>
      <c r="W1915" s="40"/>
      <c r="X1915" s="40"/>
      <c r="Y1915" s="40"/>
      <c r="Z1915" s="40"/>
      <c r="AA1915" s="40"/>
      <c r="AB1915" s="40"/>
      <c r="AC1915" s="40"/>
      <c r="AD1915" s="40"/>
      <c r="AE1915" s="40"/>
      <c r="AR1915" s="240" t="s">
        <v>2775</v>
      </c>
      <c r="AT1915" s="240" t="s">
        <v>230</v>
      </c>
      <c r="AU1915" s="240" t="s">
        <v>91</v>
      </c>
      <c r="AY1915" s="18" t="s">
        <v>227</v>
      </c>
      <c r="BE1915" s="241">
        <f>IF(N1915="základní",J1915,0)</f>
        <v>0</v>
      </c>
      <c r="BF1915" s="241">
        <f>IF(N1915="snížená",J1915,0)</f>
        <v>0</v>
      </c>
      <c r="BG1915" s="241">
        <f>IF(N1915="zákl. přenesená",J1915,0)</f>
        <v>0</v>
      </c>
      <c r="BH1915" s="241">
        <f>IF(N1915="sníž. přenesená",J1915,0)</f>
        <v>0</v>
      </c>
      <c r="BI1915" s="241">
        <f>IF(N1915="nulová",J1915,0)</f>
        <v>0</v>
      </c>
      <c r="BJ1915" s="18" t="s">
        <v>87</v>
      </c>
      <c r="BK1915" s="241">
        <f>ROUND(I1915*H1915,2)</f>
        <v>0</v>
      </c>
      <c r="BL1915" s="18" t="s">
        <v>2775</v>
      </c>
      <c r="BM1915" s="240" t="s">
        <v>2844</v>
      </c>
    </row>
    <row r="1916" s="2" customFormat="1" ht="16.5" customHeight="1">
      <c r="A1916" s="40"/>
      <c r="B1916" s="41"/>
      <c r="C1916" s="229" t="s">
        <v>2845</v>
      </c>
      <c r="D1916" s="229" t="s">
        <v>230</v>
      </c>
      <c r="E1916" s="230" t="s">
        <v>2846</v>
      </c>
      <c r="F1916" s="231" t="s">
        <v>2847</v>
      </c>
      <c r="G1916" s="232" t="s">
        <v>459</v>
      </c>
      <c r="H1916" s="233">
        <v>1</v>
      </c>
      <c r="I1916" s="234"/>
      <c r="J1916" s="235">
        <f>ROUND(I1916*H1916,2)</f>
        <v>0</v>
      </c>
      <c r="K1916" s="231" t="s">
        <v>251</v>
      </c>
      <c r="L1916" s="46"/>
      <c r="M1916" s="236" t="s">
        <v>1</v>
      </c>
      <c r="N1916" s="237" t="s">
        <v>48</v>
      </c>
      <c r="O1916" s="93"/>
      <c r="P1916" s="238">
        <f>O1916*H1916</f>
        <v>0</v>
      </c>
      <c r="Q1916" s="238">
        <v>0</v>
      </c>
      <c r="R1916" s="238">
        <f>Q1916*H1916</f>
        <v>0</v>
      </c>
      <c r="S1916" s="238">
        <v>0</v>
      </c>
      <c r="T1916" s="239">
        <f>S1916*H1916</f>
        <v>0</v>
      </c>
      <c r="U1916" s="40"/>
      <c r="V1916" s="40"/>
      <c r="W1916" s="40"/>
      <c r="X1916" s="40"/>
      <c r="Y1916" s="40"/>
      <c r="Z1916" s="40"/>
      <c r="AA1916" s="40"/>
      <c r="AB1916" s="40"/>
      <c r="AC1916" s="40"/>
      <c r="AD1916" s="40"/>
      <c r="AE1916" s="40"/>
      <c r="AR1916" s="240" t="s">
        <v>2775</v>
      </c>
      <c r="AT1916" s="240" t="s">
        <v>230</v>
      </c>
      <c r="AU1916" s="240" t="s">
        <v>91</v>
      </c>
      <c r="AY1916" s="18" t="s">
        <v>227</v>
      </c>
      <c r="BE1916" s="241">
        <f>IF(N1916="základní",J1916,0)</f>
        <v>0</v>
      </c>
      <c r="BF1916" s="241">
        <f>IF(N1916="snížená",J1916,0)</f>
        <v>0</v>
      </c>
      <c r="BG1916" s="241">
        <f>IF(N1916="zákl. přenesená",J1916,0)</f>
        <v>0</v>
      </c>
      <c r="BH1916" s="241">
        <f>IF(N1916="sníž. přenesená",J1916,0)</f>
        <v>0</v>
      </c>
      <c r="BI1916" s="241">
        <f>IF(N1916="nulová",J1916,0)</f>
        <v>0</v>
      </c>
      <c r="BJ1916" s="18" t="s">
        <v>87</v>
      </c>
      <c r="BK1916" s="241">
        <f>ROUND(I1916*H1916,2)</f>
        <v>0</v>
      </c>
      <c r="BL1916" s="18" t="s">
        <v>2775</v>
      </c>
      <c r="BM1916" s="240" t="s">
        <v>2848</v>
      </c>
    </row>
    <row r="1917" s="2" customFormat="1" ht="16.5" customHeight="1">
      <c r="A1917" s="40"/>
      <c r="B1917" s="41"/>
      <c r="C1917" s="229" t="s">
        <v>2849</v>
      </c>
      <c r="D1917" s="229" t="s">
        <v>230</v>
      </c>
      <c r="E1917" s="230" t="s">
        <v>2850</v>
      </c>
      <c r="F1917" s="231" t="s">
        <v>2851</v>
      </c>
      <c r="G1917" s="232" t="s">
        <v>459</v>
      </c>
      <c r="H1917" s="233">
        <v>1</v>
      </c>
      <c r="I1917" s="234"/>
      <c r="J1917" s="235">
        <f>ROUND(I1917*H1917,2)</f>
        <v>0</v>
      </c>
      <c r="K1917" s="231" t="s">
        <v>251</v>
      </c>
      <c r="L1917" s="46"/>
      <c r="M1917" s="236" t="s">
        <v>1</v>
      </c>
      <c r="N1917" s="237" t="s">
        <v>48</v>
      </c>
      <c r="O1917" s="93"/>
      <c r="P1917" s="238">
        <f>O1917*H1917</f>
        <v>0</v>
      </c>
      <c r="Q1917" s="238">
        <v>0</v>
      </c>
      <c r="R1917" s="238">
        <f>Q1917*H1917</f>
        <v>0</v>
      </c>
      <c r="S1917" s="238">
        <v>0</v>
      </c>
      <c r="T1917" s="239">
        <f>S1917*H1917</f>
        <v>0</v>
      </c>
      <c r="U1917" s="40"/>
      <c r="V1917" s="40"/>
      <c r="W1917" s="40"/>
      <c r="X1917" s="40"/>
      <c r="Y1917" s="40"/>
      <c r="Z1917" s="40"/>
      <c r="AA1917" s="40"/>
      <c r="AB1917" s="40"/>
      <c r="AC1917" s="40"/>
      <c r="AD1917" s="40"/>
      <c r="AE1917" s="40"/>
      <c r="AR1917" s="240" t="s">
        <v>2775</v>
      </c>
      <c r="AT1917" s="240" t="s">
        <v>230</v>
      </c>
      <c r="AU1917" s="240" t="s">
        <v>91</v>
      </c>
      <c r="AY1917" s="18" t="s">
        <v>227</v>
      </c>
      <c r="BE1917" s="241">
        <f>IF(N1917="základní",J1917,0)</f>
        <v>0</v>
      </c>
      <c r="BF1917" s="241">
        <f>IF(N1917="snížená",J1917,0)</f>
        <v>0</v>
      </c>
      <c r="BG1917" s="241">
        <f>IF(N1917="zákl. přenesená",J1917,0)</f>
        <v>0</v>
      </c>
      <c r="BH1917" s="241">
        <f>IF(N1917="sníž. přenesená",J1917,0)</f>
        <v>0</v>
      </c>
      <c r="BI1917" s="241">
        <f>IF(N1917="nulová",J1917,0)</f>
        <v>0</v>
      </c>
      <c r="BJ1917" s="18" t="s">
        <v>87</v>
      </c>
      <c r="BK1917" s="241">
        <f>ROUND(I1917*H1917,2)</f>
        <v>0</v>
      </c>
      <c r="BL1917" s="18" t="s">
        <v>2775</v>
      </c>
      <c r="BM1917" s="240" t="s">
        <v>2852</v>
      </c>
    </row>
    <row r="1918" s="12" customFormat="1" ht="25.92" customHeight="1">
      <c r="A1918" s="12"/>
      <c r="B1918" s="213"/>
      <c r="C1918" s="214"/>
      <c r="D1918" s="215" t="s">
        <v>82</v>
      </c>
      <c r="E1918" s="216" t="s">
        <v>226</v>
      </c>
      <c r="F1918" s="216" t="s">
        <v>226</v>
      </c>
      <c r="G1918" s="214"/>
      <c r="H1918" s="214"/>
      <c r="I1918" s="217"/>
      <c r="J1918" s="218">
        <f>BK1918</f>
        <v>0</v>
      </c>
      <c r="K1918" s="214"/>
      <c r="L1918" s="219"/>
      <c r="M1918" s="220"/>
      <c r="N1918" s="221"/>
      <c r="O1918" s="221"/>
      <c r="P1918" s="222">
        <f>P1919+P1921+P1936</f>
        <v>0</v>
      </c>
      <c r="Q1918" s="221"/>
      <c r="R1918" s="222">
        <f>R1919+R1921+R1936</f>
        <v>0</v>
      </c>
      <c r="S1918" s="221"/>
      <c r="T1918" s="223">
        <f>T1919+T1921+T1936</f>
        <v>0</v>
      </c>
      <c r="U1918" s="12"/>
      <c r="V1918" s="12"/>
      <c r="W1918" s="12"/>
      <c r="X1918" s="12"/>
      <c r="Y1918" s="12"/>
      <c r="Z1918" s="12"/>
      <c r="AA1918" s="12"/>
      <c r="AB1918" s="12"/>
      <c r="AC1918" s="12"/>
      <c r="AD1918" s="12"/>
      <c r="AE1918" s="12"/>
      <c r="AR1918" s="224" t="s">
        <v>121</v>
      </c>
      <c r="AT1918" s="225" t="s">
        <v>82</v>
      </c>
      <c r="AU1918" s="225" t="s">
        <v>83</v>
      </c>
      <c r="AY1918" s="224" t="s">
        <v>227</v>
      </c>
      <c r="BK1918" s="226">
        <f>BK1919+BK1921+BK1936</f>
        <v>0</v>
      </c>
    </row>
    <row r="1919" s="12" customFormat="1" ht="22.8" customHeight="1">
      <c r="A1919" s="12"/>
      <c r="B1919" s="213"/>
      <c r="C1919" s="214"/>
      <c r="D1919" s="215" t="s">
        <v>82</v>
      </c>
      <c r="E1919" s="227" t="s">
        <v>314</v>
      </c>
      <c r="F1919" s="227" t="s">
        <v>315</v>
      </c>
      <c r="G1919" s="214"/>
      <c r="H1919" s="214"/>
      <c r="I1919" s="217"/>
      <c r="J1919" s="228">
        <f>BK1919</f>
        <v>0</v>
      </c>
      <c r="K1919" s="214"/>
      <c r="L1919" s="219"/>
      <c r="M1919" s="220"/>
      <c r="N1919" s="221"/>
      <c r="O1919" s="221"/>
      <c r="P1919" s="222">
        <f>P1920</f>
        <v>0</v>
      </c>
      <c r="Q1919" s="221"/>
      <c r="R1919" s="222">
        <f>R1920</f>
        <v>0</v>
      </c>
      <c r="S1919" s="221"/>
      <c r="T1919" s="223">
        <f>T1920</f>
        <v>0</v>
      </c>
      <c r="U1919" s="12"/>
      <c r="V1919" s="12"/>
      <c r="W1919" s="12"/>
      <c r="X1919" s="12"/>
      <c r="Y1919" s="12"/>
      <c r="Z1919" s="12"/>
      <c r="AA1919" s="12"/>
      <c r="AB1919" s="12"/>
      <c r="AC1919" s="12"/>
      <c r="AD1919" s="12"/>
      <c r="AE1919" s="12"/>
      <c r="AR1919" s="224" t="s">
        <v>121</v>
      </c>
      <c r="AT1919" s="225" t="s">
        <v>82</v>
      </c>
      <c r="AU1919" s="225" t="s">
        <v>87</v>
      </c>
      <c r="AY1919" s="224" t="s">
        <v>227</v>
      </c>
      <c r="BK1919" s="226">
        <f>BK1920</f>
        <v>0</v>
      </c>
    </row>
    <row r="1920" s="2" customFormat="1" ht="16.5" customHeight="1">
      <c r="A1920" s="40"/>
      <c r="B1920" s="41"/>
      <c r="C1920" s="229" t="s">
        <v>2853</v>
      </c>
      <c r="D1920" s="229" t="s">
        <v>230</v>
      </c>
      <c r="E1920" s="230" t="s">
        <v>2854</v>
      </c>
      <c r="F1920" s="231" t="s">
        <v>2855</v>
      </c>
      <c r="G1920" s="232" t="s">
        <v>459</v>
      </c>
      <c r="H1920" s="233">
        <v>13</v>
      </c>
      <c r="I1920" s="234"/>
      <c r="J1920" s="235">
        <f>ROUND(I1920*H1920,2)</f>
        <v>0</v>
      </c>
      <c r="K1920" s="231" t="s">
        <v>234</v>
      </c>
      <c r="L1920" s="46"/>
      <c r="M1920" s="236" t="s">
        <v>1</v>
      </c>
      <c r="N1920" s="237" t="s">
        <v>48</v>
      </c>
      <c r="O1920" s="93"/>
      <c r="P1920" s="238">
        <f>O1920*H1920</f>
        <v>0</v>
      </c>
      <c r="Q1920" s="238">
        <v>0</v>
      </c>
      <c r="R1920" s="238">
        <f>Q1920*H1920</f>
        <v>0</v>
      </c>
      <c r="S1920" s="238">
        <v>0</v>
      </c>
      <c r="T1920" s="239">
        <f>S1920*H1920</f>
        <v>0</v>
      </c>
      <c r="U1920" s="40"/>
      <c r="V1920" s="40"/>
      <c r="W1920" s="40"/>
      <c r="X1920" s="40"/>
      <c r="Y1920" s="40"/>
      <c r="Z1920" s="40"/>
      <c r="AA1920" s="40"/>
      <c r="AB1920" s="40"/>
      <c r="AC1920" s="40"/>
      <c r="AD1920" s="40"/>
      <c r="AE1920" s="40"/>
      <c r="AR1920" s="240" t="s">
        <v>235</v>
      </c>
      <c r="AT1920" s="240" t="s">
        <v>230</v>
      </c>
      <c r="AU1920" s="240" t="s">
        <v>91</v>
      </c>
      <c r="AY1920" s="18" t="s">
        <v>227</v>
      </c>
      <c r="BE1920" s="241">
        <f>IF(N1920="základní",J1920,0)</f>
        <v>0</v>
      </c>
      <c r="BF1920" s="241">
        <f>IF(N1920="snížená",J1920,0)</f>
        <v>0</v>
      </c>
      <c r="BG1920" s="241">
        <f>IF(N1920="zákl. přenesená",J1920,0)</f>
        <v>0</v>
      </c>
      <c r="BH1920" s="241">
        <f>IF(N1920="sníž. přenesená",J1920,0)</f>
        <v>0</v>
      </c>
      <c r="BI1920" s="241">
        <f>IF(N1920="nulová",J1920,0)</f>
        <v>0</v>
      </c>
      <c r="BJ1920" s="18" t="s">
        <v>87</v>
      </c>
      <c r="BK1920" s="241">
        <f>ROUND(I1920*H1920,2)</f>
        <v>0</v>
      </c>
      <c r="BL1920" s="18" t="s">
        <v>235</v>
      </c>
      <c r="BM1920" s="240" t="s">
        <v>2856</v>
      </c>
    </row>
    <row r="1921" s="12" customFormat="1" ht="22.8" customHeight="1">
      <c r="A1921" s="12"/>
      <c r="B1921" s="213"/>
      <c r="C1921" s="214"/>
      <c r="D1921" s="215" t="s">
        <v>82</v>
      </c>
      <c r="E1921" s="227" t="s">
        <v>2857</v>
      </c>
      <c r="F1921" s="227" t="s">
        <v>2858</v>
      </c>
      <c r="G1921" s="214"/>
      <c r="H1921" s="214"/>
      <c r="I1921" s="217"/>
      <c r="J1921" s="228">
        <f>BK1921</f>
        <v>0</v>
      </c>
      <c r="K1921" s="214"/>
      <c r="L1921" s="219"/>
      <c r="M1921" s="220"/>
      <c r="N1921" s="221"/>
      <c r="O1921" s="221"/>
      <c r="P1921" s="222">
        <f>SUM(P1922:P1935)</f>
        <v>0</v>
      </c>
      <c r="Q1921" s="221"/>
      <c r="R1921" s="222">
        <f>SUM(R1922:R1935)</f>
        <v>0</v>
      </c>
      <c r="S1921" s="221"/>
      <c r="T1921" s="223">
        <f>SUM(T1922:T1935)</f>
        <v>0</v>
      </c>
      <c r="U1921" s="12"/>
      <c r="V1921" s="12"/>
      <c r="W1921" s="12"/>
      <c r="X1921" s="12"/>
      <c r="Y1921" s="12"/>
      <c r="Z1921" s="12"/>
      <c r="AA1921" s="12"/>
      <c r="AB1921" s="12"/>
      <c r="AC1921" s="12"/>
      <c r="AD1921" s="12"/>
      <c r="AE1921" s="12"/>
      <c r="AR1921" s="224" t="s">
        <v>121</v>
      </c>
      <c r="AT1921" s="225" t="s">
        <v>82</v>
      </c>
      <c r="AU1921" s="225" t="s">
        <v>87</v>
      </c>
      <c r="AY1921" s="224" t="s">
        <v>227</v>
      </c>
      <c r="BK1921" s="226">
        <f>SUM(BK1922:BK1935)</f>
        <v>0</v>
      </c>
    </row>
    <row r="1922" s="2" customFormat="1">
      <c r="A1922" s="40"/>
      <c r="B1922" s="41"/>
      <c r="C1922" s="229" t="s">
        <v>2859</v>
      </c>
      <c r="D1922" s="229" t="s">
        <v>230</v>
      </c>
      <c r="E1922" s="230" t="s">
        <v>2860</v>
      </c>
      <c r="F1922" s="231" t="s">
        <v>2861</v>
      </c>
      <c r="G1922" s="232" t="s">
        <v>1861</v>
      </c>
      <c r="H1922" s="233">
        <v>1</v>
      </c>
      <c r="I1922" s="234"/>
      <c r="J1922" s="235">
        <f>ROUND(I1922*H1922,2)</f>
        <v>0</v>
      </c>
      <c r="K1922" s="231" t="s">
        <v>251</v>
      </c>
      <c r="L1922" s="46"/>
      <c r="M1922" s="236" t="s">
        <v>1</v>
      </c>
      <c r="N1922" s="237" t="s">
        <v>48</v>
      </c>
      <c r="O1922" s="93"/>
      <c r="P1922" s="238">
        <f>O1922*H1922</f>
        <v>0</v>
      </c>
      <c r="Q1922" s="238">
        <v>0</v>
      </c>
      <c r="R1922" s="238">
        <f>Q1922*H1922</f>
        <v>0</v>
      </c>
      <c r="S1922" s="238">
        <v>0</v>
      </c>
      <c r="T1922" s="239">
        <f>S1922*H1922</f>
        <v>0</v>
      </c>
      <c r="U1922" s="40"/>
      <c r="V1922" s="40"/>
      <c r="W1922" s="40"/>
      <c r="X1922" s="40"/>
      <c r="Y1922" s="40"/>
      <c r="Z1922" s="40"/>
      <c r="AA1922" s="40"/>
      <c r="AB1922" s="40"/>
      <c r="AC1922" s="40"/>
      <c r="AD1922" s="40"/>
      <c r="AE1922" s="40"/>
      <c r="AR1922" s="240" t="s">
        <v>300</v>
      </c>
      <c r="AT1922" s="240" t="s">
        <v>230</v>
      </c>
      <c r="AU1922" s="240" t="s">
        <v>91</v>
      </c>
      <c r="AY1922" s="18" t="s">
        <v>227</v>
      </c>
      <c r="BE1922" s="241">
        <f>IF(N1922="základní",J1922,0)</f>
        <v>0</v>
      </c>
      <c r="BF1922" s="241">
        <f>IF(N1922="snížená",J1922,0)</f>
        <v>0</v>
      </c>
      <c r="BG1922" s="241">
        <f>IF(N1922="zákl. přenesená",J1922,0)</f>
        <v>0</v>
      </c>
      <c r="BH1922" s="241">
        <f>IF(N1922="sníž. přenesená",J1922,0)</f>
        <v>0</v>
      </c>
      <c r="BI1922" s="241">
        <f>IF(N1922="nulová",J1922,0)</f>
        <v>0</v>
      </c>
      <c r="BJ1922" s="18" t="s">
        <v>87</v>
      </c>
      <c r="BK1922" s="241">
        <f>ROUND(I1922*H1922,2)</f>
        <v>0</v>
      </c>
      <c r="BL1922" s="18" t="s">
        <v>300</v>
      </c>
      <c r="BM1922" s="240" t="s">
        <v>2862</v>
      </c>
    </row>
    <row r="1923" s="2" customFormat="1" ht="16.5" customHeight="1">
      <c r="A1923" s="40"/>
      <c r="B1923" s="41"/>
      <c r="C1923" s="229" t="s">
        <v>2863</v>
      </c>
      <c r="D1923" s="229" t="s">
        <v>230</v>
      </c>
      <c r="E1923" s="230" t="s">
        <v>2864</v>
      </c>
      <c r="F1923" s="231" t="s">
        <v>2865</v>
      </c>
      <c r="G1923" s="232" t="s">
        <v>415</v>
      </c>
      <c r="H1923" s="233">
        <v>1810.8019999999999</v>
      </c>
      <c r="I1923" s="234"/>
      <c r="J1923" s="235">
        <f>ROUND(I1923*H1923,2)</f>
        <v>0</v>
      </c>
      <c r="K1923" s="231" t="s">
        <v>234</v>
      </c>
      <c r="L1923" s="46"/>
      <c r="M1923" s="236" t="s">
        <v>1</v>
      </c>
      <c r="N1923" s="237" t="s">
        <v>48</v>
      </c>
      <c r="O1923" s="93"/>
      <c r="P1923" s="238">
        <f>O1923*H1923</f>
        <v>0</v>
      </c>
      <c r="Q1923" s="238">
        <v>0</v>
      </c>
      <c r="R1923" s="238">
        <f>Q1923*H1923</f>
        <v>0</v>
      </c>
      <c r="S1923" s="238">
        <v>0</v>
      </c>
      <c r="T1923" s="239">
        <f>S1923*H1923</f>
        <v>0</v>
      </c>
      <c r="U1923" s="40"/>
      <c r="V1923" s="40"/>
      <c r="W1923" s="40"/>
      <c r="X1923" s="40"/>
      <c r="Y1923" s="40"/>
      <c r="Z1923" s="40"/>
      <c r="AA1923" s="40"/>
      <c r="AB1923" s="40"/>
      <c r="AC1923" s="40"/>
      <c r="AD1923" s="40"/>
      <c r="AE1923" s="40"/>
      <c r="AR1923" s="240" t="s">
        <v>300</v>
      </c>
      <c r="AT1923" s="240" t="s">
        <v>230</v>
      </c>
      <c r="AU1923" s="240" t="s">
        <v>91</v>
      </c>
      <c r="AY1923" s="18" t="s">
        <v>227</v>
      </c>
      <c r="BE1923" s="241">
        <f>IF(N1923="základní",J1923,0)</f>
        <v>0</v>
      </c>
      <c r="BF1923" s="241">
        <f>IF(N1923="snížená",J1923,0)</f>
        <v>0</v>
      </c>
      <c r="BG1923" s="241">
        <f>IF(N1923="zákl. přenesená",J1923,0)</f>
        <v>0</v>
      </c>
      <c r="BH1923" s="241">
        <f>IF(N1923="sníž. přenesená",J1923,0)</f>
        <v>0</v>
      </c>
      <c r="BI1923" s="241">
        <f>IF(N1923="nulová",J1923,0)</f>
        <v>0</v>
      </c>
      <c r="BJ1923" s="18" t="s">
        <v>87</v>
      </c>
      <c r="BK1923" s="241">
        <f>ROUND(I1923*H1923,2)</f>
        <v>0</v>
      </c>
      <c r="BL1923" s="18" t="s">
        <v>300</v>
      </c>
      <c r="BM1923" s="240" t="s">
        <v>2866</v>
      </c>
    </row>
    <row r="1924" s="15" customFormat="1">
      <c r="A1924" s="15"/>
      <c r="B1924" s="274"/>
      <c r="C1924" s="275"/>
      <c r="D1924" s="242" t="s">
        <v>369</v>
      </c>
      <c r="E1924" s="276" t="s">
        <v>1</v>
      </c>
      <c r="F1924" s="277" t="s">
        <v>734</v>
      </c>
      <c r="G1924" s="275"/>
      <c r="H1924" s="276" t="s">
        <v>1</v>
      </c>
      <c r="I1924" s="278"/>
      <c r="J1924" s="275"/>
      <c r="K1924" s="275"/>
      <c r="L1924" s="279"/>
      <c r="M1924" s="280"/>
      <c r="N1924" s="281"/>
      <c r="O1924" s="281"/>
      <c r="P1924" s="281"/>
      <c r="Q1924" s="281"/>
      <c r="R1924" s="281"/>
      <c r="S1924" s="281"/>
      <c r="T1924" s="282"/>
      <c r="U1924" s="15"/>
      <c r="V1924" s="15"/>
      <c r="W1924" s="15"/>
      <c r="X1924" s="15"/>
      <c r="Y1924" s="15"/>
      <c r="Z1924" s="15"/>
      <c r="AA1924" s="15"/>
      <c r="AB1924" s="15"/>
      <c r="AC1924" s="15"/>
      <c r="AD1924" s="15"/>
      <c r="AE1924" s="15"/>
      <c r="AT1924" s="283" t="s">
        <v>369</v>
      </c>
      <c r="AU1924" s="283" t="s">
        <v>91</v>
      </c>
      <c r="AV1924" s="15" t="s">
        <v>87</v>
      </c>
      <c r="AW1924" s="15" t="s">
        <v>38</v>
      </c>
      <c r="AX1924" s="15" t="s">
        <v>83</v>
      </c>
      <c r="AY1924" s="283" t="s">
        <v>227</v>
      </c>
    </row>
    <row r="1925" s="13" customFormat="1">
      <c r="A1925" s="13"/>
      <c r="B1925" s="252"/>
      <c r="C1925" s="253"/>
      <c r="D1925" s="242" t="s">
        <v>369</v>
      </c>
      <c r="E1925" s="254" t="s">
        <v>1</v>
      </c>
      <c r="F1925" s="255" t="s">
        <v>2867</v>
      </c>
      <c r="G1925" s="253"/>
      <c r="H1925" s="256">
        <v>1574.6099999999999</v>
      </c>
      <c r="I1925" s="257"/>
      <c r="J1925" s="253"/>
      <c r="K1925" s="253"/>
      <c r="L1925" s="258"/>
      <c r="M1925" s="259"/>
      <c r="N1925" s="260"/>
      <c r="O1925" s="260"/>
      <c r="P1925" s="260"/>
      <c r="Q1925" s="260"/>
      <c r="R1925" s="260"/>
      <c r="S1925" s="260"/>
      <c r="T1925" s="261"/>
      <c r="U1925" s="13"/>
      <c r="V1925" s="13"/>
      <c r="W1925" s="13"/>
      <c r="X1925" s="13"/>
      <c r="Y1925" s="13"/>
      <c r="Z1925" s="13"/>
      <c r="AA1925" s="13"/>
      <c r="AB1925" s="13"/>
      <c r="AC1925" s="13"/>
      <c r="AD1925" s="13"/>
      <c r="AE1925" s="13"/>
      <c r="AT1925" s="262" t="s">
        <v>369</v>
      </c>
      <c r="AU1925" s="262" t="s">
        <v>91</v>
      </c>
      <c r="AV1925" s="13" t="s">
        <v>91</v>
      </c>
      <c r="AW1925" s="13" t="s">
        <v>38</v>
      </c>
      <c r="AX1925" s="13" t="s">
        <v>83</v>
      </c>
      <c r="AY1925" s="262" t="s">
        <v>227</v>
      </c>
    </row>
    <row r="1926" s="16" customFormat="1">
      <c r="A1926" s="16"/>
      <c r="B1926" s="294"/>
      <c r="C1926" s="295"/>
      <c r="D1926" s="242" t="s">
        <v>369</v>
      </c>
      <c r="E1926" s="296" t="s">
        <v>1</v>
      </c>
      <c r="F1926" s="297" t="s">
        <v>450</v>
      </c>
      <c r="G1926" s="295"/>
      <c r="H1926" s="298">
        <v>1574.6099999999999</v>
      </c>
      <c r="I1926" s="299"/>
      <c r="J1926" s="295"/>
      <c r="K1926" s="295"/>
      <c r="L1926" s="300"/>
      <c r="M1926" s="301"/>
      <c r="N1926" s="302"/>
      <c r="O1926" s="302"/>
      <c r="P1926" s="302"/>
      <c r="Q1926" s="302"/>
      <c r="R1926" s="302"/>
      <c r="S1926" s="302"/>
      <c r="T1926" s="303"/>
      <c r="U1926" s="16"/>
      <c r="V1926" s="16"/>
      <c r="W1926" s="16"/>
      <c r="X1926" s="16"/>
      <c r="Y1926" s="16"/>
      <c r="Z1926" s="16"/>
      <c r="AA1926" s="16"/>
      <c r="AB1926" s="16"/>
      <c r="AC1926" s="16"/>
      <c r="AD1926" s="16"/>
      <c r="AE1926" s="16"/>
      <c r="AT1926" s="304" t="s">
        <v>369</v>
      </c>
      <c r="AU1926" s="304" t="s">
        <v>91</v>
      </c>
      <c r="AV1926" s="16" t="s">
        <v>102</v>
      </c>
      <c r="AW1926" s="16" t="s">
        <v>38</v>
      </c>
      <c r="AX1926" s="16" t="s">
        <v>83</v>
      </c>
      <c r="AY1926" s="304" t="s">
        <v>227</v>
      </c>
    </row>
    <row r="1927" s="13" customFormat="1">
      <c r="A1927" s="13"/>
      <c r="B1927" s="252"/>
      <c r="C1927" s="253"/>
      <c r="D1927" s="242" t="s">
        <v>369</v>
      </c>
      <c r="E1927" s="254" t="s">
        <v>1</v>
      </c>
      <c r="F1927" s="255" t="s">
        <v>2868</v>
      </c>
      <c r="G1927" s="253"/>
      <c r="H1927" s="256">
        <v>236.19200000000001</v>
      </c>
      <c r="I1927" s="257"/>
      <c r="J1927" s="253"/>
      <c r="K1927" s="253"/>
      <c r="L1927" s="258"/>
      <c r="M1927" s="259"/>
      <c r="N1927" s="260"/>
      <c r="O1927" s="260"/>
      <c r="P1927" s="260"/>
      <c r="Q1927" s="260"/>
      <c r="R1927" s="260"/>
      <c r="S1927" s="260"/>
      <c r="T1927" s="261"/>
      <c r="U1927" s="13"/>
      <c r="V1927" s="13"/>
      <c r="W1927" s="13"/>
      <c r="X1927" s="13"/>
      <c r="Y1927" s="13"/>
      <c r="Z1927" s="13"/>
      <c r="AA1927" s="13"/>
      <c r="AB1927" s="13"/>
      <c r="AC1927" s="13"/>
      <c r="AD1927" s="13"/>
      <c r="AE1927" s="13"/>
      <c r="AT1927" s="262" t="s">
        <v>369</v>
      </c>
      <c r="AU1927" s="262" t="s">
        <v>91</v>
      </c>
      <c r="AV1927" s="13" t="s">
        <v>91</v>
      </c>
      <c r="AW1927" s="13" t="s">
        <v>38</v>
      </c>
      <c r="AX1927" s="13" t="s">
        <v>83</v>
      </c>
      <c r="AY1927" s="262" t="s">
        <v>227</v>
      </c>
    </row>
    <row r="1928" s="14" customFormat="1">
      <c r="A1928" s="14"/>
      <c r="B1928" s="263"/>
      <c r="C1928" s="264"/>
      <c r="D1928" s="242" t="s">
        <v>369</v>
      </c>
      <c r="E1928" s="265" t="s">
        <v>1</v>
      </c>
      <c r="F1928" s="266" t="s">
        <v>371</v>
      </c>
      <c r="G1928" s="264"/>
      <c r="H1928" s="267">
        <v>1810.8019999999999</v>
      </c>
      <c r="I1928" s="268"/>
      <c r="J1928" s="264"/>
      <c r="K1928" s="264"/>
      <c r="L1928" s="269"/>
      <c r="M1928" s="270"/>
      <c r="N1928" s="271"/>
      <c r="O1928" s="271"/>
      <c r="P1928" s="271"/>
      <c r="Q1928" s="271"/>
      <c r="R1928" s="271"/>
      <c r="S1928" s="271"/>
      <c r="T1928" s="272"/>
      <c r="U1928" s="14"/>
      <c r="V1928" s="14"/>
      <c r="W1928" s="14"/>
      <c r="X1928" s="14"/>
      <c r="Y1928" s="14"/>
      <c r="Z1928" s="14"/>
      <c r="AA1928" s="14"/>
      <c r="AB1928" s="14"/>
      <c r="AC1928" s="14"/>
      <c r="AD1928" s="14"/>
      <c r="AE1928" s="14"/>
      <c r="AT1928" s="273" t="s">
        <v>369</v>
      </c>
      <c r="AU1928" s="273" t="s">
        <v>91</v>
      </c>
      <c r="AV1928" s="14" t="s">
        <v>115</v>
      </c>
      <c r="AW1928" s="14" t="s">
        <v>38</v>
      </c>
      <c r="AX1928" s="14" t="s">
        <v>87</v>
      </c>
      <c r="AY1928" s="273" t="s">
        <v>227</v>
      </c>
    </row>
    <row r="1929" s="2" customFormat="1" ht="21.75" customHeight="1">
      <c r="A1929" s="40"/>
      <c r="B1929" s="41"/>
      <c r="C1929" s="229" t="s">
        <v>2869</v>
      </c>
      <c r="D1929" s="229" t="s">
        <v>230</v>
      </c>
      <c r="E1929" s="230" t="s">
        <v>2870</v>
      </c>
      <c r="F1929" s="231" t="s">
        <v>2871</v>
      </c>
      <c r="G1929" s="232" t="s">
        <v>415</v>
      </c>
      <c r="H1929" s="233">
        <v>162972.17999999999</v>
      </c>
      <c r="I1929" s="234"/>
      <c r="J1929" s="235">
        <f>ROUND(I1929*H1929,2)</f>
        <v>0</v>
      </c>
      <c r="K1929" s="231" t="s">
        <v>234</v>
      </c>
      <c r="L1929" s="46"/>
      <c r="M1929" s="236" t="s">
        <v>1</v>
      </c>
      <c r="N1929" s="237" t="s">
        <v>48</v>
      </c>
      <c r="O1929" s="93"/>
      <c r="P1929" s="238">
        <f>O1929*H1929</f>
        <v>0</v>
      </c>
      <c r="Q1929" s="238">
        <v>0</v>
      </c>
      <c r="R1929" s="238">
        <f>Q1929*H1929</f>
        <v>0</v>
      </c>
      <c r="S1929" s="238">
        <v>0</v>
      </c>
      <c r="T1929" s="239">
        <f>S1929*H1929</f>
        <v>0</v>
      </c>
      <c r="U1929" s="40"/>
      <c r="V1929" s="40"/>
      <c r="W1929" s="40"/>
      <c r="X1929" s="40"/>
      <c r="Y1929" s="40"/>
      <c r="Z1929" s="40"/>
      <c r="AA1929" s="40"/>
      <c r="AB1929" s="40"/>
      <c r="AC1929" s="40"/>
      <c r="AD1929" s="40"/>
      <c r="AE1929" s="40"/>
      <c r="AR1929" s="240" t="s">
        <v>300</v>
      </c>
      <c r="AT1929" s="240" t="s">
        <v>230</v>
      </c>
      <c r="AU1929" s="240" t="s">
        <v>91</v>
      </c>
      <c r="AY1929" s="18" t="s">
        <v>227</v>
      </c>
      <c r="BE1929" s="241">
        <f>IF(N1929="základní",J1929,0)</f>
        <v>0</v>
      </c>
      <c r="BF1929" s="241">
        <f>IF(N1929="snížená",J1929,0)</f>
        <v>0</v>
      </c>
      <c r="BG1929" s="241">
        <f>IF(N1929="zákl. přenesená",J1929,0)</f>
        <v>0</v>
      </c>
      <c r="BH1929" s="241">
        <f>IF(N1929="sníž. přenesená",J1929,0)</f>
        <v>0</v>
      </c>
      <c r="BI1929" s="241">
        <f>IF(N1929="nulová",J1929,0)</f>
        <v>0</v>
      </c>
      <c r="BJ1929" s="18" t="s">
        <v>87</v>
      </c>
      <c r="BK1929" s="241">
        <f>ROUND(I1929*H1929,2)</f>
        <v>0</v>
      </c>
      <c r="BL1929" s="18" t="s">
        <v>300</v>
      </c>
      <c r="BM1929" s="240" t="s">
        <v>2872</v>
      </c>
    </row>
    <row r="1930" s="13" customFormat="1">
      <c r="A1930" s="13"/>
      <c r="B1930" s="252"/>
      <c r="C1930" s="253"/>
      <c r="D1930" s="242" t="s">
        <v>369</v>
      </c>
      <c r="E1930" s="253"/>
      <c r="F1930" s="255" t="s">
        <v>2873</v>
      </c>
      <c r="G1930" s="253"/>
      <c r="H1930" s="256">
        <v>162972.17999999999</v>
      </c>
      <c r="I1930" s="257"/>
      <c r="J1930" s="253"/>
      <c r="K1930" s="253"/>
      <c r="L1930" s="258"/>
      <c r="M1930" s="259"/>
      <c r="N1930" s="260"/>
      <c r="O1930" s="260"/>
      <c r="P1930" s="260"/>
      <c r="Q1930" s="260"/>
      <c r="R1930" s="260"/>
      <c r="S1930" s="260"/>
      <c r="T1930" s="261"/>
      <c r="U1930" s="13"/>
      <c r="V1930" s="13"/>
      <c r="W1930" s="13"/>
      <c r="X1930" s="13"/>
      <c r="Y1930" s="13"/>
      <c r="Z1930" s="13"/>
      <c r="AA1930" s="13"/>
      <c r="AB1930" s="13"/>
      <c r="AC1930" s="13"/>
      <c r="AD1930" s="13"/>
      <c r="AE1930" s="13"/>
      <c r="AT1930" s="262" t="s">
        <v>369</v>
      </c>
      <c r="AU1930" s="262" t="s">
        <v>91</v>
      </c>
      <c r="AV1930" s="13" t="s">
        <v>91</v>
      </c>
      <c r="AW1930" s="13" t="s">
        <v>4</v>
      </c>
      <c r="AX1930" s="13" t="s">
        <v>87</v>
      </c>
      <c r="AY1930" s="262" t="s">
        <v>227</v>
      </c>
    </row>
    <row r="1931" s="2" customFormat="1" ht="16.5" customHeight="1">
      <c r="A1931" s="40"/>
      <c r="B1931" s="41"/>
      <c r="C1931" s="229" t="s">
        <v>2874</v>
      </c>
      <c r="D1931" s="229" t="s">
        <v>230</v>
      </c>
      <c r="E1931" s="230" t="s">
        <v>2875</v>
      </c>
      <c r="F1931" s="231" t="s">
        <v>2876</v>
      </c>
      <c r="G1931" s="232" t="s">
        <v>415</v>
      </c>
      <c r="H1931" s="233">
        <v>1810.8019999999999</v>
      </c>
      <c r="I1931" s="234"/>
      <c r="J1931" s="235">
        <f>ROUND(I1931*H1931,2)</f>
        <v>0</v>
      </c>
      <c r="K1931" s="231" t="s">
        <v>234</v>
      </c>
      <c r="L1931" s="46"/>
      <c r="M1931" s="236" t="s">
        <v>1</v>
      </c>
      <c r="N1931" s="237" t="s">
        <v>48</v>
      </c>
      <c r="O1931" s="93"/>
      <c r="P1931" s="238">
        <f>O1931*H1931</f>
        <v>0</v>
      </c>
      <c r="Q1931" s="238">
        <v>0</v>
      </c>
      <c r="R1931" s="238">
        <f>Q1931*H1931</f>
        <v>0</v>
      </c>
      <c r="S1931" s="238">
        <v>0</v>
      </c>
      <c r="T1931" s="239">
        <f>S1931*H1931</f>
        <v>0</v>
      </c>
      <c r="U1931" s="40"/>
      <c r="V1931" s="40"/>
      <c r="W1931" s="40"/>
      <c r="X1931" s="40"/>
      <c r="Y1931" s="40"/>
      <c r="Z1931" s="40"/>
      <c r="AA1931" s="40"/>
      <c r="AB1931" s="40"/>
      <c r="AC1931" s="40"/>
      <c r="AD1931" s="40"/>
      <c r="AE1931" s="40"/>
      <c r="AR1931" s="240" t="s">
        <v>300</v>
      </c>
      <c r="AT1931" s="240" t="s">
        <v>230</v>
      </c>
      <c r="AU1931" s="240" t="s">
        <v>91</v>
      </c>
      <c r="AY1931" s="18" t="s">
        <v>227</v>
      </c>
      <c r="BE1931" s="241">
        <f>IF(N1931="základní",J1931,0)</f>
        <v>0</v>
      </c>
      <c r="BF1931" s="241">
        <f>IF(N1931="snížená",J1931,0)</f>
        <v>0</v>
      </c>
      <c r="BG1931" s="241">
        <f>IF(N1931="zákl. přenesená",J1931,0)</f>
        <v>0</v>
      </c>
      <c r="BH1931" s="241">
        <f>IF(N1931="sníž. přenesená",J1931,0)</f>
        <v>0</v>
      </c>
      <c r="BI1931" s="241">
        <f>IF(N1931="nulová",J1931,0)</f>
        <v>0</v>
      </c>
      <c r="BJ1931" s="18" t="s">
        <v>87</v>
      </c>
      <c r="BK1931" s="241">
        <f>ROUND(I1931*H1931,2)</f>
        <v>0</v>
      </c>
      <c r="BL1931" s="18" t="s">
        <v>300</v>
      </c>
      <c r="BM1931" s="240" t="s">
        <v>2877</v>
      </c>
    </row>
    <row r="1932" s="2" customFormat="1" ht="16.5" customHeight="1">
      <c r="A1932" s="40"/>
      <c r="B1932" s="41"/>
      <c r="C1932" s="229" t="s">
        <v>2878</v>
      </c>
      <c r="D1932" s="229" t="s">
        <v>230</v>
      </c>
      <c r="E1932" s="230" t="s">
        <v>2879</v>
      </c>
      <c r="F1932" s="231" t="s">
        <v>2880</v>
      </c>
      <c r="G1932" s="232" t="s">
        <v>415</v>
      </c>
      <c r="H1932" s="233">
        <v>1810.8019999999999</v>
      </c>
      <c r="I1932" s="234"/>
      <c r="J1932" s="235">
        <f>ROUND(I1932*H1932,2)</f>
        <v>0</v>
      </c>
      <c r="K1932" s="231" t="s">
        <v>234</v>
      </c>
      <c r="L1932" s="46"/>
      <c r="M1932" s="236" t="s">
        <v>1</v>
      </c>
      <c r="N1932" s="237" t="s">
        <v>48</v>
      </c>
      <c r="O1932" s="93"/>
      <c r="P1932" s="238">
        <f>O1932*H1932</f>
        <v>0</v>
      </c>
      <c r="Q1932" s="238">
        <v>0</v>
      </c>
      <c r="R1932" s="238">
        <f>Q1932*H1932</f>
        <v>0</v>
      </c>
      <c r="S1932" s="238">
        <v>0</v>
      </c>
      <c r="T1932" s="239">
        <f>S1932*H1932</f>
        <v>0</v>
      </c>
      <c r="U1932" s="40"/>
      <c r="V1932" s="40"/>
      <c r="W1932" s="40"/>
      <c r="X1932" s="40"/>
      <c r="Y1932" s="40"/>
      <c r="Z1932" s="40"/>
      <c r="AA1932" s="40"/>
      <c r="AB1932" s="40"/>
      <c r="AC1932" s="40"/>
      <c r="AD1932" s="40"/>
      <c r="AE1932" s="40"/>
      <c r="AR1932" s="240" t="s">
        <v>300</v>
      </c>
      <c r="AT1932" s="240" t="s">
        <v>230</v>
      </c>
      <c r="AU1932" s="240" t="s">
        <v>91</v>
      </c>
      <c r="AY1932" s="18" t="s">
        <v>227</v>
      </c>
      <c r="BE1932" s="241">
        <f>IF(N1932="základní",J1932,0)</f>
        <v>0</v>
      </c>
      <c r="BF1932" s="241">
        <f>IF(N1932="snížená",J1932,0)</f>
        <v>0</v>
      </c>
      <c r="BG1932" s="241">
        <f>IF(N1932="zákl. přenesená",J1932,0)</f>
        <v>0</v>
      </c>
      <c r="BH1932" s="241">
        <f>IF(N1932="sníž. přenesená",J1932,0)</f>
        <v>0</v>
      </c>
      <c r="BI1932" s="241">
        <f>IF(N1932="nulová",J1932,0)</f>
        <v>0</v>
      </c>
      <c r="BJ1932" s="18" t="s">
        <v>87</v>
      </c>
      <c r="BK1932" s="241">
        <f>ROUND(I1932*H1932,2)</f>
        <v>0</v>
      </c>
      <c r="BL1932" s="18" t="s">
        <v>300</v>
      </c>
      <c r="BM1932" s="240" t="s">
        <v>2881</v>
      </c>
    </row>
    <row r="1933" s="2" customFormat="1" ht="16.5" customHeight="1">
      <c r="A1933" s="40"/>
      <c r="B1933" s="41"/>
      <c r="C1933" s="229" t="s">
        <v>2882</v>
      </c>
      <c r="D1933" s="229" t="s">
        <v>230</v>
      </c>
      <c r="E1933" s="230" t="s">
        <v>2883</v>
      </c>
      <c r="F1933" s="231" t="s">
        <v>2884</v>
      </c>
      <c r="G1933" s="232" t="s">
        <v>415</v>
      </c>
      <c r="H1933" s="233">
        <v>162972.17999999999</v>
      </c>
      <c r="I1933" s="234"/>
      <c r="J1933" s="235">
        <f>ROUND(I1933*H1933,2)</f>
        <v>0</v>
      </c>
      <c r="K1933" s="231" t="s">
        <v>234</v>
      </c>
      <c r="L1933" s="46"/>
      <c r="M1933" s="236" t="s">
        <v>1</v>
      </c>
      <c r="N1933" s="237" t="s">
        <v>48</v>
      </c>
      <c r="O1933" s="93"/>
      <c r="P1933" s="238">
        <f>O1933*H1933</f>
        <v>0</v>
      </c>
      <c r="Q1933" s="238">
        <v>0</v>
      </c>
      <c r="R1933" s="238">
        <f>Q1933*H1933</f>
        <v>0</v>
      </c>
      <c r="S1933" s="238">
        <v>0</v>
      </c>
      <c r="T1933" s="239">
        <f>S1933*H1933</f>
        <v>0</v>
      </c>
      <c r="U1933" s="40"/>
      <c r="V1933" s="40"/>
      <c r="W1933" s="40"/>
      <c r="X1933" s="40"/>
      <c r="Y1933" s="40"/>
      <c r="Z1933" s="40"/>
      <c r="AA1933" s="40"/>
      <c r="AB1933" s="40"/>
      <c r="AC1933" s="40"/>
      <c r="AD1933" s="40"/>
      <c r="AE1933" s="40"/>
      <c r="AR1933" s="240" t="s">
        <v>300</v>
      </c>
      <c r="AT1933" s="240" t="s">
        <v>230</v>
      </c>
      <c r="AU1933" s="240" t="s">
        <v>91</v>
      </c>
      <c r="AY1933" s="18" t="s">
        <v>227</v>
      </c>
      <c r="BE1933" s="241">
        <f>IF(N1933="základní",J1933,0)</f>
        <v>0</v>
      </c>
      <c r="BF1933" s="241">
        <f>IF(N1933="snížená",J1933,0)</f>
        <v>0</v>
      </c>
      <c r="BG1933" s="241">
        <f>IF(N1933="zákl. přenesená",J1933,0)</f>
        <v>0</v>
      </c>
      <c r="BH1933" s="241">
        <f>IF(N1933="sníž. přenesená",J1933,0)</f>
        <v>0</v>
      </c>
      <c r="BI1933" s="241">
        <f>IF(N1933="nulová",J1933,0)</f>
        <v>0</v>
      </c>
      <c r="BJ1933" s="18" t="s">
        <v>87</v>
      </c>
      <c r="BK1933" s="241">
        <f>ROUND(I1933*H1933,2)</f>
        <v>0</v>
      </c>
      <c r="BL1933" s="18" t="s">
        <v>300</v>
      </c>
      <c r="BM1933" s="240" t="s">
        <v>2885</v>
      </c>
    </row>
    <row r="1934" s="13" customFormat="1">
      <c r="A1934" s="13"/>
      <c r="B1934" s="252"/>
      <c r="C1934" s="253"/>
      <c r="D1934" s="242" t="s">
        <v>369</v>
      </c>
      <c r="E1934" s="253"/>
      <c r="F1934" s="255" t="s">
        <v>2873</v>
      </c>
      <c r="G1934" s="253"/>
      <c r="H1934" s="256">
        <v>162972.17999999999</v>
      </c>
      <c r="I1934" s="257"/>
      <c r="J1934" s="253"/>
      <c r="K1934" s="253"/>
      <c r="L1934" s="258"/>
      <c r="M1934" s="259"/>
      <c r="N1934" s="260"/>
      <c r="O1934" s="260"/>
      <c r="P1934" s="260"/>
      <c r="Q1934" s="260"/>
      <c r="R1934" s="260"/>
      <c r="S1934" s="260"/>
      <c r="T1934" s="261"/>
      <c r="U1934" s="13"/>
      <c r="V1934" s="13"/>
      <c r="W1934" s="13"/>
      <c r="X1934" s="13"/>
      <c r="Y1934" s="13"/>
      <c r="Z1934" s="13"/>
      <c r="AA1934" s="13"/>
      <c r="AB1934" s="13"/>
      <c r="AC1934" s="13"/>
      <c r="AD1934" s="13"/>
      <c r="AE1934" s="13"/>
      <c r="AT1934" s="262" t="s">
        <v>369</v>
      </c>
      <c r="AU1934" s="262" t="s">
        <v>91</v>
      </c>
      <c r="AV1934" s="13" t="s">
        <v>91</v>
      </c>
      <c r="AW1934" s="13" t="s">
        <v>4</v>
      </c>
      <c r="AX1934" s="13" t="s">
        <v>87</v>
      </c>
      <c r="AY1934" s="262" t="s">
        <v>227</v>
      </c>
    </row>
    <row r="1935" s="2" customFormat="1" ht="16.5" customHeight="1">
      <c r="A1935" s="40"/>
      <c r="B1935" s="41"/>
      <c r="C1935" s="229" t="s">
        <v>2886</v>
      </c>
      <c r="D1935" s="229" t="s">
        <v>230</v>
      </c>
      <c r="E1935" s="230" t="s">
        <v>2887</v>
      </c>
      <c r="F1935" s="231" t="s">
        <v>2888</v>
      </c>
      <c r="G1935" s="232" t="s">
        <v>415</v>
      </c>
      <c r="H1935" s="233">
        <v>1810.8019999999999</v>
      </c>
      <c r="I1935" s="234"/>
      <c r="J1935" s="235">
        <f>ROUND(I1935*H1935,2)</f>
        <v>0</v>
      </c>
      <c r="K1935" s="231" t="s">
        <v>234</v>
      </c>
      <c r="L1935" s="46"/>
      <c r="M1935" s="236" t="s">
        <v>1</v>
      </c>
      <c r="N1935" s="237" t="s">
        <v>48</v>
      </c>
      <c r="O1935" s="93"/>
      <c r="P1935" s="238">
        <f>O1935*H1935</f>
        <v>0</v>
      </c>
      <c r="Q1935" s="238">
        <v>0</v>
      </c>
      <c r="R1935" s="238">
        <f>Q1935*H1935</f>
        <v>0</v>
      </c>
      <c r="S1935" s="238">
        <v>0</v>
      </c>
      <c r="T1935" s="239">
        <f>S1935*H1935</f>
        <v>0</v>
      </c>
      <c r="U1935" s="40"/>
      <c r="V1935" s="40"/>
      <c r="W1935" s="40"/>
      <c r="X1935" s="40"/>
      <c r="Y1935" s="40"/>
      <c r="Z1935" s="40"/>
      <c r="AA1935" s="40"/>
      <c r="AB1935" s="40"/>
      <c r="AC1935" s="40"/>
      <c r="AD1935" s="40"/>
      <c r="AE1935" s="40"/>
      <c r="AR1935" s="240" t="s">
        <v>300</v>
      </c>
      <c r="AT1935" s="240" t="s">
        <v>230</v>
      </c>
      <c r="AU1935" s="240" t="s">
        <v>91</v>
      </c>
      <c r="AY1935" s="18" t="s">
        <v>227</v>
      </c>
      <c r="BE1935" s="241">
        <f>IF(N1935="základní",J1935,0)</f>
        <v>0</v>
      </c>
      <c r="BF1935" s="241">
        <f>IF(N1935="snížená",J1935,0)</f>
        <v>0</v>
      </c>
      <c r="BG1935" s="241">
        <f>IF(N1935="zákl. přenesená",J1935,0)</f>
        <v>0</v>
      </c>
      <c r="BH1935" s="241">
        <f>IF(N1935="sníž. přenesená",J1935,0)</f>
        <v>0</v>
      </c>
      <c r="BI1935" s="241">
        <f>IF(N1935="nulová",J1935,0)</f>
        <v>0</v>
      </c>
      <c r="BJ1935" s="18" t="s">
        <v>87</v>
      </c>
      <c r="BK1935" s="241">
        <f>ROUND(I1935*H1935,2)</f>
        <v>0</v>
      </c>
      <c r="BL1935" s="18" t="s">
        <v>300</v>
      </c>
      <c r="BM1935" s="240" t="s">
        <v>2889</v>
      </c>
    </row>
    <row r="1936" s="12" customFormat="1" ht="22.8" customHeight="1">
      <c r="A1936" s="12"/>
      <c r="B1936" s="213"/>
      <c r="C1936" s="214"/>
      <c r="D1936" s="215" t="s">
        <v>82</v>
      </c>
      <c r="E1936" s="227" t="s">
        <v>2890</v>
      </c>
      <c r="F1936" s="227" t="s">
        <v>2891</v>
      </c>
      <c r="G1936" s="214"/>
      <c r="H1936" s="214"/>
      <c r="I1936" s="217"/>
      <c r="J1936" s="228">
        <f>BK1936</f>
        <v>0</v>
      </c>
      <c r="K1936" s="214"/>
      <c r="L1936" s="219"/>
      <c r="M1936" s="220"/>
      <c r="N1936" s="221"/>
      <c r="O1936" s="221"/>
      <c r="P1936" s="222">
        <f>P1937</f>
        <v>0</v>
      </c>
      <c r="Q1936" s="221"/>
      <c r="R1936" s="222">
        <f>R1937</f>
        <v>0</v>
      </c>
      <c r="S1936" s="221"/>
      <c r="T1936" s="223">
        <f>T1937</f>
        <v>0</v>
      </c>
      <c r="U1936" s="12"/>
      <c r="V1936" s="12"/>
      <c r="W1936" s="12"/>
      <c r="X1936" s="12"/>
      <c r="Y1936" s="12"/>
      <c r="Z1936" s="12"/>
      <c r="AA1936" s="12"/>
      <c r="AB1936" s="12"/>
      <c r="AC1936" s="12"/>
      <c r="AD1936" s="12"/>
      <c r="AE1936" s="12"/>
      <c r="AR1936" s="224" t="s">
        <v>121</v>
      </c>
      <c r="AT1936" s="225" t="s">
        <v>82</v>
      </c>
      <c r="AU1936" s="225" t="s">
        <v>87</v>
      </c>
      <c r="AY1936" s="224" t="s">
        <v>227</v>
      </c>
      <c r="BK1936" s="226">
        <f>BK1937</f>
        <v>0</v>
      </c>
    </row>
    <row r="1937" s="2" customFormat="1">
      <c r="A1937" s="40"/>
      <c r="B1937" s="41"/>
      <c r="C1937" s="229" t="s">
        <v>2892</v>
      </c>
      <c r="D1937" s="229" t="s">
        <v>230</v>
      </c>
      <c r="E1937" s="230" t="s">
        <v>2893</v>
      </c>
      <c r="F1937" s="231" t="s">
        <v>2894</v>
      </c>
      <c r="G1937" s="232" t="s">
        <v>1861</v>
      </c>
      <c r="H1937" s="233">
        <v>1</v>
      </c>
      <c r="I1937" s="234"/>
      <c r="J1937" s="235">
        <f>ROUND(I1937*H1937,2)</f>
        <v>0</v>
      </c>
      <c r="K1937" s="231" t="s">
        <v>251</v>
      </c>
      <c r="L1937" s="46"/>
      <c r="M1937" s="306" t="s">
        <v>1</v>
      </c>
      <c r="N1937" s="307" t="s">
        <v>48</v>
      </c>
      <c r="O1937" s="249"/>
      <c r="P1937" s="308">
        <f>O1937*H1937</f>
        <v>0</v>
      </c>
      <c r="Q1937" s="308">
        <v>0</v>
      </c>
      <c r="R1937" s="308">
        <f>Q1937*H1937</f>
        <v>0</v>
      </c>
      <c r="S1937" s="308">
        <v>0</v>
      </c>
      <c r="T1937" s="309">
        <f>S1937*H1937</f>
        <v>0</v>
      </c>
      <c r="U1937" s="40"/>
      <c r="V1937" s="40"/>
      <c r="W1937" s="40"/>
      <c r="X1937" s="40"/>
      <c r="Y1937" s="40"/>
      <c r="Z1937" s="40"/>
      <c r="AA1937" s="40"/>
      <c r="AB1937" s="40"/>
      <c r="AC1937" s="40"/>
      <c r="AD1937" s="40"/>
      <c r="AE1937" s="40"/>
      <c r="AR1937" s="240" t="s">
        <v>300</v>
      </c>
      <c r="AT1937" s="240" t="s">
        <v>230</v>
      </c>
      <c r="AU1937" s="240" t="s">
        <v>91</v>
      </c>
      <c r="AY1937" s="18" t="s">
        <v>227</v>
      </c>
      <c r="BE1937" s="241">
        <f>IF(N1937="základní",J1937,0)</f>
        <v>0</v>
      </c>
      <c r="BF1937" s="241">
        <f>IF(N1937="snížená",J1937,0)</f>
        <v>0</v>
      </c>
      <c r="BG1937" s="241">
        <f>IF(N1937="zákl. přenesená",J1937,0)</f>
        <v>0</v>
      </c>
      <c r="BH1937" s="241">
        <f>IF(N1937="sníž. přenesená",J1937,0)</f>
        <v>0</v>
      </c>
      <c r="BI1937" s="241">
        <f>IF(N1937="nulová",J1937,0)</f>
        <v>0</v>
      </c>
      <c r="BJ1937" s="18" t="s">
        <v>87</v>
      </c>
      <c r="BK1937" s="241">
        <f>ROUND(I1937*H1937,2)</f>
        <v>0</v>
      </c>
      <c r="BL1937" s="18" t="s">
        <v>300</v>
      </c>
      <c r="BM1937" s="240" t="s">
        <v>2895</v>
      </c>
    </row>
    <row r="1938" s="2" customFormat="1" ht="6.96" customHeight="1">
      <c r="A1938" s="40"/>
      <c r="B1938" s="68"/>
      <c r="C1938" s="69"/>
      <c r="D1938" s="69"/>
      <c r="E1938" s="69"/>
      <c r="F1938" s="69"/>
      <c r="G1938" s="69"/>
      <c r="H1938" s="69"/>
      <c r="I1938" s="69"/>
      <c r="J1938" s="69"/>
      <c r="K1938" s="69"/>
      <c r="L1938" s="46"/>
      <c r="M1938" s="40"/>
      <c r="O1938" s="40"/>
      <c r="P1938" s="40"/>
      <c r="Q1938" s="40"/>
      <c r="R1938" s="40"/>
      <c r="S1938" s="40"/>
      <c r="T1938" s="40"/>
      <c r="U1938" s="40"/>
      <c r="V1938" s="40"/>
      <c r="W1938" s="40"/>
      <c r="X1938" s="40"/>
      <c r="Y1938" s="40"/>
      <c r="Z1938" s="40"/>
      <c r="AA1938" s="40"/>
      <c r="AB1938" s="40"/>
      <c r="AC1938" s="40"/>
      <c r="AD1938" s="40"/>
      <c r="AE1938" s="40"/>
    </row>
  </sheetData>
  <sheetProtection sheet="1" autoFilter="0" formatColumns="0" formatRows="0" objects="1" scenarios="1" spinCount="100000" saltValue="Fi3YfAZwS6bTVuOO3A6ERF8JSg7XnAJljzIWphYttnybZwqTwcEJb1zB8amm6r6U0F98DZOYTq/BZ4Co0YYJXQ==" hashValue="we7q1sajquniXMaQcqvaN7lfu9qmmzSoT95hYrde6ejlaUSlZtcgsbgOh/Louo977LHqEWkKuSLhvV1nGmPdIA==" algorithmName="SHA-512" password="E785"/>
  <autoFilter ref="C157:K1937"/>
  <mergeCells count="15">
    <mergeCell ref="E7:H7"/>
    <mergeCell ref="E11:H11"/>
    <mergeCell ref="E9:H9"/>
    <mergeCell ref="E13:H13"/>
    <mergeCell ref="E22:H22"/>
    <mergeCell ref="E31:H31"/>
    <mergeCell ref="E85:H85"/>
    <mergeCell ref="E89:H89"/>
    <mergeCell ref="E87:H87"/>
    <mergeCell ref="E91:H91"/>
    <mergeCell ref="E144:H144"/>
    <mergeCell ref="E148:H148"/>
    <mergeCell ref="E146:H146"/>
    <mergeCell ref="E150:H15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184</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6239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40</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40</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40</v>
      </c>
      <c r="F28" s="40"/>
      <c r="G28" s="40"/>
      <c r="H28" s="40"/>
      <c r="I28" s="153"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ROUND(J133,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ROUND((SUM(BE133:BE198)),  2)</f>
        <v>0</v>
      </c>
      <c r="G37" s="40"/>
      <c r="H37" s="40"/>
      <c r="I37" s="167">
        <v>0.20999999999999999</v>
      </c>
      <c r="J37" s="166">
        <f>ROUND(((SUM(BE133:BE198))*I37),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ROUND((SUM(BF133:BF198)),  2)</f>
        <v>0</v>
      </c>
      <c r="G38" s="40"/>
      <c r="H38" s="40"/>
      <c r="I38" s="167">
        <v>0.14999999999999999</v>
      </c>
      <c r="J38" s="166">
        <f>ROUND(((SUM(BF133:BF198))*I38),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ROUND((SUM(BG133:BG198)),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ROUND((SUM(BH133:BH198)),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ROUND((SUM(BI133:BI198)),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D.1.4.2 - Zdravotně technické instalace</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 </v>
      </c>
      <c r="G95" s="42"/>
      <c r="H95" s="42"/>
      <c r="I95" s="33" t="s">
        <v>36</v>
      </c>
      <c r="J95" s="38" t="str">
        <f>E25</f>
        <v xml:space="preserve"> </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J133</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J134</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333</v>
      </c>
      <c r="E102" s="199"/>
      <c r="F102" s="199"/>
      <c r="G102" s="199"/>
      <c r="H102" s="199"/>
      <c r="I102" s="199"/>
      <c r="J102" s="200">
        <f>J135</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336</v>
      </c>
      <c r="E103" s="199"/>
      <c r="F103" s="199"/>
      <c r="G103" s="199"/>
      <c r="H103" s="199"/>
      <c r="I103" s="199"/>
      <c r="J103" s="200">
        <f>J137</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3143</v>
      </c>
      <c r="E104" s="199"/>
      <c r="F104" s="199"/>
      <c r="G104" s="199"/>
      <c r="H104" s="199"/>
      <c r="I104" s="199"/>
      <c r="J104" s="200">
        <f>J143</f>
        <v>0</v>
      </c>
      <c r="K104" s="135"/>
      <c r="L104" s="201"/>
      <c r="S104" s="10"/>
      <c r="T104" s="10"/>
      <c r="U104" s="10"/>
      <c r="V104" s="10"/>
      <c r="W104" s="10"/>
      <c r="X104" s="10"/>
      <c r="Y104" s="10"/>
      <c r="Z104" s="10"/>
      <c r="AA104" s="10"/>
      <c r="AB104" s="10"/>
      <c r="AC104" s="10"/>
      <c r="AD104" s="10"/>
      <c r="AE104" s="10"/>
    </row>
    <row r="105" s="9" customFormat="1" ht="24.96" customHeight="1">
      <c r="A105" s="9"/>
      <c r="B105" s="191"/>
      <c r="C105" s="192"/>
      <c r="D105" s="193" t="s">
        <v>340</v>
      </c>
      <c r="E105" s="194"/>
      <c r="F105" s="194"/>
      <c r="G105" s="194"/>
      <c r="H105" s="194"/>
      <c r="I105" s="194"/>
      <c r="J105" s="195">
        <f>J154</f>
        <v>0</v>
      </c>
      <c r="K105" s="192"/>
      <c r="L105" s="196"/>
      <c r="S105" s="9"/>
      <c r="T105" s="9"/>
      <c r="U105" s="9"/>
      <c r="V105" s="9"/>
      <c r="W105" s="9"/>
      <c r="X105" s="9"/>
      <c r="Y105" s="9"/>
      <c r="Z105" s="9"/>
      <c r="AA105" s="9"/>
      <c r="AB105" s="9"/>
      <c r="AC105" s="9"/>
      <c r="AD105" s="9"/>
      <c r="AE105" s="9"/>
    </row>
    <row r="106" s="10" customFormat="1" ht="19.92" customHeight="1">
      <c r="A106" s="10"/>
      <c r="B106" s="197"/>
      <c r="C106" s="135"/>
      <c r="D106" s="198" t="s">
        <v>343</v>
      </c>
      <c r="E106" s="199"/>
      <c r="F106" s="199"/>
      <c r="G106" s="199"/>
      <c r="H106" s="199"/>
      <c r="I106" s="199"/>
      <c r="J106" s="200">
        <f>J155</f>
        <v>0</v>
      </c>
      <c r="K106" s="135"/>
      <c r="L106" s="201"/>
      <c r="S106" s="10"/>
      <c r="T106" s="10"/>
      <c r="U106" s="10"/>
      <c r="V106" s="10"/>
      <c r="W106" s="10"/>
      <c r="X106" s="10"/>
      <c r="Y106" s="10"/>
      <c r="Z106" s="10"/>
      <c r="AA106" s="10"/>
      <c r="AB106" s="10"/>
      <c r="AC106" s="10"/>
      <c r="AD106" s="10"/>
      <c r="AE106" s="10"/>
    </row>
    <row r="107" s="10" customFormat="1" ht="19.92" customHeight="1">
      <c r="A107" s="10"/>
      <c r="B107" s="197"/>
      <c r="C107" s="135"/>
      <c r="D107" s="198" t="s">
        <v>344</v>
      </c>
      <c r="E107" s="199"/>
      <c r="F107" s="199"/>
      <c r="G107" s="199"/>
      <c r="H107" s="199"/>
      <c r="I107" s="199"/>
      <c r="J107" s="200">
        <f>J161</f>
        <v>0</v>
      </c>
      <c r="K107" s="135"/>
      <c r="L107" s="201"/>
      <c r="S107" s="10"/>
      <c r="T107" s="10"/>
      <c r="U107" s="10"/>
      <c r="V107" s="10"/>
      <c r="W107" s="10"/>
      <c r="X107" s="10"/>
      <c r="Y107" s="10"/>
      <c r="Z107" s="10"/>
      <c r="AA107" s="10"/>
      <c r="AB107" s="10"/>
      <c r="AC107" s="10"/>
      <c r="AD107" s="10"/>
      <c r="AE107" s="10"/>
    </row>
    <row r="108" s="10" customFormat="1" ht="19.92" customHeight="1">
      <c r="A108" s="10"/>
      <c r="B108" s="197"/>
      <c r="C108" s="135"/>
      <c r="D108" s="198" t="s">
        <v>3457</v>
      </c>
      <c r="E108" s="199"/>
      <c r="F108" s="199"/>
      <c r="G108" s="199"/>
      <c r="H108" s="199"/>
      <c r="I108" s="199"/>
      <c r="J108" s="200">
        <f>J171</f>
        <v>0</v>
      </c>
      <c r="K108" s="135"/>
      <c r="L108" s="201"/>
      <c r="S108" s="10"/>
      <c r="T108" s="10"/>
      <c r="U108" s="10"/>
      <c r="V108" s="10"/>
      <c r="W108" s="10"/>
      <c r="X108" s="10"/>
      <c r="Y108" s="10"/>
      <c r="Z108" s="10"/>
      <c r="AA108" s="10"/>
      <c r="AB108" s="10"/>
      <c r="AC108" s="10"/>
      <c r="AD108" s="10"/>
      <c r="AE108" s="10"/>
    </row>
    <row r="109" s="10" customFormat="1" ht="19.92" customHeight="1">
      <c r="A109" s="10"/>
      <c r="B109" s="197"/>
      <c r="C109" s="135"/>
      <c r="D109" s="198" t="s">
        <v>3458</v>
      </c>
      <c r="E109" s="199"/>
      <c r="F109" s="199"/>
      <c r="G109" s="199"/>
      <c r="H109" s="199"/>
      <c r="I109" s="199"/>
      <c r="J109" s="200">
        <f>J184</f>
        <v>0</v>
      </c>
      <c r="K109" s="135"/>
      <c r="L109" s="201"/>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69"/>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71"/>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213</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86" t="str">
        <f>E7</f>
        <v>PD pro Hasičskou zbrojnici Frýdek</v>
      </c>
      <c r="F119" s="33"/>
      <c r="G119" s="33"/>
      <c r="H119" s="33"/>
      <c r="I119" s="42"/>
      <c r="J119" s="42"/>
      <c r="K119" s="42"/>
      <c r="L119" s="65"/>
      <c r="S119" s="40"/>
      <c r="T119" s="40"/>
      <c r="U119" s="40"/>
      <c r="V119" s="40"/>
      <c r="W119" s="40"/>
      <c r="X119" s="40"/>
      <c r="Y119" s="40"/>
      <c r="Z119" s="40"/>
      <c r="AA119" s="40"/>
      <c r="AB119" s="40"/>
      <c r="AC119" s="40"/>
      <c r="AD119" s="40"/>
      <c r="AE119" s="40"/>
    </row>
    <row r="120" s="1" customFormat="1" ht="12" customHeight="1">
      <c r="B120" s="22"/>
      <c r="C120" s="33" t="s">
        <v>198</v>
      </c>
      <c r="D120" s="23"/>
      <c r="E120" s="23"/>
      <c r="F120" s="23"/>
      <c r="G120" s="23"/>
      <c r="H120" s="23"/>
      <c r="I120" s="23"/>
      <c r="J120" s="23"/>
      <c r="K120" s="23"/>
      <c r="L120" s="21"/>
    </row>
    <row r="121" s="1" customFormat="1" ht="16.5" customHeight="1">
      <c r="B121" s="22"/>
      <c r="C121" s="23"/>
      <c r="D121" s="23"/>
      <c r="E121" s="186" t="s">
        <v>6047</v>
      </c>
      <c r="F121" s="23"/>
      <c r="G121" s="23"/>
      <c r="H121" s="23"/>
      <c r="I121" s="23"/>
      <c r="J121" s="23"/>
      <c r="K121" s="23"/>
      <c r="L121" s="21"/>
    </row>
    <row r="122" s="1" customFormat="1" ht="12" customHeight="1">
      <c r="B122" s="22"/>
      <c r="C122" s="33" t="s">
        <v>200</v>
      </c>
      <c r="D122" s="23"/>
      <c r="E122" s="23"/>
      <c r="F122" s="23"/>
      <c r="G122" s="23"/>
      <c r="H122" s="23"/>
      <c r="I122" s="23"/>
      <c r="J122" s="23"/>
      <c r="K122" s="23"/>
      <c r="L122" s="21"/>
    </row>
    <row r="123" s="2" customFormat="1" ht="16.5" customHeight="1">
      <c r="A123" s="40"/>
      <c r="B123" s="41"/>
      <c r="C123" s="42"/>
      <c r="D123" s="42"/>
      <c r="E123" s="251" t="s">
        <v>327</v>
      </c>
      <c r="F123" s="42"/>
      <c r="G123" s="42"/>
      <c r="H123" s="42"/>
      <c r="I123" s="42"/>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3141</v>
      </c>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E13</f>
        <v>D.1.4.2 - Zdravotně technické instalace</v>
      </c>
      <c r="F125" s="42"/>
      <c r="G125" s="42"/>
      <c r="H125" s="42"/>
      <c r="I125" s="42"/>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3" t="s">
        <v>22</v>
      </c>
      <c r="D127" s="42"/>
      <c r="E127" s="42"/>
      <c r="F127" s="28" t="str">
        <f>F16</f>
        <v xml:space="preserve"> </v>
      </c>
      <c r="G127" s="42"/>
      <c r="H127" s="42"/>
      <c r="I127" s="33" t="s">
        <v>24</v>
      </c>
      <c r="J127" s="81" t="str">
        <f>IF(J16="","",J16)</f>
        <v>26. 7. 2019</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3" t="s">
        <v>30</v>
      </c>
      <c r="D129" s="42"/>
      <c r="E129" s="42"/>
      <c r="F129" s="28" t="str">
        <f>E19</f>
        <v xml:space="preserve"> </v>
      </c>
      <c r="G129" s="42"/>
      <c r="H129" s="42"/>
      <c r="I129" s="33" t="s">
        <v>36</v>
      </c>
      <c r="J129" s="38" t="str">
        <f>E25</f>
        <v xml:space="preserve"> </v>
      </c>
      <c r="K129" s="42"/>
      <c r="L129" s="65"/>
      <c r="S129" s="40"/>
      <c r="T129" s="40"/>
      <c r="U129" s="40"/>
      <c r="V129" s="40"/>
      <c r="W129" s="40"/>
      <c r="X129" s="40"/>
      <c r="Y129" s="40"/>
      <c r="Z129" s="40"/>
      <c r="AA129" s="40"/>
      <c r="AB129" s="40"/>
      <c r="AC129" s="40"/>
      <c r="AD129" s="40"/>
      <c r="AE129" s="40"/>
    </row>
    <row r="130" s="2" customFormat="1" ht="15.15" customHeight="1">
      <c r="A130" s="40"/>
      <c r="B130" s="41"/>
      <c r="C130" s="33" t="s">
        <v>34</v>
      </c>
      <c r="D130" s="42"/>
      <c r="E130" s="42"/>
      <c r="F130" s="28" t="str">
        <f>IF(E22="","",E22)</f>
        <v>Vyplň údaj</v>
      </c>
      <c r="G130" s="42"/>
      <c r="H130" s="42"/>
      <c r="I130" s="33" t="s">
        <v>39</v>
      </c>
      <c r="J130" s="38" t="str">
        <f>E28</f>
        <v xml:space="preserve"> </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11" customFormat="1" ht="29.28" customHeight="1">
      <c r="A132" s="202"/>
      <c r="B132" s="203"/>
      <c r="C132" s="204" t="s">
        <v>214</v>
      </c>
      <c r="D132" s="205" t="s">
        <v>68</v>
      </c>
      <c r="E132" s="205" t="s">
        <v>64</v>
      </c>
      <c r="F132" s="205" t="s">
        <v>65</v>
      </c>
      <c r="G132" s="205" t="s">
        <v>215</v>
      </c>
      <c r="H132" s="205" t="s">
        <v>216</v>
      </c>
      <c r="I132" s="205" t="s">
        <v>217</v>
      </c>
      <c r="J132" s="205" t="s">
        <v>204</v>
      </c>
      <c r="K132" s="206" t="s">
        <v>218</v>
      </c>
      <c r="L132" s="207"/>
      <c r="M132" s="102" t="s">
        <v>1</v>
      </c>
      <c r="N132" s="103" t="s">
        <v>47</v>
      </c>
      <c r="O132" s="103" t="s">
        <v>219</v>
      </c>
      <c r="P132" s="103" t="s">
        <v>220</v>
      </c>
      <c r="Q132" s="103" t="s">
        <v>221</v>
      </c>
      <c r="R132" s="103" t="s">
        <v>222</v>
      </c>
      <c r="S132" s="103" t="s">
        <v>223</v>
      </c>
      <c r="T132" s="104" t="s">
        <v>224</v>
      </c>
      <c r="U132" s="202"/>
      <c r="V132" s="202"/>
      <c r="W132" s="202"/>
      <c r="X132" s="202"/>
      <c r="Y132" s="202"/>
      <c r="Z132" s="202"/>
      <c r="AA132" s="202"/>
      <c r="AB132" s="202"/>
      <c r="AC132" s="202"/>
      <c r="AD132" s="202"/>
      <c r="AE132" s="202"/>
    </row>
    <row r="133" s="2" customFormat="1" ht="22.8" customHeight="1">
      <c r="A133" s="40"/>
      <c r="B133" s="41"/>
      <c r="C133" s="109" t="s">
        <v>225</v>
      </c>
      <c r="D133" s="42"/>
      <c r="E133" s="42"/>
      <c r="F133" s="42"/>
      <c r="G133" s="42"/>
      <c r="H133" s="42"/>
      <c r="I133" s="42"/>
      <c r="J133" s="208">
        <f>BK133</f>
        <v>0</v>
      </c>
      <c r="K133" s="42"/>
      <c r="L133" s="46"/>
      <c r="M133" s="105"/>
      <c r="N133" s="209"/>
      <c r="O133" s="106"/>
      <c r="P133" s="210">
        <f>P134+P154</f>
        <v>0</v>
      </c>
      <c r="Q133" s="106"/>
      <c r="R133" s="210">
        <f>R134+R154</f>
        <v>1.9181829169999998</v>
      </c>
      <c r="S133" s="106"/>
      <c r="T133" s="211">
        <f>T134+T154</f>
        <v>1.6019800000000002</v>
      </c>
      <c r="U133" s="40"/>
      <c r="V133" s="40"/>
      <c r="W133" s="40"/>
      <c r="X133" s="40"/>
      <c r="Y133" s="40"/>
      <c r="Z133" s="40"/>
      <c r="AA133" s="40"/>
      <c r="AB133" s="40"/>
      <c r="AC133" s="40"/>
      <c r="AD133" s="40"/>
      <c r="AE133" s="40"/>
      <c r="AT133" s="18" t="s">
        <v>82</v>
      </c>
      <c r="AU133" s="18" t="s">
        <v>206</v>
      </c>
      <c r="BK133" s="212">
        <f>BK134+BK154</f>
        <v>0</v>
      </c>
    </row>
    <row r="134" s="12" customFormat="1" ht="25.92" customHeight="1">
      <c r="A134" s="12"/>
      <c r="B134" s="213"/>
      <c r="C134" s="214"/>
      <c r="D134" s="215" t="s">
        <v>82</v>
      </c>
      <c r="E134" s="216" t="s">
        <v>362</v>
      </c>
      <c r="F134" s="216" t="s">
        <v>363</v>
      </c>
      <c r="G134" s="214"/>
      <c r="H134" s="214"/>
      <c r="I134" s="217"/>
      <c r="J134" s="218">
        <f>BK134</f>
        <v>0</v>
      </c>
      <c r="K134" s="214"/>
      <c r="L134" s="219"/>
      <c r="M134" s="220"/>
      <c r="N134" s="221"/>
      <c r="O134" s="221"/>
      <c r="P134" s="222">
        <f>P135+P137+P143</f>
        <v>0</v>
      </c>
      <c r="Q134" s="221"/>
      <c r="R134" s="222">
        <f>R135+R137+R143</f>
        <v>1.6701873799999998</v>
      </c>
      <c r="S134" s="221"/>
      <c r="T134" s="223">
        <f>T135+T137+T143</f>
        <v>1.1200000000000001</v>
      </c>
      <c r="U134" s="12"/>
      <c r="V134" s="12"/>
      <c r="W134" s="12"/>
      <c r="X134" s="12"/>
      <c r="Y134" s="12"/>
      <c r="Z134" s="12"/>
      <c r="AA134" s="12"/>
      <c r="AB134" s="12"/>
      <c r="AC134" s="12"/>
      <c r="AD134" s="12"/>
      <c r="AE134" s="12"/>
      <c r="AR134" s="224" t="s">
        <v>87</v>
      </c>
      <c r="AT134" s="225" t="s">
        <v>82</v>
      </c>
      <c r="AU134" s="225" t="s">
        <v>83</v>
      </c>
      <c r="AY134" s="224" t="s">
        <v>227</v>
      </c>
      <c r="BK134" s="226">
        <f>BK135+BK137+BK143</f>
        <v>0</v>
      </c>
    </row>
    <row r="135" s="12" customFormat="1" ht="22.8" customHeight="1">
      <c r="A135" s="12"/>
      <c r="B135" s="213"/>
      <c r="C135" s="214"/>
      <c r="D135" s="215" t="s">
        <v>82</v>
      </c>
      <c r="E135" s="227" t="s">
        <v>102</v>
      </c>
      <c r="F135" s="227" t="s">
        <v>463</v>
      </c>
      <c r="G135" s="214"/>
      <c r="H135" s="214"/>
      <c r="I135" s="217"/>
      <c r="J135" s="228">
        <f>BK135</f>
        <v>0</v>
      </c>
      <c r="K135" s="214"/>
      <c r="L135" s="219"/>
      <c r="M135" s="220"/>
      <c r="N135" s="221"/>
      <c r="O135" s="221"/>
      <c r="P135" s="222">
        <f>P136</f>
        <v>0</v>
      </c>
      <c r="Q135" s="221"/>
      <c r="R135" s="222">
        <f>R136</f>
        <v>1.2682499999999999</v>
      </c>
      <c r="S135" s="221"/>
      <c r="T135" s="223">
        <f>T136</f>
        <v>0</v>
      </c>
      <c r="U135" s="12"/>
      <c r="V135" s="12"/>
      <c r="W135" s="12"/>
      <c r="X135" s="12"/>
      <c r="Y135" s="12"/>
      <c r="Z135" s="12"/>
      <c r="AA135" s="12"/>
      <c r="AB135" s="12"/>
      <c r="AC135" s="12"/>
      <c r="AD135" s="12"/>
      <c r="AE135" s="12"/>
      <c r="AR135" s="224" t="s">
        <v>87</v>
      </c>
      <c r="AT135" s="225" t="s">
        <v>82</v>
      </c>
      <c r="AU135" s="225" t="s">
        <v>87</v>
      </c>
      <c r="AY135" s="224" t="s">
        <v>227</v>
      </c>
      <c r="BK135" s="226">
        <f>BK136</f>
        <v>0</v>
      </c>
    </row>
    <row r="136" s="2" customFormat="1" ht="16.5" customHeight="1">
      <c r="A136" s="40"/>
      <c r="B136" s="41"/>
      <c r="C136" s="229" t="s">
        <v>87</v>
      </c>
      <c r="D136" s="229" t="s">
        <v>230</v>
      </c>
      <c r="E136" s="230" t="s">
        <v>3487</v>
      </c>
      <c r="F136" s="231" t="s">
        <v>3488</v>
      </c>
      <c r="G136" s="232" t="s">
        <v>415</v>
      </c>
      <c r="H136" s="233">
        <v>5</v>
      </c>
      <c r="I136" s="234"/>
      <c r="J136" s="235">
        <f>ROUND(I136*H136,2)</f>
        <v>0</v>
      </c>
      <c r="K136" s="231" t="s">
        <v>1</v>
      </c>
      <c r="L136" s="46"/>
      <c r="M136" s="236" t="s">
        <v>1</v>
      </c>
      <c r="N136" s="237" t="s">
        <v>48</v>
      </c>
      <c r="O136" s="93"/>
      <c r="P136" s="238">
        <f>O136*H136</f>
        <v>0</v>
      </c>
      <c r="Q136" s="238">
        <v>0.25364999999999999</v>
      </c>
      <c r="R136" s="238">
        <f>Q136*H136</f>
        <v>1.2682499999999999</v>
      </c>
      <c r="S136" s="238">
        <v>0</v>
      </c>
      <c r="T136" s="239">
        <f>S136*H136</f>
        <v>0</v>
      </c>
      <c r="U136" s="40"/>
      <c r="V136" s="40"/>
      <c r="W136" s="40"/>
      <c r="X136" s="40"/>
      <c r="Y136" s="40"/>
      <c r="Z136" s="40"/>
      <c r="AA136" s="40"/>
      <c r="AB136" s="40"/>
      <c r="AC136" s="40"/>
      <c r="AD136" s="40"/>
      <c r="AE136" s="40"/>
      <c r="AR136" s="240" t="s">
        <v>115</v>
      </c>
      <c r="AT136" s="240" t="s">
        <v>230</v>
      </c>
      <c r="AU136" s="240" t="s">
        <v>91</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6240</v>
      </c>
    </row>
    <row r="137" s="12" customFormat="1" ht="22.8" customHeight="1">
      <c r="A137" s="12"/>
      <c r="B137" s="213"/>
      <c r="C137" s="214"/>
      <c r="D137" s="215" t="s">
        <v>82</v>
      </c>
      <c r="E137" s="227" t="s">
        <v>257</v>
      </c>
      <c r="F137" s="227" t="s">
        <v>627</v>
      </c>
      <c r="G137" s="214"/>
      <c r="H137" s="214"/>
      <c r="I137" s="217"/>
      <c r="J137" s="228">
        <f>BK137</f>
        <v>0</v>
      </c>
      <c r="K137" s="214"/>
      <c r="L137" s="219"/>
      <c r="M137" s="220"/>
      <c r="N137" s="221"/>
      <c r="O137" s="221"/>
      <c r="P137" s="222">
        <f>SUM(P138:P142)</f>
        <v>0</v>
      </c>
      <c r="Q137" s="221"/>
      <c r="R137" s="222">
        <f>SUM(R138:R142)</f>
        <v>0.40074988</v>
      </c>
      <c r="S137" s="221"/>
      <c r="T137" s="223">
        <f>SUM(T138:T142)</f>
        <v>0.096000000000000002</v>
      </c>
      <c r="U137" s="12"/>
      <c r="V137" s="12"/>
      <c r="W137" s="12"/>
      <c r="X137" s="12"/>
      <c r="Y137" s="12"/>
      <c r="Z137" s="12"/>
      <c r="AA137" s="12"/>
      <c r="AB137" s="12"/>
      <c r="AC137" s="12"/>
      <c r="AD137" s="12"/>
      <c r="AE137" s="12"/>
      <c r="AR137" s="224" t="s">
        <v>87</v>
      </c>
      <c r="AT137" s="225" t="s">
        <v>82</v>
      </c>
      <c r="AU137" s="225" t="s">
        <v>87</v>
      </c>
      <c r="AY137" s="224" t="s">
        <v>227</v>
      </c>
      <c r="BK137" s="226">
        <f>SUM(BK138:BK142)</f>
        <v>0</v>
      </c>
    </row>
    <row r="138" s="2" customFormat="1" ht="16.5" customHeight="1">
      <c r="A138" s="40"/>
      <c r="B138" s="41"/>
      <c r="C138" s="229" t="s">
        <v>91</v>
      </c>
      <c r="D138" s="229" t="s">
        <v>230</v>
      </c>
      <c r="E138" s="230" t="s">
        <v>3158</v>
      </c>
      <c r="F138" s="231" t="s">
        <v>3159</v>
      </c>
      <c r="G138" s="232" t="s">
        <v>459</v>
      </c>
      <c r="H138" s="233">
        <v>3</v>
      </c>
      <c r="I138" s="234"/>
      <c r="J138" s="235">
        <f>ROUND(I138*H138,2)</f>
        <v>0</v>
      </c>
      <c r="K138" s="231" t="s">
        <v>1</v>
      </c>
      <c r="L138" s="46"/>
      <c r="M138" s="236" t="s">
        <v>1</v>
      </c>
      <c r="N138" s="237" t="s">
        <v>48</v>
      </c>
      <c r="O138" s="93"/>
      <c r="P138" s="238">
        <f>O138*H138</f>
        <v>0</v>
      </c>
      <c r="Q138" s="238">
        <v>0.019704960000000001</v>
      </c>
      <c r="R138" s="238">
        <f>Q138*H138</f>
        <v>0.059114880000000002</v>
      </c>
      <c r="S138" s="238">
        <v>0</v>
      </c>
      <c r="T138" s="239">
        <f>S138*H138</f>
        <v>0</v>
      </c>
      <c r="U138" s="40"/>
      <c r="V138" s="40"/>
      <c r="W138" s="40"/>
      <c r="X138" s="40"/>
      <c r="Y138" s="40"/>
      <c r="Z138" s="40"/>
      <c r="AA138" s="40"/>
      <c r="AB138" s="40"/>
      <c r="AC138" s="40"/>
      <c r="AD138" s="40"/>
      <c r="AE138" s="40"/>
      <c r="AR138" s="240" t="s">
        <v>115</v>
      </c>
      <c r="AT138" s="240" t="s">
        <v>230</v>
      </c>
      <c r="AU138" s="240" t="s">
        <v>91</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6241</v>
      </c>
    </row>
    <row r="139" s="2" customFormat="1" ht="21.75" customHeight="1">
      <c r="A139" s="40"/>
      <c r="B139" s="41"/>
      <c r="C139" s="229" t="s">
        <v>102</v>
      </c>
      <c r="D139" s="229" t="s">
        <v>230</v>
      </c>
      <c r="E139" s="230" t="s">
        <v>3495</v>
      </c>
      <c r="F139" s="231" t="s">
        <v>3496</v>
      </c>
      <c r="G139" s="232" t="s">
        <v>544</v>
      </c>
      <c r="H139" s="233">
        <v>3</v>
      </c>
      <c r="I139" s="234"/>
      <c r="J139" s="235">
        <f>ROUND(I139*H139,2)</f>
        <v>0</v>
      </c>
      <c r="K139" s="231" t="s">
        <v>1</v>
      </c>
      <c r="L139" s="46"/>
      <c r="M139" s="236" t="s">
        <v>1</v>
      </c>
      <c r="N139" s="237" t="s">
        <v>48</v>
      </c>
      <c r="O139" s="93"/>
      <c r="P139" s="238">
        <f>O139*H139</f>
        <v>0</v>
      </c>
      <c r="Q139" s="238">
        <v>0.023460000000000002</v>
      </c>
      <c r="R139" s="238">
        <f>Q139*H139</f>
        <v>0.070379999999999998</v>
      </c>
      <c r="S139" s="238">
        <v>0</v>
      </c>
      <c r="T139" s="239">
        <f>S139*H139</f>
        <v>0</v>
      </c>
      <c r="U139" s="40"/>
      <c r="V139" s="40"/>
      <c r="W139" s="40"/>
      <c r="X139" s="40"/>
      <c r="Y139" s="40"/>
      <c r="Z139" s="40"/>
      <c r="AA139" s="40"/>
      <c r="AB139" s="40"/>
      <c r="AC139" s="40"/>
      <c r="AD139" s="40"/>
      <c r="AE139" s="40"/>
      <c r="AR139" s="240" t="s">
        <v>421</v>
      </c>
      <c r="AT139" s="240" t="s">
        <v>230</v>
      </c>
      <c r="AU139" s="240" t="s">
        <v>91</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421</v>
      </c>
      <c r="BM139" s="240" t="s">
        <v>6242</v>
      </c>
    </row>
    <row r="140" s="2" customFormat="1" ht="16.5" customHeight="1">
      <c r="A140" s="40"/>
      <c r="B140" s="41"/>
      <c r="C140" s="229" t="s">
        <v>115</v>
      </c>
      <c r="D140" s="229" t="s">
        <v>230</v>
      </c>
      <c r="E140" s="230" t="s">
        <v>3164</v>
      </c>
      <c r="F140" s="231" t="s">
        <v>3165</v>
      </c>
      <c r="G140" s="232" t="s">
        <v>459</v>
      </c>
      <c r="H140" s="233">
        <v>5</v>
      </c>
      <c r="I140" s="234"/>
      <c r="J140" s="235">
        <f>ROUND(I140*H140,2)</f>
        <v>0</v>
      </c>
      <c r="K140" s="231" t="s">
        <v>234</v>
      </c>
      <c r="L140" s="46"/>
      <c r="M140" s="236" t="s">
        <v>1</v>
      </c>
      <c r="N140" s="237" t="s">
        <v>48</v>
      </c>
      <c r="O140" s="93"/>
      <c r="P140" s="238">
        <f>O140*H140</f>
        <v>0</v>
      </c>
      <c r="Q140" s="238">
        <v>0.0033999999999999998</v>
      </c>
      <c r="R140" s="238">
        <f>Q140*H140</f>
        <v>0.016999999999999998</v>
      </c>
      <c r="S140" s="238">
        <v>0</v>
      </c>
      <c r="T140" s="239">
        <f>S140*H140</f>
        <v>0</v>
      </c>
      <c r="U140" s="40"/>
      <c r="V140" s="40"/>
      <c r="W140" s="40"/>
      <c r="X140" s="40"/>
      <c r="Y140" s="40"/>
      <c r="Z140" s="40"/>
      <c r="AA140" s="40"/>
      <c r="AB140" s="40"/>
      <c r="AC140" s="40"/>
      <c r="AD140" s="40"/>
      <c r="AE140" s="40"/>
      <c r="AR140" s="240" t="s">
        <v>115</v>
      </c>
      <c r="AT140" s="240" t="s">
        <v>230</v>
      </c>
      <c r="AU140" s="240" t="s">
        <v>91</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6243</v>
      </c>
    </row>
    <row r="141" s="2" customFormat="1" ht="16.5" customHeight="1">
      <c r="A141" s="40"/>
      <c r="B141" s="41"/>
      <c r="C141" s="229" t="s">
        <v>121</v>
      </c>
      <c r="D141" s="229" t="s">
        <v>230</v>
      </c>
      <c r="E141" s="230" t="s">
        <v>3499</v>
      </c>
      <c r="F141" s="231" t="s">
        <v>3500</v>
      </c>
      <c r="G141" s="232" t="s">
        <v>415</v>
      </c>
      <c r="H141" s="233">
        <v>5</v>
      </c>
      <c r="I141" s="234"/>
      <c r="J141" s="235">
        <f>ROUND(I141*H141,2)</f>
        <v>0</v>
      </c>
      <c r="K141" s="231" t="s">
        <v>1</v>
      </c>
      <c r="L141" s="46"/>
      <c r="M141" s="236" t="s">
        <v>1</v>
      </c>
      <c r="N141" s="237" t="s">
        <v>48</v>
      </c>
      <c r="O141" s="93"/>
      <c r="P141" s="238">
        <f>O141*H141</f>
        <v>0</v>
      </c>
      <c r="Q141" s="238">
        <v>0.050851</v>
      </c>
      <c r="R141" s="238">
        <f>Q141*H141</f>
        <v>0.25425500000000001</v>
      </c>
      <c r="S141" s="238">
        <v>0</v>
      </c>
      <c r="T141" s="239">
        <f>S141*H141</f>
        <v>0</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6244</v>
      </c>
    </row>
    <row r="142" s="2" customFormat="1" ht="16.5" customHeight="1">
      <c r="A142" s="40"/>
      <c r="B142" s="41"/>
      <c r="C142" s="229" t="s">
        <v>257</v>
      </c>
      <c r="D142" s="229" t="s">
        <v>230</v>
      </c>
      <c r="E142" s="230" t="s">
        <v>3502</v>
      </c>
      <c r="F142" s="231" t="s">
        <v>3503</v>
      </c>
      <c r="G142" s="232" t="s">
        <v>459</v>
      </c>
      <c r="H142" s="233">
        <v>3</v>
      </c>
      <c r="I142" s="234"/>
      <c r="J142" s="235">
        <f>ROUND(I142*H142,2)</f>
        <v>0</v>
      </c>
      <c r="K142" s="231" t="s">
        <v>1</v>
      </c>
      <c r="L142" s="46"/>
      <c r="M142" s="236" t="s">
        <v>1</v>
      </c>
      <c r="N142" s="237" t="s">
        <v>48</v>
      </c>
      <c r="O142" s="93"/>
      <c r="P142" s="238">
        <f>O142*H142</f>
        <v>0</v>
      </c>
      <c r="Q142" s="238">
        <v>0</v>
      </c>
      <c r="R142" s="238">
        <f>Q142*H142</f>
        <v>0</v>
      </c>
      <c r="S142" s="238">
        <v>0.032000000000000001</v>
      </c>
      <c r="T142" s="239">
        <f>S142*H142</f>
        <v>0.096000000000000002</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6245</v>
      </c>
    </row>
    <row r="143" s="12" customFormat="1" ht="22.8" customHeight="1">
      <c r="A143" s="12"/>
      <c r="B143" s="213"/>
      <c r="C143" s="214"/>
      <c r="D143" s="215" t="s">
        <v>82</v>
      </c>
      <c r="E143" s="227" t="s">
        <v>869</v>
      </c>
      <c r="F143" s="227" t="s">
        <v>3173</v>
      </c>
      <c r="G143" s="214"/>
      <c r="H143" s="214"/>
      <c r="I143" s="217"/>
      <c r="J143" s="228">
        <f>BK143</f>
        <v>0</v>
      </c>
      <c r="K143" s="214"/>
      <c r="L143" s="219"/>
      <c r="M143" s="220"/>
      <c r="N143" s="221"/>
      <c r="O143" s="221"/>
      <c r="P143" s="222">
        <f>SUM(P144:P153)</f>
        <v>0</v>
      </c>
      <c r="Q143" s="221"/>
      <c r="R143" s="222">
        <f>SUM(R144:R153)</f>
        <v>0.0011875</v>
      </c>
      <c r="S143" s="221"/>
      <c r="T143" s="223">
        <f>SUM(T144:T153)</f>
        <v>1.024</v>
      </c>
      <c r="U143" s="12"/>
      <c r="V143" s="12"/>
      <c r="W143" s="12"/>
      <c r="X143" s="12"/>
      <c r="Y143" s="12"/>
      <c r="Z143" s="12"/>
      <c r="AA143" s="12"/>
      <c r="AB143" s="12"/>
      <c r="AC143" s="12"/>
      <c r="AD143" s="12"/>
      <c r="AE143" s="12"/>
      <c r="AR143" s="224" t="s">
        <v>87</v>
      </c>
      <c r="AT143" s="225" t="s">
        <v>82</v>
      </c>
      <c r="AU143" s="225" t="s">
        <v>87</v>
      </c>
      <c r="AY143" s="224" t="s">
        <v>227</v>
      </c>
      <c r="BK143" s="226">
        <f>SUM(BK144:BK153)</f>
        <v>0</v>
      </c>
    </row>
    <row r="144" s="2" customFormat="1" ht="21.75" customHeight="1">
      <c r="A144" s="40"/>
      <c r="B144" s="41"/>
      <c r="C144" s="229" t="s">
        <v>262</v>
      </c>
      <c r="D144" s="229" t="s">
        <v>230</v>
      </c>
      <c r="E144" s="230" t="s">
        <v>6246</v>
      </c>
      <c r="F144" s="231" t="s">
        <v>6247</v>
      </c>
      <c r="G144" s="232" t="s">
        <v>459</v>
      </c>
      <c r="H144" s="233">
        <v>2</v>
      </c>
      <c r="I144" s="234"/>
      <c r="J144" s="235">
        <f>ROUND(I144*H144,2)</f>
        <v>0</v>
      </c>
      <c r="K144" s="231" t="s">
        <v>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421</v>
      </c>
      <c r="AT144" s="240" t="s">
        <v>230</v>
      </c>
      <c r="AU144" s="240" t="s">
        <v>91</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421</v>
      </c>
      <c r="BM144" s="240" t="s">
        <v>6248</v>
      </c>
    </row>
    <row r="145" s="2" customFormat="1" ht="16.5" customHeight="1">
      <c r="A145" s="40"/>
      <c r="B145" s="41"/>
      <c r="C145" s="229" t="s">
        <v>266</v>
      </c>
      <c r="D145" s="229" t="s">
        <v>230</v>
      </c>
      <c r="E145" s="230" t="s">
        <v>3174</v>
      </c>
      <c r="F145" s="231" t="s">
        <v>3175</v>
      </c>
      <c r="G145" s="232" t="s">
        <v>415</v>
      </c>
      <c r="H145" s="233">
        <v>100</v>
      </c>
      <c r="I145" s="234"/>
      <c r="J145" s="235">
        <f>ROUND(I145*H145,2)</f>
        <v>0</v>
      </c>
      <c r="K145" s="231" t="s">
        <v>1</v>
      </c>
      <c r="L145" s="46"/>
      <c r="M145" s="236" t="s">
        <v>1</v>
      </c>
      <c r="N145" s="237" t="s">
        <v>48</v>
      </c>
      <c r="O145" s="93"/>
      <c r="P145" s="238">
        <f>O145*H145</f>
        <v>0</v>
      </c>
      <c r="Q145" s="238">
        <v>1.1875000000000001E-05</v>
      </c>
      <c r="R145" s="238">
        <f>Q145*H145</f>
        <v>0.0011875</v>
      </c>
      <c r="S145" s="238">
        <v>0</v>
      </c>
      <c r="T145" s="239">
        <f>S145*H145</f>
        <v>0</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6249</v>
      </c>
    </row>
    <row r="146" s="2" customFormat="1" ht="16.5" customHeight="1">
      <c r="A146" s="40"/>
      <c r="B146" s="41"/>
      <c r="C146" s="229" t="s">
        <v>270</v>
      </c>
      <c r="D146" s="229" t="s">
        <v>230</v>
      </c>
      <c r="E146" s="230" t="s">
        <v>3177</v>
      </c>
      <c r="F146" s="231" t="s">
        <v>3178</v>
      </c>
      <c r="G146" s="232" t="s">
        <v>459</v>
      </c>
      <c r="H146" s="233">
        <v>3</v>
      </c>
      <c r="I146" s="234"/>
      <c r="J146" s="235">
        <f>ROUND(I146*H146,2)</f>
        <v>0</v>
      </c>
      <c r="K146" s="231" t="s">
        <v>1</v>
      </c>
      <c r="L146" s="46"/>
      <c r="M146" s="236" t="s">
        <v>1</v>
      </c>
      <c r="N146" s="237" t="s">
        <v>48</v>
      </c>
      <c r="O146" s="93"/>
      <c r="P146" s="238">
        <f>O146*H146</f>
        <v>0</v>
      </c>
      <c r="Q146" s="238">
        <v>0</v>
      </c>
      <c r="R146" s="238">
        <f>Q146*H146</f>
        <v>0</v>
      </c>
      <c r="S146" s="238">
        <v>0.0080000000000000002</v>
      </c>
      <c r="T146" s="239">
        <f>S146*H146</f>
        <v>0.024</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6250</v>
      </c>
    </row>
    <row r="147" s="2" customFormat="1" ht="16.5" customHeight="1">
      <c r="A147" s="40"/>
      <c r="B147" s="41"/>
      <c r="C147" s="229" t="s">
        <v>274</v>
      </c>
      <c r="D147" s="229" t="s">
        <v>230</v>
      </c>
      <c r="E147" s="230" t="s">
        <v>3511</v>
      </c>
      <c r="F147" s="231" t="s">
        <v>3512</v>
      </c>
      <c r="G147" s="232" t="s">
        <v>544</v>
      </c>
      <c r="H147" s="233">
        <v>25</v>
      </c>
      <c r="I147" s="234"/>
      <c r="J147" s="235">
        <f>ROUND(I147*H147,2)</f>
        <v>0</v>
      </c>
      <c r="K147" s="231" t="s">
        <v>1</v>
      </c>
      <c r="L147" s="46"/>
      <c r="M147" s="236" t="s">
        <v>1</v>
      </c>
      <c r="N147" s="237" t="s">
        <v>48</v>
      </c>
      <c r="O147" s="93"/>
      <c r="P147" s="238">
        <f>O147*H147</f>
        <v>0</v>
      </c>
      <c r="Q147" s="238">
        <v>0</v>
      </c>
      <c r="R147" s="238">
        <f>Q147*H147</f>
        <v>0</v>
      </c>
      <c r="S147" s="238">
        <v>0.040000000000000001</v>
      </c>
      <c r="T147" s="239">
        <f>S147*H147</f>
        <v>1</v>
      </c>
      <c r="U147" s="40"/>
      <c r="V147" s="40"/>
      <c r="W147" s="40"/>
      <c r="X147" s="40"/>
      <c r="Y147" s="40"/>
      <c r="Z147" s="40"/>
      <c r="AA147" s="40"/>
      <c r="AB147" s="40"/>
      <c r="AC147" s="40"/>
      <c r="AD147" s="40"/>
      <c r="AE147" s="40"/>
      <c r="AR147" s="240" t="s">
        <v>115</v>
      </c>
      <c r="AT147" s="240" t="s">
        <v>230</v>
      </c>
      <c r="AU147" s="240" t="s">
        <v>91</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6251</v>
      </c>
    </row>
    <row r="148" s="2" customFormat="1" ht="21.75" customHeight="1">
      <c r="A148" s="40"/>
      <c r="B148" s="41"/>
      <c r="C148" s="229" t="s">
        <v>278</v>
      </c>
      <c r="D148" s="229" t="s">
        <v>230</v>
      </c>
      <c r="E148" s="230" t="s">
        <v>1255</v>
      </c>
      <c r="F148" s="231" t="s">
        <v>1256</v>
      </c>
      <c r="G148" s="232" t="s">
        <v>398</v>
      </c>
      <c r="H148" s="233">
        <v>1.6020000000000001</v>
      </c>
      <c r="I148" s="234"/>
      <c r="J148" s="235">
        <f>ROUND(I148*H148,2)</f>
        <v>0</v>
      </c>
      <c r="K148" s="231" t="s">
        <v>234</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6252</v>
      </c>
    </row>
    <row r="149" s="2" customFormat="1" ht="21.75" customHeight="1">
      <c r="A149" s="40"/>
      <c r="B149" s="41"/>
      <c r="C149" s="229" t="s">
        <v>282</v>
      </c>
      <c r="D149" s="229" t="s">
        <v>230</v>
      </c>
      <c r="E149" s="230" t="s">
        <v>3184</v>
      </c>
      <c r="F149" s="231" t="s">
        <v>3185</v>
      </c>
      <c r="G149" s="232" t="s">
        <v>398</v>
      </c>
      <c r="H149" s="233">
        <v>16.02</v>
      </c>
      <c r="I149" s="234"/>
      <c r="J149" s="235">
        <f>ROUND(I149*H149,2)</f>
        <v>0</v>
      </c>
      <c r="K149" s="231" t="s">
        <v>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6253</v>
      </c>
    </row>
    <row r="150" s="2" customFormat="1" ht="16.5" customHeight="1">
      <c r="A150" s="40"/>
      <c r="B150" s="41"/>
      <c r="C150" s="229" t="s">
        <v>289</v>
      </c>
      <c r="D150" s="229" t="s">
        <v>230</v>
      </c>
      <c r="E150" s="230" t="s">
        <v>3187</v>
      </c>
      <c r="F150" s="231" t="s">
        <v>3188</v>
      </c>
      <c r="G150" s="232" t="s">
        <v>398</v>
      </c>
      <c r="H150" s="233">
        <v>1.6020000000000001</v>
      </c>
      <c r="I150" s="234"/>
      <c r="J150" s="235">
        <f>ROUND(I150*H150,2)</f>
        <v>0</v>
      </c>
      <c r="K150" s="231" t="s">
        <v>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6254</v>
      </c>
    </row>
    <row r="151" s="2" customFormat="1" ht="16.5" customHeight="1">
      <c r="A151" s="40"/>
      <c r="B151" s="41"/>
      <c r="C151" s="229" t="s">
        <v>293</v>
      </c>
      <c r="D151" s="229" t="s">
        <v>230</v>
      </c>
      <c r="E151" s="230" t="s">
        <v>3193</v>
      </c>
      <c r="F151" s="231" t="s">
        <v>3194</v>
      </c>
      <c r="G151" s="232" t="s">
        <v>398</v>
      </c>
      <c r="H151" s="233">
        <v>1.6020000000000001</v>
      </c>
      <c r="I151" s="234"/>
      <c r="J151" s="235">
        <f>ROUND(I151*H151,2)</f>
        <v>0</v>
      </c>
      <c r="K151" s="231" t="s">
        <v>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91</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6255</v>
      </c>
    </row>
    <row r="152" s="2" customFormat="1" ht="16.5" customHeight="1">
      <c r="A152" s="40"/>
      <c r="B152" s="41"/>
      <c r="C152" s="229" t="s">
        <v>8</v>
      </c>
      <c r="D152" s="229" t="s">
        <v>230</v>
      </c>
      <c r="E152" s="230" t="s">
        <v>3196</v>
      </c>
      <c r="F152" s="231" t="s">
        <v>3197</v>
      </c>
      <c r="G152" s="232" t="s">
        <v>398</v>
      </c>
      <c r="H152" s="233">
        <v>16.02</v>
      </c>
      <c r="I152" s="234"/>
      <c r="J152" s="235">
        <f>ROUND(I152*H152,2)</f>
        <v>0</v>
      </c>
      <c r="K152" s="231" t="s">
        <v>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91</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6256</v>
      </c>
    </row>
    <row r="153" s="2" customFormat="1" ht="16.5" customHeight="1">
      <c r="A153" s="40"/>
      <c r="B153" s="41"/>
      <c r="C153" s="229" t="s">
        <v>300</v>
      </c>
      <c r="D153" s="229" t="s">
        <v>230</v>
      </c>
      <c r="E153" s="230" t="s">
        <v>1273</v>
      </c>
      <c r="F153" s="231" t="s">
        <v>1274</v>
      </c>
      <c r="G153" s="232" t="s">
        <v>398</v>
      </c>
      <c r="H153" s="233">
        <v>1.6020000000000001</v>
      </c>
      <c r="I153" s="234"/>
      <c r="J153" s="235">
        <f>ROUND(I153*H153,2)</f>
        <v>0</v>
      </c>
      <c r="K153" s="231" t="s">
        <v>234</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6257</v>
      </c>
    </row>
    <row r="154" s="12" customFormat="1" ht="25.92" customHeight="1">
      <c r="A154" s="12"/>
      <c r="B154" s="213"/>
      <c r="C154" s="214"/>
      <c r="D154" s="215" t="s">
        <v>82</v>
      </c>
      <c r="E154" s="216" t="s">
        <v>1282</v>
      </c>
      <c r="F154" s="216" t="s">
        <v>1283</v>
      </c>
      <c r="G154" s="214"/>
      <c r="H154" s="214"/>
      <c r="I154" s="217"/>
      <c r="J154" s="218">
        <f>BK154</f>
        <v>0</v>
      </c>
      <c r="K154" s="214"/>
      <c r="L154" s="219"/>
      <c r="M154" s="220"/>
      <c r="N154" s="221"/>
      <c r="O154" s="221"/>
      <c r="P154" s="222">
        <f>P155+P161+P171+P184</f>
        <v>0</v>
      </c>
      <c r="Q154" s="221"/>
      <c r="R154" s="222">
        <f>R155+R161+R171+R184</f>
        <v>0.24799553700000002</v>
      </c>
      <c r="S154" s="221"/>
      <c r="T154" s="223">
        <f>T155+T161+T171+T184</f>
        <v>0.48198000000000002</v>
      </c>
      <c r="U154" s="12"/>
      <c r="V154" s="12"/>
      <c r="W154" s="12"/>
      <c r="X154" s="12"/>
      <c r="Y154" s="12"/>
      <c r="Z154" s="12"/>
      <c r="AA154" s="12"/>
      <c r="AB154" s="12"/>
      <c r="AC154" s="12"/>
      <c r="AD154" s="12"/>
      <c r="AE154" s="12"/>
      <c r="AR154" s="224" t="s">
        <v>91</v>
      </c>
      <c r="AT154" s="225" t="s">
        <v>82</v>
      </c>
      <c r="AU154" s="225" t="s">
        <v>83</v>
      </c>
      <c r="AY154" s="224" t="s">
        <v>227</v>
      </c>
      <c r="BK154" s="226">
        <f>BK155+BK161+BK171+BK184</f>
        <v>0</v>
      </c>
    </row>
    <row r="155" s="12" customFormat="1" ht="22.8" customHeight="1">
      <c r="A155" s="12"/>
      <c r="B155" s="213"/>
      <c r="C155" s="214"/>
      <c r="D155" s="215" t="s">
        <v>82</v>
      </c>
      <c r="E155" s="227" t="s">
        <v>1518</v>
      </c>
      <c r="F155" s="227" t="s">
        <v>1519</v>
      </c>
      <c r="G155" s="214"/>
      <c r="H155" s="214"/>
      <c r="I155" s="217"/>
      <c r="J155" s="228">
        <f>BK155</f>
        <v>0</v>
      </c>
      <c r="K155" s="214"/>
      <c r="L155" s="219"/>
      <c r="M155" s="220"/>
      <c r="N155" s="221"/>
      <c r="O155" s="221"/>
      <c r="P155" s="222">
        <f>SUM(P156:P160)</f>
        <v>0</v>
      </c>
      <c r="Q155" s="221"/>
      <c r="R155" s="222">
        <f>SUM(R156:R160)</f>
        <v>0.0041200000000000004</v>
      </c>
      <c r="S155" s="221"/>
      <c r="T155" s="223">
        <f>SUM(T156:T160)</f>
        <v>0.159</v>
      </c>
      <c r="U155" s="12"/>
      <c r="V155" s="12"/>
      <c r="W155" s="12"/>
      <c r="X155" s="12"/>
      <c r="Y155" s="12"/>
      <c r="Z155" s="12"/>
      <c r="AA155" s="12"/>
      <c r="AB155" s="12"/>
      <c r="AC155" s="12"/>
      <c r="AD155" s="12"/>
      <c r="AE155" s="12"/>
      <c r="AR155" s="224" t="s">
        <v>91</v>
      </c>
      <c r="AT155" s="225" t="s">
        <v>82</v>
      </c>
      <c r="AU155" s="225" t="s">
        <v>87</v>
      </c>
      <c r="AY155" s="224" t="s">
        <v>227</v>
      </c>
      <c r="BK155" s="226">
        <f>SUM(BK156:BK160)</f>
        <v>0</v>
      </c>
    </row>
    <row r="156" s="2" customFormat="1" ht="16.5" customHeight="1">
      <c r="A156" s="40"/>
      <c r="B156" s="41"/>
      <c r="C156" s="229" t="s">
        <v>304</v>
      </c>
      <c r="D156" s="229" t="s">
        <v>230</v>
      </c>
      <c r="E156" s="230" t="s">
        <v>3203</v>
      </c>
      <c r="F156" s="231" t="s">
        <v>3204</v>
      </c>
      <c r="G156" s="232" t="s">
        <v>544</v>
      </c>
      <c r="H156" s="233">
        <v>30</v>
      </c>
      <c r="I156" s="234"/>
      <c r="J156" s="235">
        <f>ROUND(I156*H156,2)</f>
        <v>0</v>
      </c>
      <c r="K156" s="231" t="s">
        <v>1</v>
      </c>
      <c r="L156" s="46"/>
      <c r="M156" s="236" t="s">
        <v>1</v>
      </c>
      <c r="N156" s="237" t="s">
        <v>48</v>
      </c>
      <c r="O156" s="93"/>
      <c r="P156" s="238">
        <f>O156*H156</f>
        <v>0</v>
      </c>
      <c r="Q156" s="238">
        <v>0</v>
      </c>
      <c r="R156" s="238">
        <f>Q156*H156</f>
        <v>0</v>
      </c>
      <c r="S156" s="238">
        <v>0.0053</v>
      </c>
      <c r="T156" s="239">
        <f>S156*H156</f>
        <v>0.159</v>
      </c>
      <c r="U156" s="40"/>
      <c r="V156" s="40"/>
      <c r="W156" s="40"/>
      <c r="X156" s="40"/>
      <c r="Y156" s="40"/>
      <c r="Z156" s="40"/>
      <c r="AA156" s="40"/>
      <c r="AB156" s="40"/>
      <c r="AC156" s="40"/>
      <c r="AD156" s="40"/>
      <c r="AE156" s="40"/>
      <c r="AR156" s="240" t="s">
        <v>300</v>
      </c>
      <c r="AT156" s="240" t="s">
        <v>230</v>
      </c>
      <c r="AU156" s="240" t="s">
        <v>91</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300</v>
      </c>
      <c r="BM156" s="240" t="s">
        <v>6258</v>
      </c>
    </row>
    <row r="157" s="2" customFormat="1" ht="16.5" customHeight="1">
      <c r="A157" s="40"/>
      <c r="B157" s="41"/>
      <c r="C157" s="229" t="s">
        <v>309</v>
      </c>
      <c r="D157" s="229" t="s">
        <v>230</v>
      </c>
      <c r="E157" s="230" t="s">
        <v>3200</v>
      </c>
      <c r="F157" s="231" t="s">
        <v>3201</v>
      </c>
      <c r="G157" s="232" t="s">
        <v>544</v>
      </c>
      <c r="H157" s="233">
        <v>74</v>
      </c>
      <c r="I157" s="234"/>
      <c r="J157" s="235">
        <f>ROUND(I157*H157,2)</f>
        <v>0</v>
      </c>
      <c r="K157" s="231" t="s">
        <v>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300</v>
      </c>
      <c r="AT157" s="240" t="s">
        <v>230</v>
      </c>
      <c r="AU157" s="240" t="s">
        <v>91</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300</v>
      </c>
      <c r="BM157" s="240" t="s">
        <v>6259</v>
      </c>
    </row>
    <row r="158" s="2" customFormat="1" ht="16.5" customHeight="1">
      <c r="A158" s="40"/>
      <c r="B158" s="41"/>
      <c r="C158" s="284" t="s">
        <v>316</v>
      </c>
      <c r="D158" s="284" t="s">
        <v>407</v>
      </c>
      <c r="E158" s="285" t="s">
        <v>3551</v>
      </c>
      <c r="F158" s="286" t="s">
        <v>3552</v>
      </c>
      <c r="G158" s="287" t="s">
        <v>544</v>
      </c>
      <c r="H158" s="288">
        <v>36</v>
      </c>
      <c r="I158" s="289"/>
      <c r="J158" s="290">
        <f>ROUND(I158*H158,2)</f>
        <v>0</v>
      </c>
      <c r="K158" s="286" t="s">
        <v>234</v>
      </c>
      <c r="L158" s="291"/>
      <c r="M158" s="292" t="s">
        <v>1</v>
      </c>
      <c r="N158" s="293" t="s">
        <v>48</v>
      </c>
      <c r="O158" s="93"/>
      <c r="P158" s="238">
        <f>O158*H158</f>
        <v>0</v>
      </c>
      <c r="Q158" s="238">
        <v>3.0000000000000001E-05</v>
      </c>
      <c r="R158" s="238">
        <f>Q158*H158</f>
        <v>0.00108</v>
      </c>
      <c r="S158" s="238">
        <v>0</v>
      </c>
      <c r="T158" s="239">
        <f>S158*H158</f>
        <v>0</v>
      </c>
      <c r="U158" s="40"/>
      <c r="V158" s="40"/>
      <c r="W158" s="40"/>
      <c r="X158" s="40"/>
      <c r="Y158" s="40"/>
      <c r="Z158" s="40"/>
      <c r="AA158" s="40"/>
      <c r="AB158" s="40"/>
      <c r="AC158" s="40"/>
      <c r="AD158" s="40"/>
      <c r="AE158" s="40"/>
      <c r="AR158" s="240" t="s">
        <v>525</v>
      </c>
      <c r="AT158" s="240" t="s">
        <v>407</v>
      </c>
      <c r="AU158" s="240" t="s">
        <v>91</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300</v>
      </c>
      <c r="BM158" s="240" t="s">
        <v>6260</v>
      </c>
    </row>
    <row r="159" s="2" customFormat="1" ht="16.5" customHeight="1">
      <c r="A159" s="40"/>
      <c r="B159" s="41"/>
      <c r="C159" s="284" t="s">
        <v>323</v>
      </c>
      <c r="D159" s="284" t="s">
        <v>407</v>
      </c>
      <c r="E159" s="285" t="s">
        <v>3554</v>
      </c>
      <c r="F159" s="286" t="s">
        <v>3555</v>
      </c>
      <c r="G159" s="287" t="s">
        <v>544</v>
      </c>
      <c r="H159" s="288">
        <v>38</v>
      </c>
      <c r="I159" s="289"/>
      <c r="J159" s="290">
        <f>ROUND(I159*H159,2)</f>
        <v>0</v>
      </c>
      <c r="K159" s="286" t="s">
        <v>234</v>
      </c>
      <c r="L159" s="291"/>
      <c r="M159" s="292" t="s">
        <v>1</v>
      </c>
      <c r="N159" s="293" t="s">
        <v>48</v>
      </c>
      <c r="O159" s="93"/>
      <c r="P159" s="238">
        <f>O159*H159</f>
        <v>0</v>
      </c>
      <c r="Q159" s="238">
        <v>8.0000000000000007E-05</v>
      </c>
      <c r="R159" s="238">
        <f>Q159*H159</f>
        <v>0.0030400000000000002</v>
      </c>
      <c r="S159" s="238">
        <v>0</v>
      </c>
      <c r="T159" s="239">
        <f>S159*H159</f>
        <v>0</v>
      </c>
      <c r="U159" s="40"/>
      <c r="V159" s="40"/>
      <c r="W159" s="40"/>
      <c r="X159" s="40"/>
      <c r="Y159" s="40"/>
      <c r="Z159" s="40"/>
      <c r="AA159" s="40"/>
      <c r="AB159" s="40"/>
      <c r="AC159" s="40"/>
      <c r="AD159" s="40"/>
      <c r="AE159" s="40"/>
      <c r="AR159" s="240" t="s">
        <v>525</v>
      </c>
      <c r="AT159" s="240" t="s">
        <v>407</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300</v>
      </c>
      <c r="BM159" s="240" t="s">
        <v>6261</v>
      </c>
    </row>
    <row r="160" s="2" customFormat="1" ht="16.5" customHeight="1">
      <c r="A160" s="40"/>
      <c r="B160" s="41"/>
      <c r="C160" s="229" t="s">
        <v>7</v>
      </c>
      <c r="D160" s="229" t="s">
        <v>230</v>
      </c>
      <c r="E160" s="230" t="s">
        <v>1670</v>
      </c>
      <c r="F160" s="231" t="s">
        <v>3584</v>
      </c>
      <c r="G160" s="232" t="s">
        <v>1381</v>
      </c>
      <c r="H160" s="305"/>
      <c r="I160" s="234"/>
      <c r="J160" s="235">
        <f>ROUND(I160*H160,2)</f>
        <v>0</v>
      </c>
      <c r="K160" s="231" t="s">
        <v>234</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300</v>
      </c>
      <c r="AT160" s="240" t="s">
        <v>230</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300</v>
      </c>
      <c r="BM160" s="240" t="s">
        <v>6262</v>
      </c>
    </row>
    <row r="161" s="12" customFormat="1" ht="22.8" customHeight="1">
      <c r="A161" s="12"/>
      <c r="B161" s="213"/>
      <c r="C161" s="214"/>
      <c r="D161" s="215" t="s">
        <v>82</v>
      </c>
      <c r="E161" s="227" t="s">
        <v>1673</v>
      </c>
      <c r="F161" s="227" t="s">
        <v>1674</v>
      </c>
      <c r="G161" s="214"/>
      <c r="H161" s="214"/>
      <c r="I161" s="217"/>
      <c r="J161" s="228">
        <f>BK161</f>
        <v>0</v>
      </c>
      <c r="K161" s="214"/>
      <c r="L161" s="219"/>
      <c r="M161" s="220"/>
      <c r="N161" s="221"/>
      <c r="O161" s="221"/>
      <c r="P161" s="222">
        <f>SUM(P162:P170)</f>
        <v>0</v>
      </c>
      <c r="Q161" s="221"/>
      <c r="R161" s="222">
        <f>SUM(R162:R170)</f>
        <v>0.0099500000000000005</v>
      </c>
      <c r="S161" s="221"/>
      <c r="T161" s="223">
        <f>SUM(T162:T170)</f>
        <v>0.10443999999999999</v>
      </c>
      <c r="U161" s="12"/>
      <c r="V161" s="12"/>
      <c r="W161" s="12"/>
      <c r="X161" s="12"/>
      <c r="Y161" s="12"/>
      <c r="Z161" s="12"/>
      <c r="AA161" s="12"/>
      <c r="AB161" s="12"/>
      <c r="AC161" s="12"/>
      <c r="AD161" s="12"/>
      <c r="AE161" s="12"/>
      <c r="AR161" s="224" t="s">
        <v>91</v>
      </c>
      <c r="AT161" s="225" t="s">
        <v>82</v>
      </c>
      <c r="AU161" s="225" t="s">
        <v>87</v>
      </c>
      <c r="AY161" s="224" t="s">
        <v>227</v>
      </c>
      <c r="BK161" s="226">
        <f>SUM(BK162:BK170)</f>
        <v>0</v>
      </c>
    </row>
    <row r="162" s="2" customFormat="1" ht="16.5" customHeight="1">
      <c r="A162" s="40"/>
      <c r="B162" s="41"/>
      <c r="C162" s="229" t="s">
        <v>470</v>
      </c>
      <c r="D162" s="229" t="s">
        <v>230</v>
      </c>
      <c r="E162" s="230" t="s">
        <v>3588</v>
      </c>
      <c r="F162" s="231" t="s">
        <v>3589</v>
      </c>
      <c r="G162" s="232" t="s">
        <v>544</v>
      </c>
      <c r="H162" s="233">
        <v>7</v>
      </c>
      <c r="I162" s="234"/>
      <c r="J162" s="235">
        <f>ROUND(I162*H162,2)</f>
        <v>0</v>
      </c>
      <c r="K162" s="231" t="s">
        <v>1</v>
      </c>
      <c r="L162" s="46"/>
      <c r="M162" s="236" t="s">
        <v>1</v>
      </c>
      <c r="N162" s="237" t="s">
        <v>48</v>
      </c>
      <c r="O162" s="93"/>
      <c r="P162" s="238">
        <f>O162*H162</f>
        <v>0</v>
      </c>
      <c r="Q162" s="238">
        <v>0</v>
      </c>
      <c r="R162" s="238">
        <f>Q162*H162</f>
        <v>0</v>
      </c>
      <c r="S162" s="238">
        <v>0.014919999999999999</v>
      </c>
      <c r="T162" s="239">
        <f>S162*H162</f>
        <v>0.10443999999999999</v>
      </c>
      <c r="U162" s="40"/>
      <c r="V162" s="40"/>
      <c r="W162" s="40"/>
      <c r="X162" s="40"/>
      <c r="Y162" s="40"/>
      <c r="Z162" s="40"/>
      <c r="AA162" s="40"/>
      <c r="AB162" s="40"/>
      <c r="AC162" s="40"/>
      <c r="AD162" s="40"/>
      <c r="AE162" s="40"/>
      <c r="AR162" s="240" t="s">
        <v>300</v>
      </c>
      <c r="AT162" s="240" t="s">
        <v>230</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300</v>
      </c>
      <c r="BM162" s="240" t="s">
        <v>6263</v>
      </c>
    </row>
    <row r="163" s="2" customFormat="1" ht="16.5" customHeight="1">
      <c r="A163" s="40"/>
      <c r="B163" s="41"/>
      <c r="C163" s="229" t="s">
        <v>475</v>
      </c>
      <c r="D163" s="229" t="s">
        <v>230</v>
      </c>
      <c r="E163" s="230" t="s">
        <v>3594</v>
      </c>
      <c r="F163" s="231" t="s">
        <v>3595</v>
      </c>
      <c r="G163" s="232" t="s">
        <v>544</v>
      </c>
      <c r="H163" s="233">
        <v>5</v>
      </c>
      <c r="I163" s="234"/>
      <c r="J163" s="235">
        <f>ROUND(I163*H163,2)</f>
        <v>0</v>
      </c>
      <c r="K163" s="231" t="s">
        <v>234</v>
      </c>
      <c r="L163" s="46"/>
      <c r="M163" s="236" t="s">
        <v>1</v>
      </c>
      <c r="N163" s="237" t="s">
        <v>48</v>
      </c>
      <c r="O163" s="93"/>
      <c r="P163" s="238">
        <f>O163*H163</f>
        <v>0</v>
      </c>
      <c r="Q163" s="238">
        <v>0.0012099999999999999</v>
      </c>
      <c r="R163" s="238">
        <f>Q163*H163</f>
        <v>0.0060499999999999998</v>
      </c>
      <c r="S163" s="238">
        <v>0</v>
      </c>
      <c r="T163" s="239">
        <f>S163*H163</f>
        <v>0</v>
      </c>
      <c r="U163" s="40"/>
      <c r="V163" s="40"/>
      <c r="W163" s="40"/>
      <c r="X163" s="40"/>
      <c r="Y163" s="40"/>
      <c r="Z163" s="40"/>
      <c r="AA163" s="40"/>
      <c r="AB163" s="40"/>
      <c r="AC163" s="40"/>
      <c r="AD163" s="40"/>
      <c r="AE163" s="40"/>
      <c r="AR163" s="240" t="s">
        <v>300</v>
      </c>
      <c r="AT163" s="240" t="s">
        <v>230</v>
      </c>
      <c r="AU163" s="240" t="s">
        <v>91</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300</v>
      </c>
      <c r="BM163" s="240" t="s">
        <v>6264</v>
      </c>
    </row>
    <row r="164" s="2" customFormat="1" ht="16.5" customHeight="1">
      <c r="A164" s="40"/>
      <c r="B164" s="41"/>
      <c r="C164" s="229" t="s">
        <v>491</v>
      </c>
      <c r="D164" s="229" t="s">
        <v>230</v>
      </c>
      <c r="E164" s="230" t="s">
        <v>3600</v>
      </c>
      <c r="F164" s="231" t="s">
        <v>3601</v>
      </c>
      <c r="G164" s="232" t="s">
        <v>544</v>
      </c>
      <c r="H164" s="233">
        <v>2</v>
      </c>
      <c r="I164" s="234"/>
      <c r="J164" s="235">
        <f>ROUND(I164*H164,2)</f>
        <v>0</v>
      </c>
      <c r="K164" s="231" t="s">
        <v>234</v>
      </c>
      <c r="L164" s="46"/>
      <c r="M164" s="236" t="s">
        <v>1</v>
      </c>
      <c r="N164" s="237" t="s">
        <v>48</v>
      </c>
      <c r="O164" s="93"/>
      <c r="P164" s="238">
        <f>O164*H164</f>
        <v>0</v>
      </c>
      <c r="Q164" s="238">
        <v>0.00029</v>
      </c>
      <c r="R164" s="238">
        <f>Q164*H164</f>
        <v>0.00058</v>
      </c>
      <c r="S164" s="238">
        <v>0</v>
      </c>
      <c r="T164" s="239">
        <f>S164*H164</f>
        <v>0</v>
      </c>
      <c r="U164" s="40"/>
      <c r="V164" s="40"/>
      <c r="W164" s="40"/>
      <c r="X164" s="40"/>
      <c r="Y164" s="40"/>
      <c r="Z164" s="40"/>
      <c r="AA164" s="40"/>
      <c r="AB164" s="40"/>
      <c r="AC164" s="40"/>
      <c r="AD164" s="40"/>
      <c r="AE164" s="40"/>
      <c r="AR164" s="240" t="s">
        <v>300</v>
      </c>
      <c r="AT164" s="240" t="s">
        <v>230</v>
      </c>
      <c r="AU164" s="240" t="s">
        <v>91</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300</v>
      </c>
      <c r="BM164" s="240" t="s">
        <v>6265</v>
      </c>
    </row>
    <row r="165" s="2" customFormat="1" ht="16.5" customHeight="1">
      <c r="A165" s="40"/>
      <c r="B165" s="41"/>
      <c r="C165" s="229" t="s">
        <v>496</v>
      </c>
      <c r="D165" s="229" t="s">
        <v>230</v>
      </c>
      <c r="E165" s="230" t="s">
        <v>3603</v>
      </c>
      <c r="F165" s="231" t="s">
        <v>3604</v>
      </c>
      <c r="G165" s="232" t="s">
        <v>544</v>
      </c>
      <c r="H165" s="233">
        <v>9</v>
      </c>
      <c r="I165" s="234"/>
      <c r="J165" s="235">
        <f>ROUND(I165*H165,2)</f>
        <v>0</v>
      </c>
      <c r="K165" s="231" t="s">
        <v>234</v>
      </c>
      <c r="L165" s="46"/>
      <c r="M165" s="236" t="s">
        <v>1</v>
      </c>
      <c r="N165" s="237" t="s">
        <v>48</v>
      </c>
      <c r="O165" s="93"/>
      <c r="P165" s="238">
        <f>O165*H165</f>
        <v>0</v>
      </c>
      <c r="Q165" s="238">
        <v>0.00035</v>
      </c>
      <c r="R165" s="238">
        <f>Q165*H165</f>
        <v>0.00315</v>
      </c>
      <c r="S165" s="238">
        <v>0</v>
      </c>
      <c r="T165" s="239">
        <f>S165*H165</f>
        <v>0</v>
      </c>
      <c r="U165" s="40"/>
      <c r="V165" s="40"/>
      <c r="W165" s="40"/>
      <c r="X165" s="40"/>
      <c r="Y165" s="40"/>
      <c r="Z165" s="40"/>
      <c r="AA165" s="40"/>
      <c r="AB165" s="40"/>
      <c r="AC165" s="40"/>
      <c r="AD165" s="40"/>
      <c r="AE165" s="40"/>
      <c r="AR165" s="240" t="s">
        <v>300</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300</v>
      </c>
      <c r="BM165" s="240" t="s">
        <v>6266</v>
      </c>
    </row>
    <row r="166" s="2" customFormat="1" ht="16.5" customHeight="1">
      <c r="A166" s="40"/>
      <c r="B166" s="41"/>
      <c r="C166" s="229" t="s">
        <v>500</v>
      </c>
      <c r="D166" s="229" t="s">
        <v>230</v>
      </c>
      <c r="E166" s="230" t="s">
        <v>3612</v>
      </c>
      <c r="F166" s="231" t="s">
        <v>3613</v>
      </c>
      <c r="G166" s="232" t="s">
        <v>459</v>
      </c>
      <c r="H166" s="233">
        <v>2</v>
      </c>
      <c r="I166" s="234"/>
      <c r="J166" s="235">
        <f>ROUND(I166*H166,2)</f>
        <v>0</v>
      </c>
      <c r="K166" s="231" t="s">
        <v>234</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300</v>
      </c>
      <c r="AT166" s="240" t="s">
        <v>230</v>
      </c>
      <c r="AU166" s="240" t="s">
        <v>91</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300</v>
      </c>
      <c r="BM166" s="240" t="s">
        <v>6267</v>
      </c>
    </row>
    <row r="167" s="2" customFormat="1" ht="16.5" customHeight="1">
      <c r="A167" s="40"/>
      <c r="B167" s="41"/>
      <c r="C167" s="229" t="s">
        <v>505</v>
      </c>
      <c r="D167" s="229" t="s">
        <v>230</v>
      </c>
      <c r="E167" s="230" t="s">
        <v>3615</v>
      </c>
      <c r="F167" s="231" t="s">
        <v>3616</v>
      </c>
      <c r="G167" s="232" t="s">
        <v>459</v>
      </c>
      <c r="H167" s="233">
        <v>3</v>
      </c>
      <c r="I167" s="234"/>
      <c r="J167" s="235">
        <f>ROUND(I167*H167,2)</f>
        <v>0</v>
      </c>
      <c r="K167" s="231" t="s">
        <v>234</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300</v>
      </c>
      <c r="AT167" s="240" t="s">
        <v>230</v>
      </c>
      <c r="AU167" s="240" t="s">
        <v>91</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300</v>
      </c>
      <c r="BM167" s="240" t="s">
        <v>6268</v>
      </c>
    </row>
    <row r="168" s="2" customFormat="1" ht="16.5" customHeight="1">
      <c r="A168" s="40"/>
      <c r="B168" s="41"/>
      <c r="C168" s="229" t="s">
        <v>509</v>
      </c>
      <c r="D168" s="229" t="s">
        <v>230</v>
      </c>
      <c r="E168" s="230" t="s">
        <v>3618</v>
      </c>
      <c r="F168" s="231" t="s">
        <v>3619</v>
      </c>
      <c r="G168" s="232" t="s">
        <v>459</v>
      </c>
      <c r="H168" s="233">
        <v>1</v>
      </c>
      <c r="I168" s="234"/>
      <c r="J168" s="235">
        <f>ROUND(I168*H168,2)</f>
        <v>0</v>
      </c>
      <c r="K168" s="231" t="s">
        <v>234</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300</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300</v>
      </c>
      <c r="BM168" s="240" t="s">
        <v>6269</v>
      </c>
    </row>
    <row r="169" s="2" customFormat="1" ht="16.5" customHeight="1">
      <c r="A169" s="40"/>
      <c r="B169" s="41"/>
      <c r="C169" s="229" t="s">
        <v>513</v>
      </c>
      <c r="D169" s="229" t="s">
        <v>230</v>
      </c>
      <c r="E169" s="230" t="s">
        <v>3645</v>
      </c>
      <c r="F169" s="231" t="s">
        <v>3646</v>
      </c>
      <c r="G169" s="232" t="s">
        <v>459</v>
      </c>
      <c r="H169" s="233">
        <v>1</v>
      </c>
      <c r="I169" s="234"/>
      <c r="J169" s="235">
        <f>ROUND(I169*H169,2)</f>
        <v>0</v>
      </c>
      <c r="K169" s="231" t="s">
        <v>234</v>
      </c>
      <c r="L169" s="46"/>
      <c r="M169" s="236" t="s">
        <v>1</v>
      </c>
      <c r="N169" s="237" t="s">
        <v>48</v>
      </c>
      <c r="O169" s="93"/>
      <c r="P169" s="238">
        <f>O169*H169</f>
        <v>0</v>
      </c>
      <c r="Q169" s="238">
        <v>0.00017000000000000001</v>
      </c>
      <c r="R169" s="238">
        <f>Q169*H169</f>
        <v>0.00017000000000000001</v>
      </c>
      <c r="S169" s="238">
        <v>0</v>
      </c>
      <c r="T169" s="239">
        <f>S169*H169</f>
        <v>0</v>
      </c>
      <c r="U169" s="40"/>
      <c r="V169" s="40"/>
      <c r="W169" s="40"/>
      <c r="X169" s="40"/>
      <c r="Y169" s="40"/>
      <c r="Z169" s="40"/>
      <c r="AA169" s="40"/>
      <c r="AB169" s="40"/>
      <c r="AC169" s="40"/>
      <c r="AD169" s="40"/>
      <c r="AE169" s="40"/>
      <c r="AR169" s="240" t="s">
        <v>300</v>
      </c>
      <c r="AT169" s="240" t="s">
        <v>230</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300</v>
      </c>
      <c r="BM169" s="240" t="s">
        <v>6270</v>
      </c>
    </row>
    <row r="170" s="2" customFormat="1" ht="16.5" customHeight="1">
      <c r="A170" s="40"/>
      <c r="B170" s="41"/>
      <c r="C170" s="229" t="s">
        <v>517</v>
      </c>
      <c r="D170" s="229" t="s">
        <v>230</v>
      </c>
      <c r="E170" s="230" t="s">
        <v>3656</v>
      </c>
      <c r="F170" s="231" t="s">
        <v>3657</v>
      </c>
      <c r="G170" s="232" t="s">
        <v>1381</v>
      </c>
      <c r="H170" s="305"/>
      <c r="I170" s="234"/>
      <c r="J170" s="235">
        <f>ROUND(I170*H170,2)</f>
        <v>0</v>
      </c>
      <c r="K170" s="231" t="s">
        <v>234</v>
      </c>
      <c r="L170" s="46"/>
      <c r="M170" s="236" t="s">
        <v>1</v>
      </c>
      <c r="N170" s="237" t="s">
        <v>48</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300</v>
      </c>
      <c r="AT170" s="240" t="s">
        <v>230</v>
      </c>
      <c r="AU170" s="240" t="s">
        <v>91</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300</v>
      </c>
      <c r="BM170" s="240" t="s">
        <v>6271</v>
      </c>
    </row>
    <row r="171" s="12" customFormat="1" ht="22.8" customHeight="1">
      <c r="A171" s="12"/>
      <c r="B171" s="213"/>
      <c r="C171" s="214"/>
      <c r="D171" s="215" t="s">
        <v>82</v>
      </c>
      <c r="E171" s="227" t="s">
        <v>3659</v>
      </c>
      <c r="F171" s="227" t="s">
        <v>3660</v>
      </c>
      <c r="G171" s="214"/>
      <c r="H171" s="214"/>
      <c r="I171" s="217"/>
      <c r="J171" s="228">
        <f>BK171</f>
        <v>0</v>
      </c>
      <c r="K171" s="214"/>
      <c r="L171" s="219"/>
      <c r="M171" s="220"/>
      <c r="N171" s="221"/>
      <c r="O171" s="221"/>
      <c r="P171" s="222">
        <f>SUM(P172:P183)</f>
        <v>0</v>
      </c>
      <c r="Q171" s="221"/>
      <c r="R171" s="222">
        <f>SUM(R172:R183)</f>
        <v>0.130055537</v>
      </c>
      <c r="S171" s="221"/>
      <c r="T171" s="223">
        <f>SUM(T172:T183)</f>
        <v>0.063899999999999998</v>
      </c>
      <c r="U171" s="12"/>
      <c r="V171" s="12"/>
      <c r="W171" s="12"/>
      <c r="X171" s="12"/>
      <c r="Y171" s="12"/>
      <c r="Z171" s="12"/>
      <c r="AA171" s="12"/>
      <c r="AB171" s="12"/>
      <c r="AC171" s="12"/>
      <c r="AD171" s="12"/>
      <c r="AE171" s="12"/>
      <c r="AR171" s="224" t="s">
        <v>91</v>
      </c>
      <c r="AT171" s="225" t="s">
        <v>82</v>
      </c>
      <c r="AU171" s="225" t="s">
        <v>87</v>
      </c>
      <c r="AY171" s="224" t="s">
        <v>227</v>
      </c>
      <c r="BK171" s="226">
        <f>SUM(BK172:BK183)</f>
        <v>0</v>
      </c>
    </row>
    <row r="172" s="2" customFormat="1" ht="16.5" customHeight="1">
      <c r="A172" s="40"/>
      <c r="B172" s="41"/>
      <c r="C172" s="229" t="s">
        <v>521</v>
      </c>
      <c r="D172" s="229" t="s">
        <v>230</v>
      </c>
      <c r="E172" s="230" t="s">
        <v>6272</v>
      </c>
      <c r="F172" s="231" t="s">
        <v>6273</v>
      </c>
      <c r="G172" s="232" t="s">
        <v>544</v>
      </c>
      <c r="H172" s="233">
        <v>30</v>
      </c>
      <c r="I172" s="234"/>
      <c r="J172" s="235">
        <f>ROUND(I172*H172,2)</f>
        <v>0</v>
      </c>
      <c r="K172" s="231" t="s">
        <v>234</v>
      </c>
      <c r="L172" s="46"/>
      <c r="M172" s="236" t="s">
        <v>1</v>
      </c>
      <c r="N172" s="237" t="s">
        <v>48</v>
      </c>
      <c r="O172" s="93"/>
      <c r="P172" s="238">
        <f>O172*H172</f>
        <v>0</v>
      </c>
      <c r="Q172" s="238">
        <v>0</v>
      </c>
      <c r="R172" s="238">
        <f>Q172*H172</f>
        <v>0</v>
      </c>
      <c r="S172" s="238">
        <v>0.0021299999999999999</v>
      </c>
      <c r="T172" s="239">
        <f>S172*H172</f>
        <v>0.063899999999999998</v>
      </c>
      <c r="U172" s="40"/>
      <c r="V172" s="40"/>
      <c r="W172" s="40"/>
      <c r="X172" s="40"/>
      <c r="Y172" s="40"/>
      <c r="Z172" s="40"/>
      <c r="AA172" s="40"/>
      <c r="AB172" s="40"/>
      <c r="AC172" s="40"/>
      <c r="AD172" s="40"/>
      <c r="AE172" s="40"/>
      <c r="AR172" s="240" t="s">
        <v>300</v>
      </c>
      <c r="AT172" s="240" t="s">
        <v>230</v>
      </c>
      <c r="AU172" s="240" t="s">
        <v>91</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300</v>
      </c>
      <c r="BM172" s="240" t="s">
        <v>6274</v>
      </c>
    </row>
    <row r="173" s="2" customFormat="1" ht="16.5" customHeight="1">
      <c r="A173" s="40"/>
      <c r="B173" s="41"/>
      <c r="C173" s="229" t="s">
        <v>525</v>
      </c>
      <c r="D173" s="229" t="s">
        <v>230</v>
      </c>
      <c r="E173" s="230" t="s">
        <v>3670</v>
      </c>
      <c r="F173" s="231" t="s">
        <v>3671</v>
      </c>
      <c r="G173" s="232" t="s">
        <v>544</v>
      </c>
      <c r="H173" s="233">
        <v>74</v>
      </c>
      <c r="I173" s="234"/>
      <c r="J173" s="235">
        <f>ROUND(I173*H173,2)</f>
        <v>0</v>
      </c>
      <c r="K173" s="231" t="s">
        <v>234</v>
      </c>
      <c r="L173" s="46"/>
      <c r="M173" s="236" t="s">
        <v>1</v>
      </c>
      <c r="N173" s="237" t="s">
        <v>48</v>
      </c>
      <c r="O173" s="93"/>
      <c r="P173" s="238">
        <f>O173*H173</f>
        <v>0</v>
      </c>
      <c r="Q173" s="238">
        <v>0.00077999999999999999</v>
      </c>
      <c r="R173" s="238">
        <f>Q173*H173</f>
        <v>0.05772</v>
      </c>
      <c r="S173" s="238">
        <v>0</v>
      </c>
      <c r="T173" s="239">
        <f>S173*H173</f>
        <v>0</v>
      </c>
      <c r="U173" s="40"/>
      <c r="V173" s="40"/>
      <c r="W173" s="40"/>
      <c r="X173" s="40"/>
      <c r="Y173" s="40"/>
      <c r="Z173" s="40"/>
      <c r="AA173" s="40"/>
      <c r="AB173" s="40"/>
      <c r="AC173" s="40"/>
      <c r="AD173" s="40"/>
      <c r="AE173" s="40"/>
      <c r="AR173" s="240" t="s">
        <v>300</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300</v>
      </c>
      <c r="BM173" s="240" t="s">
        <v>6275</v>
      </c>
    </row>
    <row r="174" s="2" customFormat="1" ht="16.5" customHeight="1">
      <c r="A174" s="40"/>
      <c r="B174" s="41"/>
      <c r="C174" s="229" t="s">
        <v>529</v>
      </c>
      <c r="D174" s="229" t="s">
        <v>230</v>
      </c>
      <c r="E174" s="230" t="s">
        <v>6276</v>
      </c>
      <c r="F174" s="231" t="s">
        <v>6277</v>
      </c>
      <c r="G174" s="232" t="s">
        <v>459</v>
      </c>
      <c r="H174" s="233">
        <v>4</v>
      </c>
      <c r="I174" s="234"/>
      <c r="J174" s="235">
        <f>ROUND(I174*H174,2)</f>
        <v>0</v>
      </c>
      <c r="K174" s="231" t="s">
        <v>234</v>
      </c>
      <c r="L174" s="46"/>
      <c r="M174" s="236" t="s">
        <v>1</v>
      </c>
      <c r="N174" s="237" t="s">
        <v>48</v>
      </c>
      <c r="O174" s="93"/>
      <c r="P174" s="238">
        <f>O174*H174</f>
        <v>0</v>
      </c>
      <c r="Q174" s="238">
        <v>0.00012</v>
      </c>
      <c r="R174" s="238">
        <f>Q174*H174</f>
        <v>0.00048000000000000001</v>
      </c>
      <c r="S174" s="238">
        <v>0</v>
      </c>
      <c r="T174" s="239">
        <f>S174*H174</f>
        <v>0</v>
      </c>
      <c r="U174" s="40"/>
      <c r="V174" s="40"/>
      <c r="W174" s="40"/>
      <c r="X174" s="40"/>
      <c r="Y174" s="40"/>
      <c r="Z174" s="40"/>
      <c r="AA174" s="40"/>
      <c r="AB174" s="40"/>
      <c r="AC174" s="40"/>
      <c r="AD174" s="40"/>
      <c r="AE174" s="40"/>
      <c r="AR174" s="240" t="s">
        <v>300</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300</v>
      </c>
      <c r="BM174" s="240" t="s">
        <v>6278</v>
      </c>
    </row>
    <row r="175" s="2" customFormat="1" ht="16.5" customHeight="1">
      <c r="A175" s="40"/>
      <c r="B175" s="41"/>
      <c r="C175" s="229" t="s">
        <v>533</v>
      </c>
      <c r="D175" s="229" t="s">
        <v>230</v>
      </c>
      <c r="E175" s="230" t="s">
        <v>3710</v>
      </c>
      <c r="F175" s="231" t="s">
        <v>3711</v>
      </c>
      <c r="G175" s="232" t="s">
        <v>459</v>
      </c>
      <c r="H175" s="233">
        <v>4</v>
      </c>
      <c r="I175" s="234"/>
      <c r="J175" s="235">
        <f>ROUND(I175*H175,2)</f>
        <v>0</v>
      </c>
      <c r="K175" s="231" t="s">
        <v>234</v>
      </c>
      <c r="L175" s="46"/>
      <c r="M175" s="236" t="s">
        <v>1</v>
      </c>
      <c r="N175" s="237" t="s">
        <v>48</v>
      </c>
      <c r="O175" s="93"/>
      <c r="P175" s="238">
        <f>O175*H175</f>
        <v>0</v>
      </c>
      <c r="Q175" s="238">
        <v>0.00075000000000000002</v>
      </c>
      <c r="R175" s="238">
        <f>Q175*H175</f>
        <v>0.0030000000000000001</v>
      </c>
      <c r="S175" s="238">
        <v>0</v>
      </c>
      <c r="T175" s="239">
        <f>S175*H175</f>
        <v>0</v>
      </c>
      <c r="U175" s="40"/>
      <c r="V175" s="40"/>
      <c r="W175" s="40"/>
      <c r="X175" s="40"/>
      <c r="Y175" s="40"/>
      <c r="Z175" s="40"/>
      <c r="AA175" s="40"/>
      <c r="AB175" s="40"/>
      <c r="AC175" s="40"/>
      <c r="AD175" s="40"/>
      <c r="AE175" s="40"/>
      <c r="AR175" s="240" t="s">
        <v>300</v>
      </c>
      <c r="AT175" s="240" t="s">
        <v>230</v>
      </c>
      <c r="AU175" s="240" t="s">
        <v>91</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300</v>
      </c>
      <c r="BM175" s="240" t="s">
        <v>6279</v>
      </c>
    </row>
    <row r="176" s="2" customFormat="1" ht="16.5" customHeight="1">
      <c r="A176" s="40"/>
      <c r="B176" s="41"/>
      <c r="C176" s="229" t="s">
        <v>537</v>
      </c>
      <c r="D176" s="229" t="s">
        <v>230</v>
      </c>
      <c r="E176" s="230" t="s">
        <v>6280</v>
      </c>
      <c r="F176" s="231" t="s">
        <v>6281</v>
      </c>
      <c r="G176" s="232" t="s">
        <v>459</v>
      </c>
      <c r="H176" s="233">
        <v>4</v>
      </c>
      <c r="I176" s="234"/>
      <c r="J176" s="235">
        <f>ROUND(I176*H176,2)</f>
        <v>0</v>
      </c>
      <c r="K176" s="231" t="s">
        <v>3297</v>
      </c>
      <c r="L176" s="46"/>
      <c r="M176" s="236" t="s">
        <v>1</v>
      </c>
      <c r="N176" s="237" t="s">
        <v>48</v>
      </c>
      <c r="O176" s="93"/>
      <c r="P176" s="238">
        <f>O176*H176</f>
        <v>0</v>
      </c>
      <c r="Q176" s="238">
        <v>1.6053E-05</v>
      </c>
      <c r="R176" s="238">
        <f>Q176*H176</f>
        <v>6.4212000000000001E-05</v>
      </c>
      <c r="S176" s="238">
        <v>0</v>
      </c>
      <c r="T176" s="239">
        <f>S176*H176</f>
        <v>0</v>
      </c>
      <c r="U176" s="40"/>
      <c r="V176" s="40"/>
      <c r="W176" s="40"/>
      <c r="X176" s="40"/>
      <c r="Y176" s="40"/>
      <c r="Z176" s="40"/>
      <c r="AA176" s="40"/>
      <c r="AB176" s="40"/>
      <c r="AC176" s="40"/>
      <c r="AD176" s="40"/>
      <c r="AE176" s="40"/>
      <c r="AR176" s="240" t="s">
        <v>300</v>
      </c>
      <c r="AT176" s="240" t="s">
        <v>230</v>
      </c>
      <c r="AU176" s="240" t="s">
        <v>91</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300</v>
      </c>
      <c r="BM176" s="240" t="s">
        <v>6282</v>
      </c>
    </row>
    <row r="177" s="2" customFormat="1" ht="16.5" customHeight="1">
      <c r="A177" s="40"/>
      <c r="B177" s="41"/>
      <c r="C177" s="284" t="s">
        <v>541</v>
      </c>
      <c r="D177" s="284" t="s">
        <v>407</v>
      </c>
      <c r="E177" s="285" t="s">
        <v>6283</v>
      </c>
      <c r="F177" s="286" t="s">
        <v>6284</v>
      </c>
      <c r="G177" s="287" t="s">
        <v>459</v>
      </c>
      <c r="H177" s="288">
        <v>2</v>
      </c>
      <c r="I177" s="289"/>
      <c r="J177" s="290">
        <f>ROUND(I177*H177,2)</f>
        <v>0</v>
      </c>
      <c r="K177" s="286" t="s">
        <v>234</v>
      </c>
      <c r="L177" s="291"/>
      <c r="M177" s="292" t="s">
        <v>1</v>
      </c>
      <c r="N177" s="293" t="s">
        <v>48</v>
      </c>
      <c r="O177" s="93"/>
      <c r="P177" s="238">
        <f>O177*H177</f>
        <v>0</v>
      </c>
      <c r="Q177" s="238">
        <v>0.00052999999999999998</v>
      </c>
      <c r="R177" s="238">
        <f>Q177*H177</f>
        <v>0.00106</v>
      </c>
      <c r="S177" s="238">
        <v>0</v>
      </c>
      <c r="T177" s="239">
        <f>S177*H177</f>
        <v>0</v>
      </c>
      <c r="U177" s="40"/>
      <c r="V177" s="40"/>
      <c r="W177" s="40"/>
      <c r="X177" s="40"/>
      <c r="Y177" s="40"/>
      <c r="Z177" s="40"/>
      <c r="AA177" s="40"/>
      <c r="AB177" s="40"/>
      <c r="AC177" s="40"/>
      <c r="AD177" s="40"/>
      <c r="AE177" s="40"/>
      <c r="AR177" s="240" t="s">
        <v>525</v>
      </c>
      <c r="AT177" s="240" t="s">
        <v>407</v>
      </c>
      <c r="AU177" s="240" t="s">
        <v>91</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300</v>
      </c>
      <c r="BM177" s="240" t="s">
        <v>6285</v>
      </c>
    </row>
    <row r="178" s="2" customFormat="1" ht="16.5" customHeight="1">
      <c r="A178" s="40"/>
      <c r="B178" s="41"/>
      <c r="C178" s="284" t="s">
        <v>547</v>
      </c>
      <c r="D178" s="284" t="s">
        <v>407</v>
      </c>
      <c r="E178" s="285" t="s">
        <v>6286</v>
      </c>
      <c r="F178" s="286" t="s">
        <v>6287</v>
      </c>
      <c r="G178" s="287" t="s">
        <v>459</v>
      </c>
      <c r="H178" s="288">
        <v>2</v>
      </c>
      <c r="I178" s="289"/>
      <c r="J178" s="290">
        <f>ROUND(I178*H178,2)</f>
        <v>0</v>
      </c>
      <c r="K178" s="286" t="s">
        <v>234</v>
      </c>
      <c r="L178" s="291"/>
      <c r="M178" s="292" t="s">
        <v>1</v>
      </c>
      <c r="N178" s="293" t="s">
        <v>48</v>
      </c>
      <c r="O178" s="93"/>
      <c r="P178" s="238">
        <f>O178*H178</f>
        <v>0</v>
      </c>
      <c r="Q178" s="238">
        <v>0.00052999999999999998</v>
      </c>
      <c r="R178" s="238">
        <f>Q178*H178</f>
        <v>0.00106</v>
      </c>
      <c r="S178" s="238">
        <v>0</v>
      </c>
      <c r="T178" s="239">
        <f>S178*H178</f>
        <v>0</v>
      </c>
      <c r="U178" s="40"/>
      <c r="V178" s="40"/>
      <c r="W178" s="40"/>
      <c r="X178" s="40"/>
      <c r="Y178" s="40"/>
      <c r="Z178" s="40"/>
      <c r="AA178" s="40"/>
      <c r="AB178" s="40"/>
      <c r="AC178" s="40"/>
      <c r="AD178" s="40"/>
      <c r="AE178" s="40"/>
      <c r="AR178" s="240" t="s">
        <v>525</v>
      </c>
      <c r="AT178" s="240" t="s">
        <v>407</v>
      </c>
      <c r="AU178" s="240" t="s">
        <v>91</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300</v>
      </c>
      <c r="BM178" s="240" t="s">
        <v>6288</v>
      </c>
    </row>
    <row r="179" s="2" customFormat="1" ht="16.5" customHeight="1">
      <c r="A179" s="40"/>
      <c r="B179" s="41"/>
      <c r="C179" s="229" t="s">
        <v>552</v>
      </c>
      <c r="D179" s="229" t="s">
        <v>230</v>
      </c>
      <c r="E179" s="230" t="s">
        <v>3746</v>
      </c>
      <c r="F179" s="231" t="s">
        <v>3747</v>
      </c>
      <c r="G179" s="232" t="s">
        <v>2139</v>
      </c>
      <c r="H179" s="233">
        <v>63</v>
      </c>
      <c r="I179" s="234"/>
      <c r="J179" s="235">
        <f>ROUND(I179*H179,2)</f>
        <v>0</v>
      </c>
      <c r="K179" s="231" t="s">
        <v>1</v>
      </c>
      <c r="L179" s="46"/>
      <c r="M179" s="236" t="s">
        <v>1</v>
      </c>
      <c r="N179" s="237" t="s">
        <v>48</v>
      </c>
      <c r="O179" s="93"/>
      <c r="P179" s="238">
        <f>O179*H179</f>
        <v>0</v>
      </c>
      <c r="Q179" s="238">
        <v>5.8275E-05</v>
      </c>
      <c r="R179" s="238">
        <f>Q179*H179</f>
        <v>0.003671325</v>
      </c>
      <c r="S179" s="238">
        <v>0</v>
      </c>
      <c r="T179" s="239">
        <f>S179*H179</f>
        <v>0</v>
      </c>
      <c r="U179" s="40"/>
      <c r="V179" s="40"/>
      <c r="W179" s="40"/>
      <c r="X179" s="40"/>
      <c r="Y179" s="40"/>
      <c r="Z179" s="40"/>
      <c r="AA179" s="40"/>
      <c r="AB179" s="40"/>
      <c r="AC179" s="40"/>
      <c r="AD179" s="40"/>
      <c r="AE179" s="40"/>
      <c r="AR179" s="240" t="s">
        <v>300</v>
      </c>
      <c r="AT179" s="240" t="s">
        <v>230</v>
      </c>
      <c r="AU179" s="240" t="s">
        <v>91</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300</v>
      </c>
      <c r="BM179" s="240" t="s">
        <v>6289</v>
      </c>
    </row>
    <row r="180" s="2" customFormat="1" ht="16.5" customHeight="1">
      <c r="A180" s="40"/>
      <c r="B180" s="41"/>
      <c r="C180" s="284" t="s">
        <v>559</v>
      </c>
      <c r="D180" s="284" t="s">
        <v>407</v>
      </c>
      <c r="E180" s="285" t="s">
        <v>3749</v>
      </c>
      <c r="F180" s="286" t="s">
        <v>3750</v>
      </c>
      <c r="G180" s="287" t="s">
        <v>398</v>
      </c>
      <c r="H180" s="288">
        <v>0.040000000000000001</v>
      </c>
      <c r="I180" s="289"/>
      <c r="J180" s="290">
        <f>ROUND(I180*H180,2)</f>
        <v>0</v>
      </c>
      <c r="K180" s="286" t="s">
        <v>1</v>
      </c>
      <c r="L180" s="291"/>
      <c r="M180" s="292" t="s">
        <v>1</v>
      </c>
      <c r="N180" s="293" t="s">
        <v>48</v>
      </c>
      <c r="O180" s="93"/>
      <c r="P180" s="238">
        <f>O180*H180</f>
        <v>0</v>
      </c>
      <c r="Q180" s="238">
        <v>1</v>
      </c>
      <c r="R180" s="238">
        <f>Q180*H180</f>
        <v>0.040000000000000001</v>
      </c>
      <c r="S180" s="238">
        <v>0</v>
      </c>
      <c r="T180" s="239">
        <f>S180*H180</f>
        <v>0</v>
      </c>
      <c r="U180" s="40"/>
      <c r="V180" s="40"/>
      <c r="W180" s="40"/>
      <c r="X180" s="40"/>
      <c r="Y180" s="40"/>
      <c r="Z180" s="40"/>
      <c r="AA180" s="40"/>
      <c r="AB180" s="40"/>
      <c r="AC180" s="40"/>
      <c r="AD180" s="40"/>
      <c r="AE180" s="40"/>
      <c r="AR180" s="240" t="s">
        <v>525</v>
      </c>
      <c r="AT180" s="240" t="s">
        <v>407</v>
      </c>
      <c r="AU180" s="240" t="s">
        <v>91</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300</v>
      </c>
      <c r="BM180" s="240" t="s">
        <v>6290</v>
      </c>
    </row>
    <row r="181" s="2" customFormat="1" ht="16.5" customHeight="1">
      <c r="A181" s="40"/>
      <c r="B181" s="41"/>
      <c r="C181" s="284" t="s">
        <v>566</v>
      </c>
      <c r="D181" s="284" t="s">
        <v>407</v>
      </c>
      <c r="E181" s="285" t="s">
        <v>3752</v>
      </c>
      <c r="F181" s="286" t="s">
        <v>3753</v>
      </c>
      <c r="G181" s="287" t="s">
        <v>398</v>
      </c>
      <c r="H181" s="288">
        <v>0.023</v>
      </c>
      <c r="I181" s="289"/>
      <c r="J181" s="290">
        <f>ROUND(I181*H181,2)</f>
        <v>0</v>
      </c>
      <c r="K181" s="286" t="s">
        <v>1</v>
      </c>
      <c r="L181" s="291"/>
      <c r="M181" s="292" t="s">
        <v>1</v>
      </c>
      <c r="N181" s="293" t="s">
        <v>48</v>
      </c>
      <c r="O181" s="93"/>
      <c r="P181" s="238">
        <f>O181*H181</f>
        <v>0</v>
      </c>
      <c r="Q181" s="238">
        <v>1</v>
      </c>
      <c r="R181" s="238">
        <f>Q181*H181</f>
        <v>0.023</v>
      </c>
      <c r="S181" s="238">
        <v>0</v>
      </c>
      <c r="T181" s="239">
        <f>S181*H181</f>
        <v>0</v>
      </c>
      <c r="U181" s="40"/>
      <c r="V181" s="40"/>
      <c r="W181" s="40"/>
      <c r="X181" s="40"/>
      <c r="Y181" s="40"/>
      <c r="Z181" s="40"/>
      <c r="AA181" s="40"/>
      <c r="AB181" s="40"/>
      <c r="AC181" s="40"/>
      <c r="AD181" s="40"/>
      <c r="AE181" s="40"/>
      <c r="AR181" s="240" t="s">
        <v>525</v>
      </c>
      <c r="AT181" s="240" t="s">
        <v>407</v>
      </c>
      <c r="AU181" s="240" t="s">
        <v>91</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300</v>
      </c>
      <c r="BM181" s="240" t="s">
        <v>6291</v>
      </c>
    </row>
    <row r="182" s="2" customFormat="1" ht="16.5" customHeight="1">
      <c r="A182" s="40"/>
      <c r="B182" s="41"/>
      <c r="C182" s="229" t="s">
        <v>570</v>
      </c>
      <c r="D182" s="229" t="s">
        <v>230</v>
      </c>
      <c r="E182" s="230" t="s">
        <v>768</v>
      </c>
      <c r="F182" s="231" t="s">
        <v>3336</v>
      </c>
      <c r="G182" s="232" t="s">
        <v>367</v>
      </c>
      <c r="H182" s="233">
        <v>35</v>
      </c>
      <c r="I182" s="234"/>
      <c r="J182" s="235">
        <f>ROUND(I182*H182,2)</f>
        <v>0</v>
      </c>
      <c r="K182" s="231" t="s">
        <v>1</v>
      </c>
      <c r="L182" s="46"/>
      <c r="M182" s="236" t="s">
        <v>1</v>
      </c>
      <c r="N182" s="237" t="s">
        <v>48</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300</v>
      </c>
      <c r="AT182" s="240" t="s">
        <v>230</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300</v>
      </c>
      <c r="BM182" s="240" t="s">
        <v>6292</v>
      </c>
    </row>
    <row r="183" s="2" customFormat="1" ht="16.5" customHeight="1">
      <c r="A183" s="40"/>
      <c r="B183" s="41"/>
      <c r="C183" s="229" t="s">
        <v>574</v>
      </c>
      <c r="D183" s="229" t="s">
        <v>230</v>
      </c>
      <c r="E183" s="230" t="s">
        <v>3756</v>
      </c>
      <c r="F183" s="231" t="s">
        <v>3757</v>
      </c>
      <c r="G183" s="232" t="s">
        <v>1381</v>
      </c>
      <c r="H183" s="305"/>
      <c r="I183" s="234"/>
      <c r="J183" s="235">
        <f>ROUND(I183*H183,2)</f>
        <v>0</v>
      </c>
      <c r="K183" s="231" t="s">
        <v>234</v>
      </c>
      <c r="L183" s="46"/>
      <c r="M183" s="236" t="s">
        <v>1</v>
      </c>
      <c r="N183" s="237" t="s">
        <v>48</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300</v>
      </c>
      <c r="AT183" s="240" t="s">
        <v>230</v>
      </c>
      <c r="AU183" s="240" t="s">
        <v>91</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300</v>
      </c>
      <c r="BM183" s="240" t="s">
        <v>6293</v>
      </c>
    </row>
    <row r="184" s="12" customFormat="1" ht="22.8" customHeight="1">
      <c r="A184" s="12"/>
      <c r="B184" s="213"/>
      <c r="C184" s="214"/>
      <c r="D184" s="215" t="s">
        <v>82</v>
      </c>
      <c r="E184" s="227" t="s">
        <v>3759</v>
      </c>
      <c r="F184" s="227" t="s">
        <v>3760</v>
      </c>
      <c r="G184" s="214"/>
      <c r="H184" s="214"/>
      <c r="I184" s="217"/>
      <c r="J184" s="228">
        <f>BK184</f>
        <v>0</v>
      </c>
      <c r="K184" s="214"/>
      <c r="L184" s="219"/>
      <c r="M184" s="220"/>
      <c r="N184" s="221"/>
      <c r="O184" s="221"/>
      <c r="P184" s="222">
        <f>SUM(P185:P198)</f>
        <v>0</v>
      </c>
      <c r="Q184" s="221"/>
      <c r="R184" s="222">
        <f>SUM(R185:R198)</f>
        <v>0.10387000000000002</v>
      </c>
      <c r="S184" s="221"/>
      <c r="T184" s="223">
        <f>SUM(T185:T198)</f>
        <v>0.15464</v>
      </c>
      <c r="U184" s="12"/>
      <c r="V184" s="12"/>
      <c r="W184" s="12"/>
      <c r="X184" s="12"/>
      <c r="Y184" s="12"/>
      <c r="Z184" s="12"/>
      <c r="AA184" s="12"/>
      <c r="AB184" s="12"/>
      <c r="AC184" s="12"/>
      <c r="AD184" s="12"/>
      <c r="AE184" s="12"/>
      <c r="AR184" s="224" t="s">
        <v>91</v>
      </c>
      <c r="AT184" s="225" t="s">
        <v>82</v>
      </c>
      <c r="AU184" s="225" t="s">
        <v>87</v>
      </c>
      <c r="AY184" s="224" t="s">
        <v>227</v>
      </c>
      <c r="BK184" s="226">
        <f>SUM(BK185:BK198)</f>
        <v>0</v>
      </c>
    </row>
    <row r="185" s="2" customFormat="1" ht="16.5" customHeight="1">
      <c r="A185" s="40"/>
      <c r="B185" s="41"/>
      <c r="C185" s="229" t="s">
        <v>580</v>
      </c>
      <c r="D185" s="229" t="s">
        <v>230</v>
      </c>
      <c r="E185" s="230" t="s">
        <v>3764</v>
      </c>
      <c r="F185" s="231" t="s">
        <v>3765</v>
      </c>
      <c r="G185" s="232" t="s">
        <v>3766</v>
      </c>
      <c r="H185" s="233">
        <v>8</v>
      </c>
      <c r="I185" s="234"/>
      <c r="J185" s="235">
        <f>ROUND(I185*H185,2)</f>
        <v>0</v>
      </c>
      <c r="K185" s="231" t="s">
        <v>1</v>
      </c>
      <c r="L185" s="46"/>
      <c r="M185" s="236" t="s">
        <v>1</v>
      </c>
      <c r="N185" s="237" t="s">
        <v>48</v>
      </c>
      <c r="O185" s="93"/>
      <c r="P185" s="238">
        <f>O185*H185</f>
        <v>0</v>
      </c>
      <c r="Q185" s="238">
        <v>0</v>
      </c>
      <c r="R185" s="238">
        <f>Q185*H185</f>
        <v>0</v>
      </c>
      <c r="S185" s="238">
        <v>0.01933</v>
      </c>
      <c r="T185" s="239">
        <f>S185*H185</f>
        <v>0.15464</v>
      </c>
      <c r="U185" s="40"/>
      <c r="V185" s="40"/>
      <c r="W185" s="40"/>
      <c r="X185" s="40"/>
      <c r="Y185" s="40"/>
      <c r="Z185" s="40"/>
      <c r="AA185" s="40"/>
      <c r="AB185" s="40"/>
      <c r="AC185" s="40"/>
      <c r="AD185" s="40"/>
      <c r="AE185" s="40"/>
      <c r="AR185" s="240" t="s">
        <v>300</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300</v>
      </c>
      <c r="BM185" s="240" t="s">
        <v>6294</v>
      </c>
    </row>
    <row r="186" s="2" customFormat="1" ht="16.5" customHeight="1">
      <c r="A186" s="40"/>
      <c r="B186" s="41"/>
      <c r="C186" s="229" t="s">
        <v>585</v>
      </c>
      <c r="D186" s="229" t="s">
        <v>230</v>
      </c>
      <c r="E186" s="230" t="s">
        <v>6295</v>
      </c>
      <c r="F186" s="231" t="s">
        <v>6296</v>
      </c>
      <c r="G186" s="232" t="s">
        <v>2792</v>
      </c>
      <c r="H186" s="233">
        <v>1</v>
      </c>
      <c r="I186" s="234"/>
      <c r="J186" s="235">
        <f>ROUND(I186*H186,2)</f>
        <v>0</v>
      </c>
      <c r="K186" s="231" t="s">
        <v>234</v>
      </c>
      <c r="L186" s="46"/>
      <c r="M186" s="236" t="s">
        <v>1</v>
      </c>
      <c r="N186" s="237" t="s">
        <v>48</v>
      </c>
      <c r="O186" s="93"/>
      <c r="P186" s="238">
        <f>O186*H186</f>
        <v>0</v>
      </c>
      <c r="Q186" s="238">
        <v>0.023199999999999998</v>
      </c>
      <c r="R186" s="238">
        <f>Q186*H186</f>
        <v>0.023199999999999998</v>
      </c>
      <c r="S186" s="238">
        <v>0</v>
      </c>
      <c r="T186" s="239">
        <f>S186*H186</f>
        <v>0</v>
      </c>
      <c r="U186" s="40"/>
      <c r="V186" s="40"/>
      <c r="W186" s="40"/>
      <c r="X186" s="40"/>
      <c r="Y186" s="40"/>
      <c r="Z186" s="40"/>
      <c r="AA186" s="40"/>
      <c r="AB186" s="40"/>
      <c r="AC186" s="40"/>
      <c r="AD186" s="40"/>
      <c r="AE186" s="40"/>
      <c r="AR186" s="240" t="s">
        <v>300</v>
      </c>
      <c r="AT186" s="240" t="s">
        <v>230</v>
      </c>
      <c r="AU186" s="240" t="s">
        <v>91</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300</v>
      </c>
      <c r="BM186" s="240" t="s">
        <v>6297</v>
      </c>
    </row>
    <row r="187" s="2" customFormat="1" ht="16.5" customHeight="1">
      <c r="A187" s="40"/>
      <c r="B187" s="41"/>
      <c r="C187" s="229" t="s">
        <v>590</v>
      </c>
      <c r="D187" s="229" t="s">
        <v>230</v>
      </c>
      <c r="E187" s="230" t="s">
        <v>6298</v>
      </c>
      <c r="F187" s="231" t="s">
        <v>6299</v>
      </c>
      <c r="G187" s="232" t="s">
        <v>2792</v>
      </c>
      <c r="H187" s="233">
        <v>1</v>
      </c>
      <c r="I187" s="234"/>
      <c r="J187" s="235">
        <f>ROUND(I187*H187,2)</f>
        <v>0</v>
      </c>
      <c r="K187" s="231" t="s">
        <v>234</v>
      </c>
      <c r="L187" s="46"/>
      <c r="M187" s="236" t="s">
        <v>1</v>
      </c>
      <c r="N187" s="237" t="s">
        <v>48</v>
      </c>
      <c r="O187" s="93"/>
      <c r="P187" s="238">
        <f>O187*H187</f>
        <v>0</v>
      </c>
      <c r="Q187" s="238">
        <v>0.016750000000000001</v>
      </c>
      <c r="R187" s="238">
        <f>Q187*H187</f>
        <v>0.016750000000000001</v>
      </c>
      <c r="S187" s="238">
        <v>0</v>
      </c>
      <c r="T187" s="239">
        <f>S187*H187</f>
        <v>0</v>
      </c>
      <c r="U187" s="40"/>
      <c r="V187" s="40"/>
      <c r="W187" s="40"/>
      <c r="X187" s="40"/>
      <c r="Y187" s="40"/>
      <c r="Z187" s="40"/>
      <c r="AA187" s="40"/>
      <c r="AB187" s="40"/>
      <c r="AC187" s="40"/>
      <c r="AD187" s="40"/>
      <c r="AE187" s="40"/>
      <c r="AR187" s="240" t="s">
        <v>300</v>
      </c>
      <c r="AT187" s="240" t="s">
        <v>230</v>
      </c>
      <c r="AU187" s="240" t="s">
        <v>91</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300</v>
      </c>
      <c r="BM187" s="240" t="s">
        <v>6300</v>
      </c>
    </row>
    <row r="188" s="2" customFormat="1" ht="16.5" customHeight="1">
      <c r="A188" s="40"/>
      <c r="B188" s="41"/>
      <c r="C188" s="229" t="s">
        <v>598</v>
      </c>
      <c r="D188" s="229" t="s">
        <v>230</v>
      </c>
      <c r="E188" s="230" t="s">
        <v>3771</v>
      </c>
      <c r="F188" s="231" t="s">
        <v>3772</v>
      </c>
      <c r="G188" s="232" t="s">
        <v>2792</v>
      </c>
      <c r="H188" s="233">
        <v>1</v>
      </c>
      <c r="I188" s="234"/>
      <c r="J188" s="235">
        <f>ROUND(I188*H188,2)</f>
        <v>0</v>
      </c>
      <c r="K188" s="231" t="s">
        <v>234</v>
      </c>
      <c r="L188" s="46"/>
      <c r="M188" s="236" t="s">
        <v>1</v>
      </c>
      <c r="N188" s="237" t="s">
        <v>48</v>
      </c>
      <c r="O188" s="93"/>
      <c r="P188" s="238">
        <f>O188*H188</f>
        <v>0</v>
      </c>
      <c r="Q188" s="238">
        <v>0.022749999999999999</v>
      </c>
      <c r="R188" s="238">
        <f>Q188*H188</f>
        <v>0.022749999999999999</v>
      </c>
      <c r="S188" s="238">
        <v>0</v>
      </c>
      <c r="T188" s="239">
        <f>S188*H188</f>
        <v>0</v>
      </c>
      <c r="U188" s="40"/>
      <c r="V188" s="40"/>
      <c r="W188" s="40"/>
      <c r="X188" s="40"/>
      <c r="Y188" s="40"/>
      <c r="Z188" s="40"/>
      <c r="AA188" s="40"/>
      <c r="AB188" s="40"/>
      <c r="AC188" s="40"/>
      <c r="AD188" s="40"/>
      <c r="AE188" s="40"/>
      <c r="AR188" s="240" t="s">
        <v>300</v>
      </c>
      <c r="AT188" s="240" t="s">
        <v>230</v>
      </c>
      <c r="AU188" s="240" t="s">
        <v>91</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300</v>
      </c>
      <c r="BM188" s="240" t="s">
        <v>6301</v>
      </c>
    </row>
    <row r="189" s="2" customFormat="1" ht="16.5" customHeight="1">
      <c r="A189" s="40"/>
      <c r="B189" s="41"/>
      <c r="C189" s="229" t="s">
        <v>607</v>
      </c>
      <c r="D189" s="229" t="s">
        <v>230</v>
      </c>
      <c r="E189" s="230" t="s">
        <v>6302</v>
      </c>
      <c r="F189" s="231" t="s">
        <v>6303</v>
      </c>
      <c r="G189" s="232" t="s">
        <v>2792</v>
      </c>
      <c r="H189" s="233">
        <v>1</v>
      </c>
      <c r="I189" s="234"/>
      <c r="J189" s="235">
        <f>ROUND(I189*H189,2)</f>
        <v>0</v>
      </c>
      <c r="K189" s="231" t="s">
        <v>234</v>
      </c>
      <c r="L189" s="46"/>
      <c r="M189" s="236" t="s">
        <v>1</v>
      </c>
      <c r="N189" s="237" t="s">
        <v>48</v>
      </c>
      <c r="O189" s="93"/>
      <c r="P189" s="238">
        <f>O189*H189</f>
        <v>0</v>
      </c>
      <c r="Q189" s="238">
        <v>0.024289999999999999</v>
      </c>
      <c r="R189" s="238">
        <f>Q189*H189</f>
        <v>0.024289999999999999</v>
      </c>
      <c r="S189" s="238">
        <v>0</v>
      </c>
      <c r="T189" s="239">
        <f>S189*H189</f>
        <v>0</v>
      </c>
      <c r="U189" s="40"/>
      <c r="V189" s="40"/>
      <c r="W189" s="40"/>
      <c r="X189" s="40"/>
      <c r="Y189" s="40"/>
      <c r="Z189" s="40"/>
      <c r="AA189" s="40"/>
      <c r="AB189" s="40"/>
      <c r="AC189" s="40"/>
      <c r="AD189" s="40"/>
      <c r="AE189" s="40"/>
      <c r="AR189" s="240" t="s">
        <v>300</v>
      </c>
      <c r="AT189" s="240" t="s">
        <v>230</v>
      </c>
      <c r="AU189" s="240" t="s">
        <v>91</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300</v>
      </c>
      <c r="BM189" s="240" t="s">
        <v>6304</v>
      </c>
    </row>
    <row r="190" s="2" customFormat="1" ht="16.5" customHeight="1">
      <c r="A190" s="40"/>
      <c r="B190" s="41"/>
      <c r="C190" s="229" t="s">
        <v>612</v>
      </c>
      <c r="D190" s="229" t="s">
        <v>230</v>
      </c>
      <c r="E190" s="230" t="s">
        <v>3777</v>
      </c>
      <c r="F190" s="231" t="s">
        <v>3778</v>
      </c>
      <c r="G190" s="232" t="s">
        <v>2792</v>
      </c>
      <c r="H190" s="233">
        <v>1</v>
      </c>
      <c r="I190" s="234"/>
      <c r="J190" s="235">
        <f>ROUND(I190*H190,2)</f>
        <v>0</v>
      </c>
      <c r="K190" s="231" t="s">
        <v>1</v>
      </c>
      <c r="L190" s="46"/>
      <c r="M190" s="236" t="s">
        <v>1</v>
      </c>
      <c r="N190" s="237" t="s">
        <v>48</v>
      </c>
      <c r="O190" s="93"/>
      <c r="P190" s="238">
        <f>O190*H190</f>
        <v>0</v>
      </c>
      <c r="Q190" s="238">
        <v>0.0049300000000000004</v>
      </c>
      <c r="R190" s="238">
        <f>Q190*H190</f>
        <v>0.0049300000000000004</v>
      </c>
      <c r="S190" s="238">
        <v>0</v>
      </c>
      <c r="T190" s="239">
        <f>S190*H190</f>
        <v>0</v>
      </c>
      <c r="U190" s="40"/>
      <c r="V190" s="40"/>
      <c r="W190" s="40"/>
      <c r="X190" s="40"/>
      <c r="Y190" s="40"/>
      <c r="Z190" s="40"/>
      <c r="AA190" s="40"/>
      <c r="AB190" s="40"/>
      <c r="AC190" s="40"/>
      <c r="AD190" s="40"/>
      <c r="AE190" s="40"/>
      <c r="AR190" s="240" t="s">
        <v>300</v>
      </c>
      <c r="AT190" s="240" t="s">
        <v>230</v>
      </c>
      <c r="AU190" s="240" t="s">
        <v>91</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300</v>
      </c>
      <c r="BM190" s="240" t="s">
        <v>6305</v>
      </c>
    </row>
    <row r="191" s="2" customFormat="1" ht="16.5" customHeight="1">
      <c r="A191" s="40"/>
      <c r="B191" s="41"/>
      <c r="C191" s="229" t="s">
        <v>617</v>
      </c>
      <c r="D191" s="229" t="s">
        <v>230</v>
      </c>
      <c r="E191" s="230" t="s">
        <v>3786</v>
      </c>
      <c r="F191" s="231" t="s">
        <v>3787</v>
      </c>
      <c r="G191" s="232" t="s">
        <v>2792</v>
      </c>
      <c r="H191" s="233">
        <v>7</v>
      </c>
      <c r="I191" s="234"/>
      <c r="J191" s="235">
        <f>ROUND(I191*H191,2)</f>
        <v>0</v>
      </c>
      <c r="K191" s="231" t="s">
        <v>234</v>
      </c>
      <c r="L191" s="46"/>
      <c r="M191" s="236" t="s">
        <v>1</v>
      </c>
      <c r="N191" s="237" t="s">
        <v>48</v>
      </c>
      <c r="O191" s="93"/>
      <c r="P191" s="238">
        <f>O191*H191</f>
        <v>0</v>
      </c>
      <c r="Q191" s="238">
        <v>0.00029999999999999997</v>
      </c>
      <c r="R191" s="238">
        <f>Q191*H191</f>
        <v>0.0020999999999999999</v>
      </c>
      <c r="S191" s="238">
        <v>0</v>
      </c>
      <c r="T191" s="239">
        <f>S191*H191</f>
        <v>0</v>
      </c>
      <c r="U191" s="40"/>
      <c r="V191" s="40"/>
      <c r="W191" s="40"/>
      <c r="X191" s="40"/>
      <c r="Y191" s="40"/>
      <c r="Z191" s="40"/>
      <c r="AA191" s="40"/>
      <c r="AB191" s="40"/>
      <c r="AC191" s="40"/>
      <c r="AD191" s="40"/>
      <c r="AE191" s="40"/>
      <c r="AR191" s="240" t="s">
        <v>300</v>
      </c>
      <c r="AT191" s="240" t="s">
        <v>230</v>
      </c>
      <c r="AU191" s="240" t="s">
        <v>91</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300</v>
      </c>
      <c r="BM191" s="240" t="s">
        <v>6306</v>
      </c>
    </row>
    <row r="192" s="2" customFormat="1" ht="16.5" customHeight="1">
      <c r="A192" s="40"/>
      <c r="B192" s="41"/>
      <c r="C192" s="284" t="s">
        <v>623</v>
      </c>
      <c r="D192" s="284" t="s">
        <v>407</v>
      </c>
      <c r="E192" s="285" t="s">
        <v>3789</v>
      </c>
      <c r="F192" s="286" t="s">
        <v>3790</v>
      </c>
      <c r="G192" s="287" t="s">
        <v>459</v>
      </c>
      <c r="H192" s="288">
        <v>10</v>
      </c>
      <c r="I192" s="289"/>
      <c r="J192" s="290">
        <f>ROUND(I192*H192,2)</f>
        <v>0</v>
      </c>
      <c r="K192" s="286" t="s">
        <v>234</v>
      </c>
      <c r="L192" s="291"/>
      <c r="M192" s="292" t="s">
        <v>1</v>
      </c>
      <c r="N192" s="293" t="s">
        <v>48</v>
      </c>
      <c r="O192" s="93"/>
      <c r="P192" s="238">
        <f>O192*H192</f>
        <v>0</v>
      </c>
      <c r="Q192" s="238">
        <v>6.9999999999999994E-05</v>
      </c>
      <c r="R192" s="238">
        <f>Q192*H192</f>
        <v>0.00069999999999999988</v>
      </c>
      <c r="S192" s="238">
        <v>0</v>
      </c>
      <c r="T192" s="239">
        <f>S192*H192</f>
        <v>0</v>
      </c>
      <c r="U192" s="40"/>
      <c r="V192" s="40"/>
      <c r="W192" s="40"/>
      <c r="X192" s="40"/>
      <c r="Y192" s="40"/>
      <c r="Z192" s="40"/>
      <c r="AA192" s="40"/>
      <c r="AB192" s="40"/>
      <c r="AC192" s="40"/>
      <c r="AD192" s="40"/>
      <c r="AE192" s="40"/>
      <c r="AR192" s="240" t="s">
        <v>525</v>
      </c>
      <c r="AT192" s="240" t="s">
        <v>407</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300</v>
      </c>
      <c r="BM192" s="240" t="s">
        <v>6307</v>
      </c>
    </row>
    <row r="193" s="2" customFormat="1" ht="16.5" customHeight="1">
      <c r="A193" s="40"/>
      <c r="B193" s="41"/>
      <c r="C193" s="229" t="s">
        <v>628</v>
      </c>
      <c r="D193" s="229" t="s">
        <v>230</v>
      </c>
      <c r="E193" s="230" t="s">
        <v>3792</v>
      </c>
      <c r="F193" s="231" t="s">
        <v>3793</v>
      </c>
      <c r="G193" s="232" t="s">
        <v>459</v>
      </c>
      <c r="H193" s="233">
        <v>1</v>
      </c>
      <c r="I193" s="234"/>
      <c r="J193" s="235">
        <f>ROUND(I193*H193,2)</f>
        <v>0</v>
      </c>
      <c r="K193" s="231" t="s">
        <v>234</v>
      </c>
      <c r="L193" s="46"/>
      <c r="M193" s="236" t="s">
        <v>1</v>
      </c>
      <c r="N193" s="237" t="s">
        <v>48</v>
      </c>
      <c r="O193" s="93"/>
      <c r="P193" s="238">
        <f>O193*H193</f>
        <v>0</v>
      </c>
      <c r="Q193" s="238">
        <v>0.00109</v>
      </c>
      <c r="R193" s="238">
        <f>Q193*H193</f>
        <v>0.00109</v>
      </c>
      <c r="S193" s="238">
        <v>0</v>
      </c>
      <c r="T193" s="239">
        <f>S193*H193</f>
        <v>0</v>
      </c>
      <c r="U193" s="40"/>
      <c r="V193" s="40"/>
      <c r="W193" s="40"/>
      <c r="X193" s="40"/>
      <c r="Y193" s="40"/>
      <c r="Z193" s="40"/>
      <c r="AA193" s="40"/>
      <c r="AB193" s="40"/>
      <c r="AC193" s="40"/>
      <c r="AD193" s="40"/>
      <c r="AE193" s="40"/>
      <c r="AR193" s="240" t="s">
        <v>300</v>
      </c>
      <c r="AT193" s="240" t="s">
        <v>230</v>
      </c>
      <c r="AU193" s="240" t="s">
        <v>91</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300</v>
      </c>
      <c r="BM193" s="240" t="s">
        <v>6308</v>
      </c>
    </row>
    <row r="194" s="2" customFormat="1" ht="16.5" customHeight="1">
      <c r="A194" s="40"/>
      <c r="B194" s="41"/>
      <c r="C194" s="229" t="s">
        <v>635</v>
      </c>
      <c r="D194" s="229" t="s">
        <v>230</v>
      </c>
      <c r="E194" s="230" t="s">
        <v>3795</v>
      </c>
      <c r="F194" s="231" t="s">
        <v>3796</v>
      </c>
      <c r="G194" s="232" t="s">
        <v>2792</v>
      </c>
      <c r="H194" s="233">
        <v>1</v>
      </c>
      <c r="I194" s="234"/>
      <c r="J194" s="235">
        <f>ROUND(I194*H194,2)</f>
        <v>0</v>
      </c>
      <c r="K194" s="231" t="s">
        <v>234</v>
      </c>
      <c r="L194" s="46"/>
      <c r="M194" s="236" t="s">
        <v>1</v>
      </c>
      <c r="N194" s="237" t="s">
        <v>48</v>
      </c>
      <c r="O194" s="93"/>
      <c r="P194" s="238">
        <f>O194*H194</f>
        <v>0</v>
      </c>
      <c r="Q194" s="238">
        <v>0.0018</v>
      </c>
      <c r="R194" s="238">
        <f>Q194*H194</f>
        <v>0.0018</v>
      </c>
      <c r="S194" s="238">
        <v>0</v>
      </c>
      <c r="T194" s="239">
        <f>S194*H194</f>
        <v>0</v>
      </c>
      <c r="U194" s="40"/>
      <c r="V194" s="40"/>
      <c r="W194" s="40"/>
      <c r="X194" s="40"/>
      <c r="Y194" s="40"/>
      <c r="Z194" s="40"/>
      <c r="AA194" s="40"/>
      <c r="AB194" s="40"/>
      <c r="AC194" s="40"/>
      <c r="AD194" s="40"/>
      <c r="AE194" s="40"/>
      <c r="AR194" s="240" t="s">
        <v>300</v>
      </c>
      <c r="AT194" s="240" t="s">
        <v>230</v>
      </c>
      <c r="AU194" s="240" t="s">
        <v>91</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300</v>
      </c>
      <c r="BM194" s="240" t="s">
        <v>6309</v>
      </c>
    </row>
    <row r="195" s="2" customFormat="1" ht="16.5" customHeight="1">
      <c r="A195" s="40"/>
      <c r="B195" s="41"/>
      <c r="C195" s="229" t="s">
        <v>642</v>
      </c>
      <c r="D195" s="229" t="s">
        <v>230</v>
      </c>
      <c r="E195" s="230" t="s">
        <v>3798</v>
      </c>
      <c r="F195" s="231" t="s">
        <v>3799</v>
      </c>
      <c r="G195" s="232" t="s">
        <v>2792</v>
      </c>
      <c r="H195" s="233">
        <v>2</v>
      </c>
      <c r="I195" s="234"/>
      <c r="J195" s="235">
        <f>ROUND(I195*H195,2)</f>
        <v>0</v>
      </c>
      <c r="K195" s="231" t="s">
        <v>234</v>
      </c>
      <c r="L195" s="46"/>
      <c r="M195" s="236" t="s">
        <v>1</v>
      </c>
      <c r="N195" s="237" t="s">
        <v>48</v>
      </c>
      <c r="O195" s="93"/>
      <c r="P195" s="238">
        <f>O195*H195</f>
        <v>0</v>
      </c>
      <c r="Q195" s="238">
        <v>0.0018400000000000001</v>
      </c>
      <c r="R195" s="238">
        <f>Q195*H195</f>
        <v>0.0036800000000000001</v>
      </c>
      <c r="S195" s="238">
        <v>0</v>
      </c>
      <c r="T195" s="239">
        <f>S195*H195</f>
        <v>0</v>
      </c>
      <c r="U195" s="40"/>
      <c r="V195" s="40"/>
      <c r="W195" s="40"/>
      <c r="X195" s="40"/>
      <c r="Y195" s="40"/>
      <c r="Z195" s="40"/>
      <c r="AA195" s="40"/>
      <c r="AB195" s="40"/>
      <c r="AC195" s="40"/>
      <c r="AD195" s="40"/>
      <c r="AE195" s="40"/>
      <c r="AR195" s="240" t="s">
        <v>300</v>
      </c>
      <c r="AT195" s="240" t="s">
        <v>230</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300</v>
      </c>
      <c r="BM195" s="240" t="s">
        <v>6310</v>
      </c>
    </row>
    <row r="196" s="2" customFormat="1" ht="16.5" customHeight="1">
      <c r="A196" s="40"/>
      <c r="B196" s="41"/>
      <c r="C196" s="229" t="s">
        <v>648</v>
      </c>
      <c r="D196" s="229" t="s">
        <v>230</v>
      </c>
      <c r="E196" s="230" t="s">
        <v>3801</v>
      </c>
      <c r="F196" s="231" t="s">
        <v>3802</v>
      </c>
      <c r="G196" s="232" t="s">
        <v>2792</v>
      </c>
      <c r="H196" s="233">
        <v>1</v>
      </c>
      <c r="I196" s="234"/>
      <c r="J196" s="235">
        <f>ROUND(I196*H196,2)</f>
        <v>0</v>
      </c>
      <c r="K196" s="231" t="s">
        <v>234</v>
      </c>
      <c r="L196" s="46"/>
      <c r="M196" s="236" t="s">
        <v>1</v>
      </c>
      <c r="N196" s="237" t="s">
        <v>48</v>
      </c>
      <c r="O196" s="93"/>
      <c r="P196" s="238">
        <f>O196*H196</f>
        <v>0</v>
      </c>
      <c r="Q196" s="238">
        <v>0.0019599999999999999</v>
      </c>
      <c r="R196" s="238">
        <f>Q196*H196</f>
        <v>0.0019599999999999999</v>
      </c>
      <c r="S196" s="238">
        <v>0</v>
      </c>
      <c r="T196" s="239">
        <f>S196*H196</f>
        <v>0</v>
      </c>
      <c r="U196" s="40"/>
      <c r="V196" s="40"/>
      <c r="W196" s="40"/>
      <c r="X196" s="40"/>
      <c r="Y196" s="40"/>
      <c r="Z196" s="40"/>
      <c r="AA196" s="40"/>
      <c r="AB196" s="40"/>
      <c r="AC196" s="40"/>
      <c r="AD196" s="40"/>
      <c r="AE196" s="40"/>
      <c r="AR196" s="240" t="s">
        <v>300</v>
      </c>
      <c r="AT196" s="240" t="s">
        <v>230</v>
      </c>
      <c r="AU196" s="240" t="s">
        <v>91</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300</v>
      </c>
      <c r="BM196" s="240" t="s">
        <v>6311</v>
      </c>
    </row>
    <row r="197" s="2" customFormat="1" ht="16.5" customHeight="1">
      <c r="A197" s="40"/>
      <c r="B197" s="41"/>
      <c r="C197" s="229" t="s">
        <v>655</v>
      </c>
      <c r="D197" s="229" t="s">
        <v>230</v>
      </c>
      <c r="E197" s="230" t="s">
        <v>3810</v>
      </c>
      <c r="F197" s="231" t="s">
        <v>3811</v>
      </c>
      <c r="G197" s="232" t="s">
        <v>459</v>
      </c>
      <c r="H197" s="233">
        <v>2</v>
      </c>
      <c r="I197" s="234"/>
      <c r="J197" s="235">
        <f>ROUND(I197*H197,2)</f>
        <v>0</v>
      </c>
      <c r="K197" s="231" t="s">
        <v>234</v>
      </c>
      <c r="L197" s="46"/>
      <c r="M197" s="236" t="s">
        <v>1</v>
      </c>
      <c r="N197" s="237" t="s">
        <v>48</v>
      </c>
      <c r="O197" s="93"/>
      <c r="P197" s="238">
        <f>O197*H197</f>
        <v>0</v>
      </c>
      <c r="Q197" s="238">
        <v>0.00031</v>
      </c>
      <c r="R197" s="238">
        <f>Q197*H197</f>
        <v>0.00062</v>
      </c>
      <c r="S197" s="238">
        <v>0</v>
      </c>
      <c r="T197" s="239">
        <f>S197*H197</f>
        <v>0</v>
      </c>
      <c r="U197" s="40"/>
      <c r="V197" s="40"/>
      <c r="W197" s="40"/>
      <c r="X197" s="40"/>
      <c r="Y197" s="40"/>
      <c r="Z197" s="40"/>
      <c r="AA197" s="40"/>
      <c r="AB197" s="40"/>
      <c r="AC197" s="40"/>
      <c r="AD197" s="40"/>
      <c r="AE197" s="40"/>
      <c r="AR197" s="240" t="s">
        <v>300</v>
      </c>
      <c r="AT197" s="240" t="s">
        <v>230</v>
      </c>
      <c r="AU197" s="240" t="s">
        <v>91</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300</v>
      </c>
      <c r="BM197" s="240" t="s">
        <v>6312</v>
      </c>
    </row>
    <row r="198" s="2" customFormat="1" ht="16.5" customHeight="1">
      <c r="A198" s="40"/>
      <c r="B198" s="41"/>
      <c r="C198" s="229" t="s">
        <v>659</v>
      </c>
      <c r="D198" s="229" t="s">
        <v>230</v>
      </c>
      <c r="E198" s="230" t="s">
        <v>3813</v>
      </c>
      <c r="F198" s="231" t="s">
        <v>3814</v>
      </c>
      <c r="G198" s="232" t="s">
        <v>1381</v>
      </c>
      <c r="H198" s="305"/>
      <c r="I198" s="234"/>
      <c r="J198" s="235">
        <f>ROUND(I198*H198,2)</f>
        <v>0</v>
      </c>
      <c r="K198" s="231" t="s">
        <v>234</v>
      </c>
      <c r="L198" s="46"/>
      <c r="M198" s="306" t="s">
        <v>1</v>
      </c>
      <c r="N198" s="307" t="s">
        <v>48</v>
      </c>
      <c r="O198" s="249"/>
      <c r="P198" s="308">
        <f>O198*H198</f>
        <v>0</v>
      </c>
      <c r="Q198" s="308">
        <v>0</v>
      </c>
      <c r="R198" s="308">
        <f>Q198*H198</f>
        <v>0</v>
      </c>
      <c r="S198" s="308">
        <v>0</v>
      </c>
      <c r="T198" s="309">
        <f>S198*H198</f>
        <v>0</v>
      </c>
      <c r="U198" s="40"/>
      <c r="V198" s="40"/>
      <c r="W198" s="40"/>
      <c r="X198" s="40"/>
      <c r="Y198" s="40"/>
      <c r="Z198" s="40"/>
      <c r="AA198" s="40"/>
      <c r="AB198" s="40"/>
      <c r="AC198" s="40"/>
      <c r="AD198" s="40"/>
      <c r="AE198" s="40"/>
      <c r="AR198" s="240" t="s">
        <v>300</v>
      </c>
      <c r="AT198" s="240" t="s">
        <v>230</v>
      </c>
      <c r="AU198" s="240" t="s">
        <v>91</v>
      </c>
      <c r="AY198" s="18" t="s">
        <v>227</v>
      </c>
      <c r="BE198" s="241">
        <f>IF(N198="základní",J198,0)</f>
        <v>0</v>
      </c>
      <c r="BF198" s="241">
        <f>IF(N198="snížená",J198,0)</f>
        <v>0</v>
      </c>
      <c r="BG198" s="241">
        <f>IF(N198="zákl. přenesená",J198,0)</f>
        <v>0</v>
      </c>
      <c r="BH198" s="241">
        <f>IF(N198="sníž. přenesená",J198,0)</f>
        <v>0</v>
      </c>
      <c r="BI198" s="241">
        <f>IF(N198="nulová",J198,0)</f>
        <v>0</v>
      </c>
      <c r="BJ198" s="18" t="s">
        <v>87</v>
      </c>
      <c r="BK198" s="241">
        <f>ROUND(I198*H198,2)</f>
        <v>0</v>
      </c>
      <c r="BL198" s="18" t="s">
        <v>300</v>
      </c>
      <c r="BM198" s="240" t="s">
        <v>6313</v>
      </c>
    </row>
    <row r="199" s="2" customFormat="1" ht="6.96" customHeight="1">
      <c r="A199" s="40"/>
      <c r="B199" s="68"/>
      <c r="C199" s="69"/>
      <c r="D199" s="69"/>
      <c r="E199" s="69"/>
      <c r="F199" s="69"/>
      <c r="G199" s="69"/>
      <c r="H199" s="69"/>
      <c r="I199" s="69"/>
      <c r="J199" s="69"/>
      <c r="K199" s="69"/>
      <c r="L199" s="46"/>
      <c r="M199" s="40"/>
      <c r="O199" s="40"/>
      <c r="P199" s="40"/>
      <c r="Q199" s="40"/>
      <c r="R199" s="40"/>
      <c r="S199" s="40"/>
      <c r="T199" s="40"/>
      <c r="U199" s="40"/>
      <c r="V199" s="40"/>
      <c r="W199" s="40"/>
      <c r="X199" s="40"/>
      <c r="Y199" s="40"/>
      <c r="Z199" s="40"/>
      <c r="AA199" s="40"/>
      <c r="AB199" s="40"/>
      <c r="AC199" s="40"/>
      <c r="AD199" s="40"/>
      <c r="AE199" s="40"/>
    </row>
  </sheetData>
  <sheetProtection sheet="1" autoFilter="0" formatColumns="0" formatRows="0" objects="1" scenarios="1" spinCount="100000" saltValue="wKXxUxgskwOFL9xuyoIZykvj9kFDl2p8B0THuAHjO2TanLOotIThY9Afcq8YTF/ZBjXj9SPNKgIqAxzttqlywQ==" hashValue="PzBKfGNwvEwy+ojUiBbM9BFOh29R/iOokdjQ141+30PVOypdrBqGMQcvdHzOHKY0rbt4b9iZBPpfyXiXCXbQng==" algorithmName="SHA-512" password="E785"/>
  <autoFilter ref="C132:K198"/>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185</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3843</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ROUND(J128,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ROUND((SUM(BE128:BE176)),  2)</f>
        <v>0</v>
      </c>
      <c r="G37" s="40"/>
      <c r="H37" s="40"/>
      <c r="I37" s="167">
        <v>0.20999999999999999</v>
      </c>
      <c r="J37" s="166">
        <f>ROUND(((SUM(BE128:BE176))*I37),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ROUND((SUM(BF128:BF176)),  2)</f>
        <v>0</v>
      </c>
      <c r="G38" s="40"/>
      <c r="H38" s="40"/>
      <c r="I38" s="167">
        <v>0.14999999999999999</v>
      </c>
      <c r="J38" s="166">
        <f>ROUND(((SUM(BF128:BF176))*I38),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ROUND((SUM(BG128:BG176)),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ROUND((SUM(BH128:BH176)),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ROUND((SUM(BI128:BI176)),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D.1.4.3 - Silnoproudá elektrotechnika</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J128</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6314</v>
      </c>
      <c r="E101" s="194"/>
      <c r="F101" s="194"/>
      <c r="G101" s="194"/>
      <c r="H101" s="194"/>
      <c r="I101" s="194"/>
      <c r="J101" s="195">
        <f>J129</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6315</v>
      </c>
      <c r="E102" s="194"/>
      <c r="F102" s="194"/>
      <c r="G102" s="194"/>
      <c r="H102" s="194"/>
      <c r="I102" s="194"/>
      <c r="J102" s="195">
        <f>J130</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6316</v>
      </c>
      <c r="E103" s="194"/>
      <c r="F103" s="194"/>
      <c r="G103" s="194"/>
      <c r="H103" s="194"/>
      <c r="I103" s="194"/>
      <c r="J103" s="195">
        <f>J163</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3848</v>
      </c>
      <c r="E104" s="194"/>
      <c r="F104" s="194"/>
      <c r="G104" s="194"/>
      <c r="H104" s="194"/>
      <c r="I104" s="194"/>
      <c r="J104" s="195">
        <f>J173</f>
        <v>0</v>
      </c>
      <c r="K104" s="192"/>
      <c r="L104" s="196"/>
      <c r="S104" s="9"/>
      <c r="T104" s="9"/>
      <c r="U104" s="9"/>
      <c r="V104" s="9"/>
      <c r="W104" s="9"/>
      <c r="X104" s="9"/>
      <c r="Y104" s="9"/>
      <c r="Z104" s="9"/>
      <c r="AA104" s="9"/>
      <c r="AB104" s="9"/>
      <c r="AC104" s="9"/>
      <c r="AD104" s="9"/>
      <c r="AE104" s="9"/>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213</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86" t="str">
        <f>E7</f>
        <v>PD pro Hasičskou zbrojnici Frýdek</v>
      </c>
      <c r="F114" s="33"/>
      <c r="G114" s="33"/>
      <c r="H114" s="33"/>
      <c r="I114" s="42"/>
      <c r="J114" s="42"/>
      <c r="K114" s="42"/>
      <c r="L114" s="65"/>
      <c r="S114" s="40"/>
      <c r="T114" s="40"/>
      <c r="U114" s="40"/>
      <c r="V114" s="40"/>
      <c r="W114" s="40"/>
      <c r="X114" s="40"/>
      <c r="Y114" s="40"/>
      <c r="Z114" s="40"/>
      <c r="AA114" s="40"/>
      <c r="AB114" s="40"/>
      <c r="AC114" s="40"/>
      <c r="AD114" s="40"/>
      <c r="AE114" s="40"/>
    </row>
    <row r="115" s="1" customFormat="1" ht="12" customHeight="1">
      <c r="B115" s="22"/>
      <c r="C115" s="33" t="s">
        <v>198</v>
      </c>
      <c r="D115" s="23"/>
      <c r="E115" s="23"/>
      <c r="F115" s="23"/>
      <c r="G115" s="23"/>
      <c r="H115" s="23"/>
      <c r="I115" s="23"/>
      <c r="J115" s="23"/>
      <c r="K115" s="23"/>
      <c r="L115" s="21"/>
    </row>
    <row r="116" s="1" customFormat="1" ht="16.5" customHeight="1">
      <c r="B116" s="22"/>
      <c r="C116" s="23"/>
      <c r="D116" s="23"/>
      <c r="E116" s="186" t="s">
        <v>6047</v>
      </c>
      <c r="F116" s="23"/>
      <c r="G116" s="23"/>
      <c r="H116" s="23"/>
      <c r="I116" s="23"/>
      <c r="J116" s="23"/>
      <c r="K116" s="23"/>
      <c r="L116" s="21"/>
    </row>
    <row r="117" s="1" customFormat="1" ht="12" customHeight="1">
      <c r="B117" s="22"/>
      <c r="C117" s="33" t="s">
        <v>200</v>
      </c>
      <c r="D117" s="23"/>
      <c r="E117" s="23"/>
      <c r="F117" s="23"/>
      <c r="G117" s="23"/>
      <c r="H117" s="23"/>
      <c r="I117" s="23"/>
      <c r="J117" s="23"/>
      <c r="K117" s="23"/>
      <c r="L117" s="21"/>
    </row>
    <row r="118" s="2" customFormat="1" ht="16.5" customHeight="1">
      <c r="A118" s="40"/>
      <c r="B118" s="41"/>
      <c r="C118" s="42"/>
      <c r="D118" s="42"/>
      <c r="E118" s="251" t="s">
        <v>327</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3141</v>
      </c>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E13</f>
        <v>D.1.4.3 - Silnoproudá elektrotechnika</v>
      </c>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22</v>
      </c>
      <c r="D122" s="42"/>
      <c r="E122" s="42"/>
      <c r="F122" s="28" t="str">
        <f>F16</f>
        <v xml:space="preserve"> </v>
      </c>
      <c r="G122" s="42"/>
      <c r="H122" s="42"/>
      <c r="I122" s="33" t="s">
        <v>24</v>
      </c>
      <c r="J122" s="81" t="str">
        <f>IF(J16="","",J16)</f>
        <v>26. 7. 2019</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3" t="s">
        <v>30</v>
      </c>
      <c r="D124" s="42"/>
      <c r="E124" s="42"/>
      <c r="F124" s="28" t="str">
        <f>E19</f>
        <v>Statutární město Frýdek - Místek</v>
      </c>
      <c r="G124" s="42"/>
      <c r="H124" s="42"/>
      <c r="I124" s="33" t="s">
        <v>36</v>
      </c>
      <c r="J124" s="38" t="str">
        <f>E25</f>
        <v>PPS Kania s.r.o.</v>
      </c>
      <c r="K124" s="42"/>
      <c r="L124" s="65"/>
      <c r="S124" s="40"/>
      <c r="T124" s="40"/>
      <c r="U124" s="40"/>
      <c r="V124" s="40"/>
      <c r="W124" s="40"/>
      <c r="X124" s="40"/>
      <c r="Y124" s="40"/>
      <c r="Z124" s="40"/>
      <c r="AA124" s="40"/>
      <c r="AB124" s="40"/>
      <c r="AC124" s="40"/>
      <c r="AD124" s="40"/>
      <c r="AE124" s="40"/>
    </row>
    <row r="125" s="2" customFormat="1" ht="15.15" customHeight="1">
      <c r="A125" s="40"/>
      <c r="B125" s="41"/>
      <c r="C125" s="33" t="s">
        <v>34</v>
      </c>
      <c r="D125" s="42"/>
      <c r="E125" s="42"/>
      <c r="F125" s="28" t="str">
        <f>IF(E22="","",E22)</f>
        <v>Vyplň údaj</v>
      </c>
      <c r="G125" s="42"/>
      <c r="H125" s="42"/>
      <c r="I125" s="33" t="s">
        <v>39</v>
      </c>
      <c r="J125" s="38" t="str">
        <f>E28</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11" customFormat="1" ht="29.28" customHeight="1">
      <c r="A127" s="202"/>
      <c r="B127" s="203"/>
      <c r="C127" s="204" t="s">
        <v>214</v>
      </c>
      <c r="D127" s="205" t="s">
        <v>68</v>
      </c>
      <c r="E127" s="205" t="s">
        <v>64</v>
      </c>
      <c r="F127" s="205" t="s">
        <v>65</v>
      </c>
      <c r="G127" s="205" t="s">
        <v>215</v>
      </c>
      <c r="H127" s="205" t="s">
        <v>216</v>
      </c>
      <c r="I127" s="205" t="s">
        <v>217</v>
      </c>
      <c r="J127" s="205" t="s">
        <v>204</v>
      </c>
      <c r="K127" s="206" t="s">
        <v>218</v>
      </c>
      <c r="L127" s="207"/>
      <c r="M127" s="102" t="s">
        <v>1</v>
      </c>
      <c r="N127" s="103" t="s">
        <v>47</v>
      </c>
      <c r="O127" s="103" t="s">
        <v>219</v>
      </c>
      <c r="P127" s="103" t="s">
        <v>220</v>
      </c>
      <c r="Q127" s="103" t="s">
        <v>221</v>
      </c>
      <c r="R127" s="103" t="s">
        <v>222</v>
      </c>
      <c r="S127" s="103" t="s">
        <v>223</v>
      </c>
      <c r="T127" s="104" t="s">
        <v>224</v>
      </c>
      <c r="U127" s="202"/>
      <c r="V127" s="202"/>
      <c r="W127" s="202"/>
      <c r="X127" s="202"/>
      <c r="Y127" s="202"/>
      <c r="Z127" s="202"/>
      <c r="AA127" s="202"/>
      <c r="AB127" s="202"/>
      <c r="AC127" s="202"/>
      <c r="AD127" s="202"/>
      <c r="AE127" s="202"/>
    </row>
    <row r="128" s="2" customFormat="1" ht="22.8" customHeight="1">
      <c r="A128" s="40"/>
      <c r="B128" s="41"/>
      <c r="C128" s="109" t="s">
        <v>225</v>
      </c>
      <c r="D128" s="42"/>
      <c r="E128" s="42"/>
      <c r="F128" s="42"/>
      <c r="G128" s="42"/>
      <c r="H128" s="42"/>
      <c r="I128" s="42"/>
      <c r="J128" s="208">
        <f>BK128</f>
        <v>0</v>
      </c>
      <c r="K128" s="42"/>
      <c r="L128" s="46"/>
      <c r="M128" s="105"/>
      <c r="N128" s="209"/>
      <c r="O128" s="106"/>
      <c r="P128" s="210">
        <f>P129+P130+P163+P173</f>
        <v>0</v>
      </c>
      <c r="Q128" s="106"/>
      <c r="R128" s="210">
        <f>R129+R130+R163+R173</f>
        <v>0</v>
      </c>
      <c r="S128" s="106"/>
      <c r="T128" s="211">
        <f>T129+T130+T163+T173</f>
        <v>0</v>
      </c>
      <c r="U128" s="40"/>
      <c r="V128" s="40"/>
      <c r="W128" s="40"/>
      <c r="X128" s="40"/>
      <c r="Y128" s="40"/>
      <c r="Z128" s="40"/>
      <c r="AA128" s="40"/>
      <c r="AB128" s="40"/>
      <c r="AC128" s="40"/>
      <c r="AD128" s="40"/>
      <c r="AE128" s="40"/>
      <c r="AT128" s="18" t="s">
        <v>82</v>
      </c>
      <c r="AU128" s="18" t="s">
        <v>206</v>
      </c>
      <c r="BK128" s="212">
        <f>BK129+BK130+BK163+BK173</f>
        <v>0</v>
      </c>
    </row>
    <row r="129" s="12" customFormat="1" ht="25.92" customHeight="1">
      <c r="A129" s="12"/>
      <c r="B129" s="213"/>
      <c r="C129" s="214"/>
      <c r="D129" s="215" t="s">
        <v>82</v>
      </c>
      <c r="E129" s="216" t="s">
        <v>3849</v>
      </c>
      <c r="F129" s="216" t="s">
        <v>6317</v>
      </c>
      <c r="G129" s="214"/>
      <c r="H129" s="214"/>
      <c r="I129" s="217"/>
      <c r="J129" s="218">
        <f>BK129</f>
        <v>0</v>
      </c>
      <c r="K129" s="214"/>
      <c r="L129" s="219"/>
      <c r="M129" s="220"/>
      <c r="N129" s="221"/>
      <c r="O129" s="221"/>
      <c r="P129" s="222">
        <v>0</v>
      </c>
      <c r="Q129" s="221"/>
      <c r="R129" s="222">
        <v>0</v>
      </c>
      <c r="S129" s="221"/>
      <c r="T129" s="223">
        <v>0</v>
      </c>
      <c r="U129" s="12"/>
      <c r="V129" s="12"/>
      <c r="W129" s="12"/>
      <c r="X129" s="12"/>
      <c r="Y129" s="12"/>
      <c r="Z129" s="12"/>
      <c r="AA129" s="12"/>
      <c r="AB129" s="12"/>
      <c r="AC129" s="12"/>
      <c r="AD129" s="12"/>
      <c r="AE129" s="12"/>
      <c r="AR129" s="224" t="s">
        <v>87</v>
      </c>
      <c r="AT129" s="225" t="s">
        <v>82</v>
      </c>
      <c r="AU129" s="225" t="s">
        <v>83</v>
      </c>
      <c r="AY129" s="224" t="s">
        <v>227</v>
      </c>
      <c r="BK129" s="226">
        <v>0</v>
      </c>
    </row>
    <row r="130" s="12" customFormat="1" ht="25.92" customHeight="1">
      <c r="A130" s="12"/>
      <c r="B130" s="213"/>
      <c r="C130" s="214"/>
      <c r="D130" s="215" t="s">
        <v>82</v>
      </c>
      <c r="E130" s="216" t="s">
        <v>4018</v>
      </c>
      <c r="F130" s="216" t="s">
        <v>3850</v>
      </c>
      <c r="G130" s="214"/>
      <c r="H130" s="214"/>
      <c r="I130" s="217"/>
      <c r="J130" s="218">
        <f>BK130</f>
        <v>0</v>
      </c>
      <c r="K130" s="214"/>
      <c r="L130" s="219"/>
      <c r="M130" s="220"/>
      <c r="N130" s="221"/>
      <c r="O130" s="221"/>
      <c r="P130" s="222">
        <f>SUM(P131:P162)</f>
        <v>0</v>
      </c>
      <c r="Q130" s="221"/>
      <c r="R130" s="222">
        <f>SUM(R131:R162)</f>
        <v>0</v>
      </c>
      <c r="S130" s="221"/>
      <c r="T130" s="223">
        <f>SUM(T131:T162)</f>
        <v>0</v>
      </c>
      <c r="U130" s="12"/>
      <c r="V130" s="12"/>
      <c r="W130" s="12"/>
      <c r="X130" s="12"/>
      <c r="Y130" s="12"/>
      <c r="Z130" s="12"/>
      <c r="AA130" s="12"/>
      <c r="AB130" s="12"/>
      <c r="AC130" s="12"/>
      <c r="AD130" s="12"/>
      <c r="AE130" s="12"/>
      <c r="AR130" s="224" t="s">
        <v>87</v>
      </c>
      <c r="AT130" s="225" t="s">
        <v>82</v>
      </c>
      <c r="AU130" s="225" t="s">
        <v>83</v>
      </c>
      <c r="AY130" s="224" t="s">
        <v>227</v>
      </c>
      <c r="BK130" s="226">
        <f>SUM(BK131:BK162)</f>
        <v>0</v>
      </c>
    </row>
    <row r="131" s="2" customFormat="1" ht="16.5" customHeight="1">
      <c r="A131" s="40"/>
      <c r="B131" s="41"/>
      <c r="C131" s="229" t="s">
        <v>87</v>
      </c>
      <c r="D131" s="229" t="s">
        <v>230</v>
      </c>
      <c r="E131" s="230" t="s">
        <v>3851</v>
      </c>
      <c r="F131" s="231" t="s">
        <v>3852</v>
      </c>
      <c r="G131" s="232" t="s">
        <v>1861</v>
      </c>
      <c r="H131" s="233">
        <v>23</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91</v>
      </c>
    </row>
    <row r="132" s="2" customFormat="1" ht="16.5" customHeight="1">
      <c r="A132" s="40"/>
      <c r="B132" s="41"/>
      <c r="C132" s="229" t="s">
        <v>91</v>
      </c>
      <c r="D132" s="229" t="s">
        <v>230</v>
      </c>
      <c r="E132" s="230" t="s">
        <v>3855</v>
      </c>
      <c r="F132" s="231" t="s">
        <v>3856</v>
      </c>
      <c r="G132" s="232" t="s">
        <v>1861</v>
      </c>
      <c r="H132" s="233">
        <v>7</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115</v>
      </c>
    </row>
    <row r="133" s="2" customFormat="1" ht="16.5" customHeight="1">
      <c r="A133" s="40"/>
      <c r="B133" s="41"/>
      <c r="C133" s="229" t="s">
        <v>102</v>
      </c>
      <c r="D133" s="229" t="s">
        <v>230</v>
      </c>
      <c r="E133" s="230" t="s">
        <v>3859</v>
      </c>
      <c r="F133" s="231" t="s">
        <v>3860</v>
      </c>
      <c r="G133" s="232" t="s">
        <v>1861</v>
      </c>
      <c r="H133" s="233">
        <v>2</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257</v>
      </c>
    </row>
    <row r="134" s="2" customFormat="1" ht="16.5" customHeight="1">
      <c r="A134" s="40"/>
      <c r="B134" s="41"/>
      <c r="C134" s="229" t="s">
        <v>115</v>
      </c>
      <c r="D134" s="229" t="s">
        <v>230</v>
      </c>
      <c r="E134" s="230" t="s">
        <v>3867</v>
      </c>
      <c r="F134" s="231" t="s">
        <v>3868</v>
      </c>
      <c r="G134" s="232" t="s">
        <v>1861</v>
      </c>
      <c r="H134" s="233">
        <v>5</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266</v>
      </c>
    </row>
    <row r="135" s="2" customFormat="1" ht="16.5" customHeight="1">
      <c r="A135" s="40"/>
      <c r="B135" s="41"/>
      <c r="C135" s="229" t="s">
        <v>121</v>
      </c>
      <c r="D135" s="229" t="s">
        <v>230</v>
      </c>
      <c r="E135" s="230" t="s">
        <v>3871</v>
      </c>
      <c r="F135" s="231" t="s">
        <v>3872</v>
      </c>
      <c r="G135" s="232" t="s">
        <v>1861</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274</v>
      </c>
    </row>
    <row r="136" s="2" customFormat="1" ht="16.5" customHeight="1">
      <c r="A136" s="40"/>
      <c r="B136" s="41"/>
      <c r="C136" s="229" t="s">
        <v>257</v>
      </c>
      <c r="D136" s="229" t="s">
        <v>230</v>
      </c>
      <c r="E136" s="230" t="s">
        <v>6318</v>
      </c>
      <c r="F136" s="231" t="s">
        <v>6319</v>
      </c>
      <c r="G136" s="232" t="s">
        <v>1861</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282</v>
      </c>
    </row>
    <row r="137" s="2" customFormat="1" ht="16.5" customHeight="1">
      <c r="A137" s="40"/>
      <c r="B137" s="41"/>
      <c r="C137" s="229" t="s">
        <v>262</v>
      </c>
      <c r="D137" s="229" t="s">
        <v>230</v>
      </c>
      <c r="E137" s="230" t="s">
        <v>3873</v>
      </c>
      <c r="F137" s="231" t="s">
        <v>3874</v>
      </c>
      <c r="G137" s="232" t="s">
        <v>1861</v>
      </c>
      <c r="H137" s="233">
        <v>1</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293</v>
      </c>
    </row>
    <row r="138" s="2" customFormat="1" ht="16.5" customHeight="1">
      <c r="A138" s="40"/>
      <c r="B138" s="41"/>
      <c r="C138" s="229" t="s">
        <v>266</v>
      </c>
      <c r="D138" s="229" t="s">
        <v>230</v>
      </c>
      <c r="E138" s="230" t="s">
        <v>3875</v>
      </c>
      <c r="F138" s="231" t="s">
        <v>3876</v>
      </c>
      <c r="G138" s="232" t="s">
        <v>1861</v>
      </c>
      <c r="H138" s="233">
        <v>4</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300</v>
      </c>
    </row>
    <row r="139" s="2" customFormat="1" ht="16.5" customHeight="1">
      <c r="A139" s="40"/>
      <c r="B139" s="41"/>
      <c r="C139" s="229" t="s">
        <v>270</v>
      </c>
      <c r="D139" s="229" t="s">
        <v>230</v>
      </c>
      <c r="E139" s="230" t="s">
        <v>3881</v>
      </c>
      <c r="F139" s="231" t="s">
        <v>3882</v>
      </c>
      <c r="G139" s="232" t="s">
        <v>1861</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309</v>
      </c>
    </row>
    <row r="140" s="2" customFormat="1" ht="16.5" customHeight="1">
      <c r="A140" s="40"/>
      <c r="B140" s="41"/>
      <c r="C140" s="229" t="s">
        <v>274</v>
      </c>
      <c r="D140" s="229" t="s">
        <v>230</v>
      </c>
      <c r="E140" s="230" t="s">
        <v>6320</v>
      </c>
      <c r="F140" s="231" t="s">
        <v>6321</v>
      </c>
      <c r="G140" s="232" t="s">
        <v>1861</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323</v>
      </c>
    </row>
    <row r="141" s="2" customFormat="1" ht="16.5" customHeight="1">
      <c r="A141" s="40"/>
      <c r="B141" s="41"/>
      <c r="C141" s="229" t="s">
        <v>278</v>
      </c>
      <c r="D141" s="229" t="s">
        <v>230</v>
      </c>
      <c r="E141" s="230" t="s">
        <v>3885</v>
      </c>
      <c r="F141" s="231" t="s">
        <v>3886</v>
      </c>
      <c r="G141" s="232" t="s">
        <v>1861</v>
      </c>
      <c r="H141" s="233">
        <v>46</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470</v>
      </c>
    </row>
    <row r="142" s="2" customFormat="1" ht="16.5" customHeight="1">
      <c r="A142" s="40"/>
      <c r="B142" s="41"/>
      <c r="C142" s="229" t="s">
        <v>282</v>
      </c>
      <c r="D142" s="229" t="s">
        <v>230</v>
      </c>
      <c r="E142" s="230" t="s">
        <v>3887</v>
      </c>
      <c r="F142" s="231" t="s">
        <v>3888</v>
      </c>
      <c r="G142" s="232" t="s">
        <v>1861</v>
      </c>
      <c r="H142" s="233">
        <v>50</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491</v>
      </c>
    </row>
    <row r="143" s="2" customFormat="1" ht="16.5" customHeight="1">
      <c r="A143" s="40"/>
      <c r="B143" s="41"/>
      <c r="C143" s="229" t="s">
        <v>289</v>
      </c>
      <c r="D143" s="229" t="s">
        <v>230</v>
      </c>
      <c r="E143" s="230" t="s">
        <v>3891</v>
      </c>
      <c r="F143" s="231" t="s">
        <v>3892</v>
      </c>
      <c r="G143" s="232" t="s">
        <v>1861</v>
      </c>
      <c r="H143" s="233">
        <v>1</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500</v>
      </c>
    </row>
    <row r="144" s="2" customFormat="1" ht="16.5" customHeight="1">
      <c r="A144" s="40"/>
      <c r="B144" s="41"/>
      <c r="C144" s="229" t="s">
        <v>293</v>
      </c>
      <c r="D144" s="229" t="s">
        <v>230</v>
      </c>
      <c r="E144" s="230" t="s">
        <v>3895</v>
      </c>
      <c r="F144" s="231" t="s">
        <v>3896</v>
      </c>
      <c r="G144" s="232" t="s">
        <v>1861</v>
      </c>
      <c r="H144" s="233">
        <v>1</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509</v>
      </c>
    </row>
    <row r="145" s="2" customFormat="1" ht="16.5" customHeight="1">
      <c r="A145" s="40"/>
      <c r="B145" s="41"/>
      <c r="C145" s="229" t="s">
        <v>8</v>
      </c>
      <c r="D145" s="229" t="s">
        <v>230</v>
      </c>
      <c r="E145" s="230" t="s">
        <v>6322</v>
      </c>
      <c r="F145" s="231" t="s">
        <v>6323</v>
      </c>
      <c r="G145" s="232" t="s">
        <v>1861</v>
      </c>
      <c r="H145" s="233">
        <v>2</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16.5" customHeight="1">
      <c r="A146" s="40"/>
      <c r="B146" s="41"/>
      <c r="C146" s="229" t="s">
        <v>300</v>
      </c>
      <c r="D146" s="229" t="s">
        <v>230</v>
      </c>
      <c r="E146" s="230" t="s">
        <v>3897</v>
      </c>
      <c r="F146" s="231" t="s">
        <v>3898</v>
      </c>
      <c r="G146" s="232" t="s">
        <v>1861</v>
      </c>
      <c r="H146" s="233">
        <v>1</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525</v>
      </c>
    </row>
    <row r="147" s="2" customFormat="1" ht="16.5" customHeight="1">
      <c r="A147" s="40"/>
      <c r="B147" s="41"/>
      <c r="C147" s="229" t="s">
        <v>304</v>
      </c>
      <c r="D147" s="229" t="s">
        <v>230</v>
      </c>
      <c r="E147" s="230" t="s">
        <v>3913</v>
      </c>
      <c r="F147" s="231" t="s">
        <v>3914</v>
      </c>
      <c r="G147" s="232" t="s">
        <v>544</v>
      </c>
      <c r="H147" s="233">
        <v>90</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533</v>
      </c>
    </row>
    <row r="148" s="2" customFormat="1" ht="16.5" customHeight="1">
      <c r="A148" s="40"/>
      <c r="B148" s="41"/>
      <c r="C148" s="229" t="s">
        <v>309</v>
      </c>
      <c r="D148" s="229" t="s">
        <v>230</v>
      </c>
      <c r="E148" s="230" t="s">
        <v>3915</v>
      </c>
      <c r="F148" s="231" t="s">
        <v>3916</v>
      </c>
      <c r="G148" s="232" t="s">
        <v>544</v>
      </c>
      <c r="H148" s="233">
        <v>50</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541</v>
      </c>
    </row>
    <row r="149" s="2" customFormat="1" ht="16.5" customHeight="1">
      <c r="A149" s="40"/>
      <c r="B149" s="41"/>
      <c r="C149" s="229" t="s">
        <v>316</v>
      </c>
      <c r="D149" s="229" t="s">
        <v>230</v>
      </c>
      <c r="E149" s="230" t="s">
        <v>3917</v>
      </c>
      <c r="F149" s="231" t="s">
        <v>3918</v>
      </c>
      <c r="G149" s="232" t="s">
        <v>544</v>
      </c>
      <c r="H149" s="233">
        <v>10</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552</v>
      </c>
    </row>
    <row r="150" s="2" customFormat="1" ht="16.5" customHeight="1">
      <c r="A150" s="40"/>
      <c r="B150" s="41"/>
      <c r="C150" s="229" t="s">
        <v>323</v>
      </c>
      <c r="D150" s="229" t="s">
        <v>230</v>
      </c>
      <c r="E150" s="230" t="s">
        <v>3919</v>
      </c>
      <c r="F150" s="231" t="s">
        <v>3920</v>
      </c>
      <c r="G150" s="232" t="s">
        <v>544</v>
      </c>
      <c r="H150" s="233">
        <v>450</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566</v>
      </c>
    </row>
    <row r="151" s="2" customFormat="1" ht="16.5" customHeight="1">
      <c r="A151" s="40"/>
      <c r="B151" s="41"/>
      <c r="C151" s="229" t="s">
        <v>7</v>
      </c>
      <c r="D151" s="229" t="s">
        <v>230</v>
      </c>
      <c r="E151" s="230" t="s">
        <v>3923</v>
      </c>
      <c r="F151" s="231" t="s">
        <v>3924</v>
      </c>
      <c r="G151" s="232" t="s">
        <v>544</v>
      </c>
      <c r="H151" s="233">
        <v>20</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574</v>
      </c>
    </row>
    <row r="152" s="2" customFormat="1" ht="16.5" customHeight="1">
      <c r="A152" s="40"/>
      <c r="B152" s="41"/>
      <c r="C152" s="229" t="s">
        <v>470</v>
      </c>
      <c r="D152" s="229" t="s">
        <v>230</v>
      </c>
      <c r="E152" s="230" t="s">
        <v>3925</v>
      </c>
      <c r="F152" s="231" t="s">
        <v>3926</v>
      </c>
      <c r="G152" s="232" t="s">
        <v>544</v>
      </c>
      <c r="H152" s="233">
        <v>30</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585</v>
      </c>
    </row>
    <row r="153" s="2" customFormat="1" ht="16.5" customHeight="1">
      <c r="A153" s="40"/>
      <c r="B153" s="41"/>
      <c r="C153" s="229" t="s">
        <v>475</v>
      </c>
      <c r="D153" s="229" t="s">
        <v>230</v>
      </c>
      <c r="E153" s="230" t="s">
        <v>3927</v>
      </c>
      <c r="F153" s="231" t="s">
        <v>3928</v>
      </c>
      <c r="G153" s="232" t="s">
        <v>544</v>
      </c>
      <c r="H153" s="233">
        <v>10</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598</v>
      </c>
    </row>
    <row r="154" s="2" customFormat="1" ht="16.5" customHeight="1">
      <c r="A154" s="40"/>
      <c r="B154" s="41"/>
      <c r="C154" s="229" t="s">
        <v>491</v>
      </c>
      <c r="D154" s="229" t="s">
        <v>230</v>
      </c>
      <c r="E154" s="230" t="s">
        <v>3929</v>
      </c>
      <c r="F154" s="231" t="s">
        <v>3930</v>
      </c>
      <c r="G154" s="232" t="s">
        <v>1861</v>
      </c>
      <c r="H154" s="233">
        <v>1</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612</v>
      </c>
    </row>
    <row r="155" s="2" customFormat="1" ht="16.5" customHeight="1">
      <c r="A155" s="40"/>
      <c r="B155" s="41"/>
      <c r="C155" s="229" t="s">
        <v>496</v>
      </c>
      <c r="D155" s="229" t="s">
        <v>230</v>
      </c>
      <c r="E155" s="230" t="s">
        <v>3933</v>
      </c>
      <c r="F155" s="231" t="s">
        <v>3934</v>
      </c>
      <c r="G155" s="232" t="s">
        <v>544</v>
      </c>
      <c r="H155" s="233">
        <v>20</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623</v>
      </c>
    </row>
    <row r="156" s="2" customFormat="1" ht="16.5" customHeight="1">
      <c r="A156" s="40"/>
      <c r="B156" s="41"/>
      <c r="C156" s="229" t="s">
        <v>500</v>
      </c>
      <c r="D156" s="229" t="s">
        <v>230</v>
      </c>
      <c r="E156" s="230" t="s">
        <v>6324</v>
      </c>
      <c r="F156" s="231" t="s">
        <v>6325</v>
      </c>
      <c r="G156" s="232" t="s">
        <v>544</v>
      </c>
      <c r="H156" s="233">
        <v>20</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635</v>
      </c>
    </row>
    <row r="157" s="2" customFormat="1" ht="16.5" customHeight="1">
      <c r="A157" s="40"/>
      <c r="B157" s="41"/>
      <c r="C157" s="229" t="s">
        <v>505</v>
      </c>
      <c r="D157" s="229" t="s">
        <v>230</v>
      </c>
      <c r="E157" s="230" t="s">
        <v>3941</v>
      </c>
      <c r="F157" s="231" t="s">
        <v>3942</v>
      </c>
      <c r="G157" s="232" t="s">
        <v>544</v>
      </c>
      <c r="H157" s="233">
        <v>20</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648</v>
      </c>
    </row>
    <row r="158" s="2" customFormat="1" ht="16.5" customHeight="1">
      <c r="A158" s="40"/>
      <c r="B158" s="41"/>
      <c r="C158" s="229" t="s">
        <v>509</v>
      </c>
      <c r="D158" s="229" t="s">
        <v>230</v>
      </c>
      <c r="E158" s="230" t="s">
        <v>3957</v>
      </c>
      <c r="F158" s="231" t="s">
        <v>3958</v>
      </c>
      <c r="G158" s="232" t="s">
        <v>544</v>
      </c>
      <c r="H158" s="233">
        <v>109</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659</v>
      </c>
    </row>
    <row r="159" s="2" customFormat="1" ht="16.5" customHeight="1">
      <c r="A159" s="40"/>
      <c r="B159" s="41"/>
      <c r="C159" s="229" t="s">
        <v>513</v>
      </c>
      <c r="D159" s="229" t="s">
        <v>230</v>
      </c>
      <c r="E159" s="230" t="s">
        <v>3959</v>
      </c>
      <c r="F159" s="231" t="s">
        <v>3960</v>
      </c>
      <c r="G159" s="232" t="s">
        <v>1861</v>
      </c>
      <c r="H159" s="233">
        <v>110</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678</v>
      </c>
    </row>
    <row r="160" s="2" customFormat="1" ht="16.5" customHeight="1">
      <c r="A160" s="40"/>
      <c r="B160" s="41"/>
      <c r="C160" s="229" t="s">
        <v>517</v>
      </c>
      <c r="D160" s="229" t="s">
        <v>230</v>
      </c>
      <c r="E160" s="230" t="s">
        <v>6326</v>
      </c>
      <c r="F160" s="231" t="s">
        <v>6327</v>
      </c>
      <c r="G160" s="232" t="s">
        <v>1861</v>
      </c>
      <c r="H160" s="233">
        <v>12</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688</v>
      </c>
    </row>
    <row r="161" s="2" customFormat="1" ht="16.5" customHeight="1">
      <c r="A161" s="40"/>
      <c r="B161" s="41"/>
      <c r="C161" s="229" t="s">
        <v>521</v>
      </c>
      <c r="D161" s="229" t="s">
        <v>230</v>
      </c>
      <c r="E161" s="230" t="s">
        <v>4004</v>
      </c>
      <c r="F161" s="231" t="s">
        <v>4005</v>
      </c>
      <c r="G161" s="232" t="s">
        <v>544</v>
      </c>
      <c r="H161" s="233">
        <v>1</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699</v>
      </c>
    </row>
    <row r="162" s="2" customFormat="1" ht="16.5" customHeight="1">
      <c r="A162" s="40"/>
      <c r="B162" s="41"/>
      <c r="C162" s="229" t="s">
        <v>525</v>
      </c>
      <c r="D162" s="229" t="s">
        <v>230</v>
      </c>
      <c r="E162" s="230" t="s">
        <v>6328</v>
      </c>
      <c r="F162" s="231" t="s">
        <v>4013</v>
      </c>
      <c r="G162" s="232" t="s">
        <v>1861</v>
      </c>
      <c r="H162" s="233">
        <v>1</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421</v>
      </c>
    </row>
    <row r="163" s="12" customFormat="1" ht="25.92" customHeight="1">
      <c r="A163" s="12"/>
      <c r="B163" s="213"/>
      <c r="C163" s="214"/>
      <c r="D163" s="215" t="s">
        <v>82</v>
      </c>
      <c r="E163" s="216" t="s">
        <v>4102</v>
      </c>
      <c r="F163" s="216" t="s">
        <v>4019</v>
      </c>
      <c r="G163" s="214"/>
      <c r="H163" s="214"/>
      <c r="I163" s="217"/>
      <c r="J163" s="218">
        <f>BK163</f>
        <v>0</v>
      </c>
      <c r="K163" s="214"/>
      <c r="L163" s="219"/>
      <c r="M163" s="220"/>
      <c r="N163" s="221"/>
      <c r="O163" s="221"/>
      <c r="P163" s="222">
        <f>SUM(P164:P172)</f>
        <v>0</v>
      </c>
      <c r="Q163" s="221"/>
      <c r="R163" s="222">
        <f>SUM(R164:R172)</f>
        <v>0</v>
      </c>
      <c r="S163" s="221"/>
      <c r="T163" s="223">
        <f>SUM(T164:T172)</f>
        <v>0</v>
      </c>
      <c r="U163" s="12"/>
      <c r="V163" s="12"/>
      <c r="W163" s="12"/>
      <c r="X163" s="12"/>
      <c r="Y163" s="12"/>
      <c r="Z163" s="12"/>
      <c r="AA163" s="12"/>
      <c r="AB163" s="12"/>
      <c r="AC163" s="12"/>
      <c r="AD163" s="12"/>
      <c r="AE163" s="12"/>
      <c r="AR163" s="224" t="s">
        <v>87</v>
      </c>
      <c r="AT163" s="225" t="s">
        <v>82</v>
      </c>
      <c r="AU163" s="225" t="s">
        <v>83</v>
      </c>
      <c r="AY163" s="224" t="s">
        <v>227</v>
      </c>
      <c r="BK163" s="226">
        <f>SUM(BK164:BK172)</f>
        <v>0</v>
      </c>
    </row>
    <row r="164" s="2" customFormat="1" ht="16.5" customHeight="1">
      <c r="A164" s="40"/>
      <c r="B164" s="41"/>
      <c r="C164" s="229" t="s">
        <v>529</v>
      </c>
      <c r="D164" s="229" t="s">
        <v>230</v>
      </c>
      <c r="E164" s="230" t="s">
        <v>6329</v>
      </c>
      <c r="F164" s="231" t="s">
        <v>6330</v>
      </c>
      <c r="G164" s="232" t="s">
        <v>1861</v>
      </c>
      <c r="H164" s="233">
        <v>1</v>
      </c>
      <c r="I164" s="234"/>
      <c r="J164" s="235">
        <f>ROUND(I164*H164,2)</f>
        <v>0</v>
      </c>
      <c r="K164" s="231" t="s">
        <v>251</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87</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718</v>
      </c>
    </row>
    <row r="165" s="2" customFormat="1" ht="16.5" customHeight="1">
      <c r="A165" s="40"/>
      <c r="B165" s="41"/>
      <c r="C165" s="229" t="s">
        <v>533</v>
      </c>
      <c r="D165" s="229" t="s">
        <v>230</v>
      </c>
      <c r="E165" s="230" t="s">
        <v>4040</v>
      </c>
      <c r="F165" s="231" t="s">
        <v>4041</v>
      </c>
      <c r="G165" s="232" t="s">
        <v>1861</v>
      </c>
      <c r="H165" s="233">
        <v>1</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726</v>
      </c>
    </row>
    <row r="166" s="2" customFormat="1" ht="16.5" customHeight="1">
      <c r="A166" s="40"/>
      <c r="B166" s="41"/>
      <c r="C166" s="229" t="s">
        <v>537</v>
      </c>
      <c r="D166" s="229" t="s">
        <v>230</v>
      </c>
      <c r="E166" s="230" t="s">
        <v>4044</v>
      </c>
      <c r="F166" s="231" t="s">
        <v>4045</v>
      </c>
      <c r="G166" s="232" t="s">
        <v>1861</v>
      </c>
      <c r="H166" s="233">
        <v>1</v>
      </c>
      <c r="I166" s="234"/>
      <c r="J166" s="235">
        <f>ROUND(I166*H166,2)</f>
        <v>0</v>
      </c>
      <c r="K166" s="231" t="s">
        <v>251</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115</v>
      </c>
      <c r="AT166" s="240" t="s">
        <v>230</v>
      </c>
      <c r="AU166" s="240" t="s">
        <v>87</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115</v>
      </c>
      <c r="BM166" s="240" t="s">
        <v>736</v>
      </c>
    </row>
    <row r="167" s="2" customFormat="1" ht="16.5" customHeight="1">
      <c r="A167" s="40"/>
      <c r="B167" s="41"/>
      <c r="C167" s="229" t="s">
        <v>541</v>
      </c>
      <c r="D167" s="229" t="s">
        <v>230</v>
      </c>
      <c r="E167" s="230" t="s">
        <v>4046</v>
      </c>
      <c r="F167" s="231" t="s">
        <v>4047</v>
      </c>
      <c r="G167" s="232" t="s">
        <v>1861</v>
      </c>
      <c r="H167" s="233">
        <v>8</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115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746</v>
      </c>
    </row>
    <row r="168" s="2" customFormat="1" ht="16.5" customHeight="1">
      <c r="A168" s="40"/>
      <c r="B168" s="41"/>
      <c r="C168" s="229" t="s">
        <v>547</v>
      </c>
      <c r="D168" s="229" t="s">
        <v>230</v>
      </c>
      <c r="E168" s="230" t="s">
        <v>4048</v>
      </c>
      <c r="F168" s="231" t="s">
        <v>4049</v>
      </c>
      <c r="G168" s="232" t="s">
        <v>1861</v>
      </c>
      <c r="H168" s="233">
        <v>1</v>
      </c>
      <c r="I168" s="234"/>
      <c r="J168" s="235">
        <f>ROUND(I168*H168,2)</f>
        <v>0</v>
      </c>
      <c r="K168" s="231" t="s">
        <v>251</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754</v>
      </c>
    </row>
    <row r="169" s="2" customFormat="1" ht="16.5" customHeight="1">
      <c r="A169" s="40"/>
      <c r="B169" s="41"/>
      <c r="C169" s="229" t="s">
        <v>552</v>
      </c>
      <c r="D169" s="229" t="s">
        <v>230</v>
      </c>
      <c r="E169" s="230" t="s">
        <v>4062</v>
      </c>
      <c r="F169" s="231" t="s">
        <v>4063</v>
      </c>
      <c r="G169" s="232" t="s">
        <v>1861</v>
      </c>
      <c r="H169" s="233">
        <v>1</v>
      </c>
      <c r="I169" s="234"/>
      <c r="J169" s="235">
        <f>ROUND(I169*H169,2)</f>
        <v>0</v>
      </c>
      <c r="K169" s="231" t="s">
        <v>251</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87</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763</v>
      </c>
    </row>
    <row r="170" s="2" customFormat="1" ht="16.5" customHeight="1">
      <c r="A170" s="40"/>
      <c r="B170" s="41"/>
      <c r="C170" s="229" t="s">
        <v>559</v>
      </c>
      <c r="D170" s="229" t="s">
        <v>230</v>
      </c>
      <c r="E170" s="230" t="s">
        <v>6331</v>
      </c>
      <c r="F170" s="231" t="s">
        <v>6332</v>
      </c>
      <c r="G170" s="232" t="s">
        <v>1861</v>
      </c>
      <c r="H170" s="233">
        <v>1</v>
      </c>
      <c r="I170" s="234"/>
      <c r="J170" s="235">
        <f>ROUND(I170*H170,2)</f>
        <v>0</v>
      </c>
      <c r="K170" s="231" t="s">
        <v>251</v>
      </c>
      <c r="L170" s="46"/>
      <c r="M170" s="236" t="s">
        <v>1</v>
      </c>
      <c r="N170" s="237" t="s">
        <v>48</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115</v>
      </c>
      <c r="AT170" s="240" t="s">
        <v>230</v>
      </c>
      <c r="AU170" s="240" t="s">
        <v>87</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115</v>
      </c>
      <c r="BM170" s="240" t="s">
        <v>773</v>
      </c>
    </row>
    <row r="171" s="2" customFormat="1" ht="16.5" customHeight="1">
      <c r="A171" s="40"/>
      <c r="B171" s="41"/>
      <c r="C171" s="229" t="s">
        <v>566</v>
      </c>
      <c r="D171" s="229" t="s">
        <v>230</v>
      </c>
      <c r="E171" s="230" t="s">
        <v>6333</v>
      </c>
      <c r="F171" s="231" t="s">
        <v>6334</v>
      </c>
      <c r="G171" s="232" t="s">
        <v>1861</v>
      </c>
      <c r="H171" s="233">
        <v>1</v>
      </c>
      <c r="I171" s="234"/>
      <c r="J171" s="235">
        <f>ROUND(I171*H171,2)</f>
        <v>0</v>
      </c>
      <c r="K171" s="231" t="s">
        <v>251</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87</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783</v>
      </c>
    </row>
    <row r="172" s="2" customFormat="1" ht="16.5" customHeight="1">
      <c r="A172" s="40"/>
      <c r="B172" s="41"/>
      <c r="C172" s="229" t="s">
        <v>570</v>
      </c>
      <c r="D172" s="229" t="s">
        <v>230</v>
      </c>
      <c r="E172" s="230" t="s">
        <v>6335</v>
      </c>
      <c r="F172" s="231" t="s">
        <v>6336</v>
      </c>
      <c r="G172" s="232" t="s">
        <v>1861</v>
      </c>
      <c r="H172" s="233">
        <v>3</v>
      </c>
      <c r="I172" s="234"/>
      <c r="J172" s="235">
        <f>ROUND(I172*H172,2)</f>
        <v>0</v>
      </c>
      <c r="K172" s="231" t="s">
        <v>251</v>
      </c>
      <c r="L172" s="46"/>
      <c r="M172" s="236" t="s">
        <v>1</v>
      </c>
      <c r="N172" s="237" t="s">
        <v>48</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115</v>
      </c>
      <c r="AT172" s="240" t="s">
        <v>230</v>
      </c>
      <c r="AU172" s="240" t="s">
        <v>87</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115</v>
      </c>
      <c r="BM172" s="240" t="s">
        <v>793</v>
      </c>
    </row>
    <row r="173" s="12" customFormat="1" ht="25.92" customHeight="1">
      <c r="A173" s="12"/>
      <c r="B173" s="213"/>
      <c r="C173" s="214"/>
      <c r="D173" s="215" t="s">
        <v>82</v>
      </c>
      <c r="E173" s="216" t="s">
        <v>3826</v>
      </c>
      <c r="F173" s="216" t="s">
        <v>2795</v>
      </c>
      <c r="G173" s="214"/>
      <c r="H173" s="214"/>
      <c r="I173" s="217"/>
      <c r="J173" s="218">
        <f>BK173</f>
        <v>0</v>
      </c>
      <c r="K173" s="214"/>
      <c r="L173" s="219"/>
      <c r="M173" s="220"/>
      <c r="N173" s="221"/>
      <c r="O173" s="221"/>
      <c r="P173" s="222">
        <f>SUM(P174:P176)</f>
        <v>0</v>
      </c>
      <c r="Q173" s="221"/>
      <c r="R173" s="222">
        <f>SUM(R174:R176)</f>
        <v>0</v>
      </c>
      <c r="S173" s="221"/>
      <c r="T173" s="223">
        <f>SUM(T174:T176)</f>
        <v>0</v>
      </c>
      <c r="U173" s="12"/>
      <c r="V173" s="12"/>
      <c r="W173" s="12"/>
      <c r="X173" s="12"/>
      <c r="Y173" s="12"/>
      <c r="Z173" s="12"/>
      <c r="AA173" s="12"/>
      <c r="AB173" s="12"/>
      <c r="AC173" s="12"/>
      <c r="AD173" s="12"/>
      <c r="AE173" s="12"/>
      <c r="AR173" s="224" t="s">
        <v>115</v>
      </c>
      <c r="AT173" s="225" t="s">
        <v>82</v>
      </c>
      <c r="AU173" s="225" t="s">
        <v>83</v>
      </c>
      <c r="AY173" s="224" t="s">
        <v>227</v>
      </c>
      <c r="BK173" s="226">
        <f>SUM(BK174:BK176)</f>
        <v>0</v>
      </c>
    </row>
    <row r="174" s="2" customFormat="1" ht="16.5" customHeight="1">
      <c r="A174" s="40"/>
      <c r="B174" s="41"/>
      <c r="C174" s="229" t="s">
        <v>574</v>
      </c>
      <c r="D174" s="229" t="s">
        <v>230</v>
      </c>
      <c r="E174" s="230" t="s">
        <v>4186</v>
      </c>
      <c r="F174" s="231" t="s">
        <v>4187</v>
      </c>
      <c r="G174" s="232" t="s">
        <v>233</v>
      </c>
      <c r="H174" s="233">
        <v>1</v>
      </c>
      <c r="I174" s="234"/>
      <c r="J174" s="235">
        <f>ROUND(I174*H174,2)</f>
        <v>0</v>
      </c>
      <c r="K174" s="231" t="s">
        <v>251</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2775</v>
      </c>
      <c r="AT174" s="240" t="s">
        <v>230</v>
      </c>
      <c r="AU174" s="240" t="s">
        <v>87</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2775</v>
      </c>
      <c r="BM174" s="240" t="s">
        <v>6337</v>
      </c>
    </row>
    <row r="175" s="2" customFormat="1" ht="16.5" customHeight="1">
      <c r="A175" s="40"/>
      <c r="B175" s="41"/>
      <c r="C175" s="229" t="s">
        <v>580</v>
      </c>
      <c r="D175" s="229" t="s">
        <v>230</v>
      </c>
      <c r="E175" s="230" t="s">
        <v>4189</v>
      </c>
      <c r="F175" s="231" t="s">
        <v>4190</v>
      </c>
      <c r="G175" s="232" t="s">
        <v>233</v>
      </c>
      <c r="H175" s="233">
        <v>1</v>
      </c>
      <c r="I175" s="234"/>
      <c r="J175" s="235">
        <f>ROUND(I175*H175,2)</f>
        <v>0</v>
      </c>
      <c r="K175" s="231" t="s">
        <v>251</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2775</v>
      </c>
      <c r="AT175" s="240" t="s">
        <v>230</v>
      </c>
      <c r="AU175" s="240" t="s">
        <v>87</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2775</v>
      </c>
      <c r="BM175" s="240" t="s">
        <v>6338</v>
      </c>
    </row>
    <row r="176" s="2" customFormat="1" ht="16.5" customHeight="1">
      <c r="A176" s="40"/>
      <c r="B176" s="41"/>
      <c r="C176" s="229" t="s">
        <v>585</v>
      </c>
      <c r="D176" s="229" t="s">
        <v>230</v>
      </c>
      <c r="E176" s="230" t="s">
        <v>4192</v>
      </c>
      <c r="F176" s="231" t="s">
        <v>4193</v>
      </c>
      <c r="G176" s="232" t="s">
        <v>233</v>
      </c>
      <c r="H176" s="233">
        <v>1</v>
      </c>
      <c r="I176" s="234"/>
      <c r="J176" s="235">
        <f>ROUND(I176*H176,2)</f>
        <v>0</v>
      </c>
      <c r="K176" s="231" t="s">
        <v>251</v>
      </c>
      <c r="L176" s="46"/>
      <c r="M176" s="306" t="s">
        <v>1</v>
      </c>
      <c r="N176" s="307" t="s">
        <v>48</v>
      </c>
      <c r="O176" s="249"/>
      <c r="P176" s="308">
        <f>O176*H176</f>
        <v>0</v>
      </c>
      <c r="Q176" s="308">
        <v>0</v>
      </c>
      <c r="R176" s="308">
        <f>Q176*H176</f>
        <v>0</v>
      </c>
      <c r="S176" s="308">
        <v>0</v>
      </c>
      <c r="T176" s="309">
        <f>S176*H176</f>
        <v>0</v>
      </c>
      <c r="U176" s="40"/>
      <c r="V176" s="40"/>
      <c r="W176" s="40"/>
      <c r="X176" s="40"/>
      <c r="Y176" s="40"/>
      <c r="Z176" s="40"/>
      <c r="AA176" s="40"/>
      <c r="AB176" s="40"/>
      <c r="AC176" s="40"/>
      <c r="AD176" s="40"/>
      <c r="AE176" s="40"/>
      <c r="AR176" s="240" t="s">
        <v>2775</v>
      </c>
      <c r="AT176" s="240" t="s">
        <v>230</v>
      </c>
      <c r="AU176" s="240" t="s">
        <v>87</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2775</v>
      </c>
      <c r="BM176" s="240" t="s">
        <v>6339</v>
      </c>
    </row>
    <row r="177" s="2" customFormat="1" ht="6.96" customHeight="1">
      <c r="A177" s="40"/>
      <c r="B177" s="68"/>
      <c r="C177" s="69"/>
      <c r="D177" s="69"/>
      <c r="E177" s="69"/>
      <c r="F177" s="69"/>
      <c r="G177" s="69"/>
      <c r="H177" s="69"/>
      <c r="I177" s="69"/>
      <c r="J177" s="69"/>
      <c r="K177" s="69"/>
      <c r="L177" s="46"/>
      <c r="M177" s="40"/>
      <c r="O177" s="40"/>
      <c r="P177" s="40"/>
      <c r="Q177" s="40"/>
      <c r="R177" s="40"/>
      <c r="S177" s="40"/>
      <c r="T177" s="40"/>
      <c r="U177" s="40"/>
      <c r="V177" s="40"/>
      <c r="W177" s="40"/>
      <c r="X177" s="40"/>
      <c r="Y177" s="40"/>
      <c r="Z177" s="40"/>
      <c r="AA177" s="40"/>
      <c r="AB177" s="40"/>
      <c r="AC177" s="40"/>
      <c r="AD177" s="40"/>
      <c r="AE177" s="40"/>
    </row>
  </sheetData>
  <sheetProtection sheet="1" autoFilter="0" formatColumns="0" formatRows="0" objects="1" scenarios="1" spinCount="100000" saltValue="GWdBKEFloAIjttnH6OSOsAlN8CiTsDWfO88YIKeCEfZmhDLXX8OLVarb1daeYHyiofW/0S2k9pKgkJd7EGy1kQ==" hashValue="d2quF+i+VWOGkkKCkcm0RoXGW08WC1snz4+yXWdRSTiwSbltbUlSlnBZ2ayjzMdIBVo/IBz9TRGdMVaHX9j8YQ==" algorithmName="SHA-512" password="E785"/>
  <autoFilter ref="C127:K176"/>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4195</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4196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ROUND(J128,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ROUND((SUM(BE128:BE143)),  2)</f>
        <v>0</v>
      </c>
      <c r="G37" s="40"/>
      <c r="H37" s="40"/>
      <c r="I37" s="167">
        <v>0.20999999999999999</v>
      </c>
      <c r="J37" s="166">
        <f>ROUND(((SUM(BE128:BE143))*I37),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ROUND((SUM(BF128:BF143)),  2)</f>
        <v>0</v>
      </c>
      <c r="G38" s="40"/>
      <c r="H38" s="40"/>
      <c r="I38" s="167">
        <v>0.14999999999999999</v>
      </c>
      <c r="J38" s="166">
        <f>ROUND(((SUM(BF128:BF143))*I38),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ROUND((SUM(BG128:BG143)),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ROUND((SUM(BH128:BH143)),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ROUND((SUM(BI128:BI143)),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SK - SK</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J128</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4197</v>
      </c>
      <c r="E101" s="194"/>
      <c r="F101" s="194"/>
      <c r="G101" s="194"/>
      <c r="H101" s="194"/>
      <c r="I101" s="194"/>
      <c r="J101" s="195">
        <f>J129</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6340</v>
      </c>
      <c r="E102" s="194"/>
      <c r="F102" s="194"/>
      <c r="G102" s="194"/>
      <c r="H102" s="194"/>
      <c r="I102" s="194"/>
      <c r="J102" s="195">
        <f>J134</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6341</v>
      </c>
      <c r="E103" s="194"/>
      <c r="F103" s="194"/>
      <c r="G103" s="194"/>
      <c r="H103" s="194"/>
      <c r="I103" s="194"/>
      <c r="J103" s="195">
        <f>J138</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4200</v>
      </c>
      <c r="E104" s="194"/>
      <c r="F104" s="194"/>
      <c r="G104" s="194"/>
      <c r="H104" s="194"/>
      <c r="I104" s="194"/>
      <c r="J104" s="195">
        <f>J140</f>
        <v>0</v>
      </c>
      <c r="K104" s="192"/>
      <c r="L104" s="196"/>
      <c r="S104" s="9"/>
      <c r="T104" s="9"/>
      <c r="U104" s="9"/>
      <c r="V104" s="9"/>
      <c r="W104" s="9"/>
      <c r="X104" s="9"/>
      <c r="Y104" s="9"/>
      <c r="Z104" s="9"/>
      <c r="AA104" s="9"/>
      <c r="AB104" s="9"/>
      <c r="AC104" s="9"/>
      <c r="AD104" s="9"/>
      <c r="AE104" s="9"/>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213</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86" t="str">
        <f>E7</f>
        <v>PD pro Hasičskou zbrojnici Frýdek</v>
      </c>
      <c r="F114" s="33"/>
      <c r="G114" s="33"/>
      <c r="H114" s="33"/>
      <c r="I114" s="42"/>
      <c r="J114" s="42"/>
      <c r="K114" s="42"/>
      <c r="L114" s="65"/>
      <c r="S114" s="40"/>
      <c r="T114" s="40"/>
      <c r="U114" s="40"/>
      <c r="V114" s="40"/>
      <c r="W114" s="40"/>
      <c r="X114" s="40"/>
      <c r="Y114" s="40"/>
      <c r="Z114" s="40"/>
      <c r="AA114" s="40"/>
      <c r="AB114" s="40"/>
      <c r="AC114" s="40"/>
      <c r="AD114" s="40"/>
      <c r="AE114" s="40"/>
    </row>
    <row r="115" s="1" customFormat="1" ht="12" customHeight="1">
      <c r="B115" s="22"/>
      <c r="C115" s="33" t="s">
        <v>198</v>
      </c>
      <c r="D115" s="23"/>
      <c r="E115" s="23"/>
      <c r="F115" s="23"/>
      <c r="G115" s="23"/>
      <c r="H115" s="23"/>
      <c r="I115" s="23"/>
      <c r="J115" s="23"/>
      <c r="K115" s="23"/>
      <c r="L115" s="21"/>
    </row>
    <row r="116" s="1" customFormat="1" ht="16.5" customHeight="1">
      <c r="B116" s="22"/>
      <c r="C116" s="23"/>
      <c r="D116" s="23"/>
      <c r="E116" s="186" t="s">
        <v>6047</v>
      </c>
      <c r="F116" s="23"/>
      <c r="G116" s="23"/>
      <c r="H116" s="23"/>
      <c r="I116" s="23"/>
      <c r="J116" s="23"/>
      <c r="K116" s="23"/>
      <c r="L116" s="21"/>
    </row>
    <row r="117" s="1" customFormat="1" ht="12" customHeight="1">
      <c r="B117" s="22"/>
      <c r="C117" s="33" t="s">
        <v>200</v>
      </c>
      <c r="D117" s="23"/>
      <c r="E117" s="23"/>
      <c r="F117" s="23"/>
      <c r="G117" s="23"/>
      <c r="H117" s="23"/>
      <c r="I117" s="23"/>
      <c r="J117" s="23"/>
      <c r="K117" s="23"/>
      <c r="L117" s="21"/>
    </row>
    <row r="118" s="2" customFormat="1" ht="16.5" customHeight="1">
      <c r="A118" s="40"/>
      <c r="B118" s="41"/>
      <c r="C118" s="42"/>
      <c r="D118" s="42"/>
      <c r="E118" s="251" t="s">
        <v>327</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3454</v>
      </c>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E13</f>
        <v>SK - SK</v>
      </c>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22</v>
      </c>
      <c r="D122" s="42"/>
      <c r="E122" s="42"/>
      <c r="F122" s="28" t="str">
        <f>F16</f>
        <v xml:space="preserve"> </v>
      </c>
      <c r="G122" s="42"/>
      <c r="H122" s="42"/>
      <c r="I122" s="33" t="s">
        <v>24</v>
      </c>
      <c r="J122" s="81" t="str">
        <f>IF(J16="","",J16)</f>
        <v>26. 7. 2019</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3" t="s">
        <v>30</v>
      </c>
      <c r="D124" s="42"/>
      <c r="E124" s="42"/>
      <c r="F124" s="28" t="str">
        <f>E19</f>
        <v>Statutární město Frýdek - Místek</v>
      </c>
      <c r="G124" s="42"/>
      <c r="H124" s="42"/>
      <c r="I124" s="33" t="s">
        <v>36</v>
      </c>
      <c r="J124" s="38" t="str">
        <f>E25</f>
        <v>PPS Kania s.r.o.</v>
      </c>
      <c r="K124" s="42"/>
      <c r="L124" s="65"/>
      <c r="S124" s="40"/>
      <c r="T124" s="40"/>
      <c r="U124" s="40"/>
      <c r="V124" s="40"/>
      <c r="W124" s="40"/>
      <c r="X124" s="40"/>
      <c r="Y124" s="40"/>
      <c r="Z124" s="40"/>
      <c r="AA124" s="40"/>
      <c r="AB124" s="40"/>
      <c r="AC124" s="40"/>
      <c r="AD124" s="40"/>
      <c r="AE124" s="40"/>
    </row>
    <row r="125" s="2" customFormat="1" ht="15.15" customHeight="1">
      <c r="A125" s="40"/>
      <c r="B125" s="41"/>
      <c r="C125" s="33" t="s">
        <v>34</v>
      </c>
      <c r="D125" s="42"/>
      <c r="E125" s="42"/>
      <c r="F125" s="28" t="str">
        <f>IF(E22="","",E22)</f>
        <v>Vyplň údaj</v>
      </c>
      <c r="G125" s="42"/>
      <c r="H125" s="42"/>
      <c r="I125" s="33" t="s">
        <v>39</v>
      </c>
      <c r="J125" s="38" t="str">
        <f>E28</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11" customFormat="1" ht="29.28" customHeight="1">
      <c r="A127" s="202"/>
      <c r="B127" s="203"/>
      <c r="C127" s="204" t="s">
        <v>214</v>
      </c>
      <c r="D127" s="205" t="s">
        <v>68</v>
      </c>
      <c r="E127" s="205" t="s">
        <v>64</v>
      </c>
      <c r="F127" s="205" t="s">
        <v>65</v>
      </c>
      <c r="G127" s="205" t="s">
        <v>215</v>
      </c>
      <c r="H127" s="205" t="s">
        <v>216</v>
      </c>
      <c r="I127" s="205" t="s">
        <v>217</v>
      </c>
      <c r="J127" s="205" t="s">
        <v>204</v>
      </c>
      <c r="K127" s="206" t="s">
        <v>218</v>
      </c>
      <c r="L127" s="207"/>
      <c r="M127" s="102" t="s">
        <v>1</v>
      </c>
      <c r="N127" s="103" t="s">
        <v>47</v>
      </c>
      <c r="O127" s="103" t="s">
        <v>219</v>
      </c>
      <c r="P127" s="103" t="s">
        <v>220</v>
      </c>
      <c r="Q127" s="103" t="s">
        <v>221</v>
      </c>
      <c r="R127" s="103" t="s">
        <v>222</v>
      </c>
      <c r="S127" s="103" t="s">
        <v>223</v>
      </c>
      <c r="T127" s="104" t="s">
        <v>224</v>
      </c>
      <c r="U127" s="202"/>
      <c r="V127" s="202"/>
      <c r="W127" s="202"/>
      <c r="X127" s="202"/>
      <c r="Y127" s="202"/>
      <c r="Z127" s="202"/>
      <c r="AA127" s="202"/>
      <c r="AB127" s="202"/>
      <c r="AC127" s="202"/>
      <c r="AD127" s="202"/>
      <c r="AE127" s="202"/>
    </row>
    <row r="128" s="2" customFormat="1" ht="22.8" customHeight="1">
      <c r="A128" s="40"/>
      <c r="B128" s="41"/>
      <c r="C128" s="109" t="s">
        <v>225</v>
      </c>
      <c r="D128" s="42"/>
      <c r="E128" s="42"/>
      <c r="F128" s="42"/>
      <c r="G128" s="42"/>
      <c r="H128" s="42"/>
      <c r="I128" s="42"/>
      <c r="J128" s="208">
        <f>BK128</f>
        <v>0</v>
      </c>
      <c r="K128" s="42"/>
      <c r="L128" s="46"/>
      <c r="M128" s="105"/>
      <c r="N128" s="209"/>
      <c r="O128" s="106"/>
      <c r="P128" s="210">
        <f>P129+P134+P138+P140</f>
        <v>0</v>
      </c>
      <c r="Q128" s="106"/>
      <c r="R128" s="210">
        <f>R129+R134+R138+R140</f>
        <v>0</v>
      </c>
      <c r="S128" s="106"/>
      <c r="T128" s="211">
        <f>T129+T134+T138+T140</f>
        <v>0</v>
      </c>
      <c r="U128" s="40"/>
      <c r="V128" s="40"/>
      <c r="W128" s="40"/>
      <c r="X128" s="40"/>
      <c r="Y128" s="40"/>
      <c r="Z128" s="40"/>
      <c r="AA128" s="40"/>
      <c r="AB128" s="40"/>
      <c r="AC128" s="40"/>
      <c r="AD128" s="40"/>
      <c r="AE128" s="40"/>
      <c r="AT128" s="18" t="s">
        <v>82</v>
      </c>
      <c r="AU128" s="18" t="s">
        <v>206</v>
      </c>
      <c r="BK128" s="212">
        <f>BK129+BK134+BK138+BK140</f>
        <v>0</v>
      </c>
    </row>
    <row r="129" s="12" customFormat="1" ht="25.92" customHeight="1">
      <c r="A129" s="12"/>
      <c r="B129" s="213"/>
      <c r="C129" s="214"/>
      <c r="D129" s="215" t="s">
        <v>82</v>
      </c>
      <c r="E129" s="216" t="s">
        <v>3849</v>
      </c>
      <c r="F129" s="216" t="s">
        <v>4205</v>
      </c>
      <c r="G129" s="214"/>
      <c r="H129" s="214"/>
      <c r="I129" s="217"/>
      <c r="J129" s="218">
        <f>BK129</f>
        <v>0</v>
      </c>
      <c r="K129" s="214"/>
      <c r="L129" s="219"/>
      <c r="M129" s="220"/>
      <c r="N129" s="221"/>
      <c r="O129" s="221"/>
      <c r="P129" s="222">
        <f>SUM(P130:P133)</f>
        <v>0</v>
      </c>
      <c r="Q129" s="221"/>
      <c r="R129" s="222">
        <f>SUM(R130:R133)</f>
        <v>0</v>
      </c>
      <c r="S129" s="221"/>
      <c r="T129" s="223">
        <f>SUM(T130:T133)</f>
        <v>0</v>
      </c>
      <c r="U129" s="12"/>
      <c r="V129" s="12"/>
      <c r="W129" s="12"/>
      <c r="X129" s="12"/>
      <c r="Y129" s="12"/>
      <c r="Z129" s="12"/>
      <c r="AA129" s="12"/>
      <c r="AB129" s="12"/>
      <c r="AC129" s="12"/>
      <c r="AD129" s="12"/>
      <c r="AE129" s="12"/>
      <c r="AR129" s="224" t="s">
        <v>87</v>
      </c>
      <c r="AT129" s="225" t="s">
        <v>82</v>
      </c>
      <c r="AU129" s="225" t="s">
        <v>83</v>
      </c>
      <c r="AY129" s="224" t="s">
        <v>227</v>
      </c>
      <c r="BK129" s="226">
        <f>SUM(BK130:BK133)</f>
        <v>0</v>
      </c>
    </row>
    <row r="130" s="2" customFormat="1" ht="16.5" customHeight="1">
      <c r="A130" s="40"/>
      <c r="B130" s="41"/>
      <c r="C130" s="229" t="s">
        <v>87</v>
      </c>
      <c r="D130" s="229" t="s">
        <v>230</v>
      </c>
      <c r="E130" s="230" t="s">
        <v>4206</v>
      </c>
      <c r="F130" s="231" t="s">
        <v>4207</v>
      </c>
      <c r="G130" s="232" t="s">
        <v>1861</v>
      </c>
      <c r="H130" s="233">
        <v>4</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91</v>
      </c>
    </row>
    <row r="131" s="2" customFormat="1" ht="16.5" customHeight="1">
      <c r="A131" s="40"/>
      <c r="B131" s="41"/>
      <c r="C131" s="229" t="s">
        <v>91</v>
      </c>
      <c r="D131" s="229" t="s">
        <v>230</v>
      </c>
      <c r="E131" s="230" t="s">
        <v>4208</v>
      </c>
      <c r="F131" s="231" t="s">
        <v>4209</v>
      </c>
      <c r="G131" s="232" t="s">
        <v>1861</v>
      </c>
      <c r="H131" s="233">
        <v>2</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115</v>
      </c>
    </row>
    <row r="132" s="2" customFormat="1" ht="16.5" customHeight="1">
      <c r="A132" s="40"/>
      <c r="B132" s="41"/>
      <c r="C132" s="229" t="s">
        <v>102</v>
      </c>
      <c r="D132" s="229" t="s">
        <v>230</v>
      </c>
      <c r="E132" s="230" t="s">
        <v>4210</v>
      </c>
      <c r="F132" s="231" t="s">
        <v>4211</v>
      </c>
      <c r="G132" s="232" t="s">
        <v>1861</v>
      </c>
      <c r="H132" s="233">
        <v>2</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257</v>
      </c>
    </row>
    <row r="133" s="2" customFormat="1" ht="16.5" customHeight="1">
      <c r="A133" s="40"/>
      <c r="B133" s="41"/>
      <c r="C133" s="229" t="s">
        <v>115</v>
      </c>
      <c r="D133" s="229" t="s">
        <v>230</v>
      </c>
      <c r="E133" s="230" t="s">
        <v>4212</v>
      </c>
      <c r="F133" s="231" t="s">
        <v>4213</v>
      </c>
      <c r="G133" s="232" t="s">
        <v>1861</v>
      </c>
      <c r="H133" s="233">
        <v>2</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266</v>
      </c>
    </row>
    <row r="134" s="12" customFormat="1" ht="25.92" customHeight="1">
      <c r="A134" s="12"/>
      <c r="B134" s="213"/>
      <c r="C134" s="214"/>
      <c r="D134" s="215" t="s">
        <v>82</v>
      </c>
      <c r="E134" s="216" t="s">
        <v>4018</v>
      </c>
      <c r="F134" s="216" t="s">
        <v>4231</v>
      </c>
      <c r="G134" s="214"/>
      <c r="H134" s="214"/>
      <c r="I134" s="217"/>
      <c r="J134" s="218">
        <f>BK134</f>
        <v>0</v>
      </c>
      <c r="K134" s="214"/>
      <c r="L134" s="219"/>
      <c r="M134" s="220"/>
      <c r="N134" s="221"/>
      <c r="O134" s="221"/>
      <c r="P134" s="222">
        <f>SUM(P135:P137)</f>
        <v>0</v>
      </c>
      <c r="Q134" s="221"/>
      <c r="R134" s="222">
        <f>SUM(R135:R137)</f>
        <v>0</v>
      </c>
      <c r="S134" s="221"/>
      <c r="T134" s="223">
        <f>SUM(T135:T137)</f>
        <v>0</v>
      </c>
      <c r="U134" s="12"/>
      <c r="V134" s="12"/>
      <c r="W134" s="12"/>
      <c r="X134" s="12"/>
      <c r="Y134" s="12"/>
      <c r="Z134" s="12"/>
      <c r="AA134" s="12"/>
      <c r="AB134" s="12"/>
      <c r="AC134" s="12"/>
      <c r="AD134" s="12"/>
      <c r="AE134" s="12"/>
      <c r="AR134" s="224" t="s">
        <v>87</v>
      </c>
      <c r="AT134" s="225" t="s">
        <v>82</v>
      </c>
      <c r="AU134" s="225" t="s">
        <v>83</v>
      </c>
      <c r="AY134" s="224" t="s">
        <v>227</v>
      </c>
      <c r="BK134" s="226">
        <f>SUM(BK135:BK137)</f>
        <v>0</v>
      </c>
    </row>
    <row r="135" s="2" customFormat="1" ht="16.5" customHeight="1">
      <c r="A135" s="40"/>
      <c r="B135" s="41"/>
      <c r="C135" s="229" t="s">
        <v>121</v>
      </c>
      <c r="D135" s="229" t="s">
        <v>230</v>
      </c>
      <c r="E135" s="230" t="s">
        <v>4215</v>
      </c>
      <c r="F135" s="231" t="s">
        <v>4233</v>
      </c>
      <c r="G135" s="232" t="s">
        <v>1861</v>
      </c>
      <c r="H135" s="233">
        <v>2</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274</v>
      </c>
    </row>
    <row r="136" s="2" customFormat="1" ht="16.5" customHeight="1">
      <c r="A136" s="40"/>
      <c r="B136" s="41"/>
      <c r="C136" s="229" t="s">
        <v>257</v>
      </c>
      <c r="D136" s="229" t="s">
        <v>230</v>
      </c>
      <c r="E136" s="230" t="s">
        <v>4217</v>
      </c>
      <c r="F136" s="231" t="s">
        <v>4235</v>
      </c>
      <c r="G136" s="232" t="s">
        <v>1861</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282</v>
      </c>
    </row>
    <row r="137" s="2" customFormat="1" ht="16.5" customHeight="1">
      <c r="A137" s="40"/>
      <c r="B137" s="41"/>
      <c r="C137" s="229" t="s">
        <v>262</v>
      </c>
      <c r="D137" s="229" t="s">
        <v>230</v>
      </c>
      <c r="E137" s="230" t="s">
        <v>4219</v>
      </c>
      <c r="F137" s="231" t="s">
        <v>4237</v>
      </c>
      <c r="G137" s="232" t="s">
        <v>1861</v>
      </c>
      <c r="H137" s="233">
        <v>1</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293</v>
      </c>
    </row>
    <row r="138" s="12" customFormat="1" ht="25.92" customHeight="1">
      <c r="A138" s="12"/>
      <c r="B138" s="213"/>
      <c r="C138" s="214"/>
      <c r="D138" s="215" t="s">
        <v>82</v>
      </c>
      <c r="E138" s="216" t="s">
        <v>4102</v>
      </c>
      <c r="F138" s="216" t="s">
        <v>4322</v>
      </c>
      <c r="G138" s="214"/>
      <c r="H138" s="214"/>
      <c r="I138" s="217"/>
      <c r="J138" s="218">
        <f>BK138</f>
        <v>0</v>
      </c>
      <c r="K138" s="214"/>
      <c r="L138" s="219"/>
      <c r="M138" s="220"/>
      <c r="N138" s="221"/>
      <c r="O138" s="221"/>
      <c r="P138" s="222">
        <f>P139</f>
        <v>0</v>
      </c>
      <c r="Q138" s="221"/>
      <c r="R138" s="222">
        <f>R139</f>
        <v>0</v>
      </c>
      <c r="S138" s="221"/>
      <c r="T138" s="223">
        <f>T139</f>
        <v>0</v>
      </c>
      <c r="U138" s="12"/>
      <c r="V138" s="12"/>
      <c r="W138" s="12"/>
      <c r="X138" s="12"/>
      <c r="Y138" s="12"/>
      <c r="Z138" s="12"/>
      <c r="AA138" s="12"/>
      <c r="AB138" s="12"/>
      <c r="AC138" s="12"/>
      <c r="AD138" s="12"/>
      <c r="AE138" s="12"/>
      <c r="AR138" s="224" t="s">
        <v>87</v>
      </c>
      <c r="AT138" s="225" t="s">
        <v>82</v>
      </c>
      <c r="AU138" s="225" t="s">
        <v>83</v>
      </c>
      <c r="AY138" s="224" t="s">
        <v>227</v>
      </c>
      <c r="BK138" s="226">
        <f>BK139</f>
        <v>0</v>
      </c>
    </row>
    <row r="139" s="2" customFormat="1" ht="16.5" customHeight="1">
      <c r="A139" s="40"/>
      <c r="B139" s="41"/>
      <c r="C139" s="229" t="s">
        <v>266</v>
      </c>
      <c r="D139" s="229" t="s">
        <v>230</v>
      </c>
      <c r="E139" s="230" t="s">
        <v>4232</v>
      </c>
      <c r="F139" s="231" t="s">
        <v>4244</v>
      </c>
      <c r="G139" s="232" t="s">
        <v>544</v>
      </c>
      <c r="H139" s="233">
        <v>200</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300</v>
      </c>
    </row>
    <row r="140" s="12" customFormat="1" ht="25.92" customHeight="1">
      <c r="A140" s="12"/>
      <c r="B140" s="213"/>
      <c r="C140" s="214"/>
      <c r="D140" s="215" t="s">
        <v>82</v>
      </c>
      <c r="E140" s="216" t="s">
        <v>4144</v>
      </c>
      <c r="F140" s="216" t="s">
        <v>2795</v>
      </c>
      <c r="G140" s="214"/>
      <c r="H140" s="214"/>
      <c r="I140" s="217"/>
      <c r="J140" s="218">
        <f>BK140</f>
        <v>0</v>
      </c>
      <c r="K140" s="214"/>
      <c r="L140" s="219"/>
      <c r="M140" s="220"/>
      <c r="N140" s="221"/>
      <c r="O140" s="221"/>
      <c r="P140" s="222">
        <f>SUM(P141:P143)</f>
        <v>0</v>
      </c>
      <c r="Q140" s="221"/>
      <c r="R140" s="222">
        <f>SUM(R141:R143)</f>
        <v>0</v>
      </c>
      <c r="S140" s="221"/>
      <c r="T140" s="223">
        <f>SUM(T141:T143)</f>
        <v>0</v>
      </c>
      <c r="U140" s="12"/>
      <c r="V140" s="12"/>
      <c r="W140" s="12"/>
      <c r="X140" s="12"/>
      <c r="Y140" s="12"/>
      <c r="Z140" s="12"/>
      <c r="AA140" s="12"/>
      <c r="AB140" s="12"/>
      <c r="AC140" s="12"/>
      <c r="AD140" s="12"/>
      <c r="AE140" s="12"/>
      <c r="AR140" s="224" t="s">
        <v>87</v>
      </c>
      <c r="AT140" s="225" t="s">
        <v>82</v>
      </c>
      <c r="AU140" s="225" t="s">
        <v>83</v>
      </c>
      <c r="AY140" s="224" t="s">
        <v>227</v>
      </c>
      <c r="BK140" s="226">
        <f>SUM(BK141:BK143)</f>
        <v>0</v>
      </c>
    </row>
    <row r="141" s="2" customFormat="1" ht="16.5" customHeight="1">
      <c r="A141" s="40"/>
      <c r="B141" s="41"/>
      <c r="C141" s="229" t="s">
        <v>270</v>
      </c>
      <c r="D141" s="229" t="s">
        <v>230</v>
      </c>
      <c r="E141" s="230" t="s">
        <v>6342</v>
      </c>
      <c r="F141" s="231" t="s">
        <v>6343</v>
      </c>
      <c r="G141" s="232" t="s">
        <v>1861</v>
      </c>
      <c r="H141" s="233">
        <v>4</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309</v>
      </c>
    </row>
    <row r="142" s="2" customFormat="1" ht="16.5" customHeight="1">
      <c r="A142" s="40"/>
      <c r="B142" s="41"/>
      <c r="C142" s="229" t="s">
        <v>274</v>
      </c>
      <c r="D142" s="229" t="s">
        <v>230</v>
      </c>
      <c r="E142" s="230" t="s">
        <v>6344</v>
      </c>
      <c r="F142" s="231" t="s">
        <v>4298</v>
      </c>
      <c r="G142" s="232" t="s">
        <v>367</v>
      </c>
      <c r="H142" s="233">
        <v>2</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323</v>
      </c>
    </row>
    <row r="143" s="2" customFormat="1" ht="16.5" customHeight="1">
      <c r="A143" s="40"/>
      <c r="B143" s="41"/>
      <c r="C143" s="229" t="s">
        <v>278</v>
      </c>
      <c r="D143" s="229" t="s">
        <v>230</v>
      </c>
      <c r="E143" s="230" t="s">
        <v>4240</v>
      </c>
      <c r="F143" s="231" t="s">
        <v>4241</v>
      </c>
      <c r="G143" s="232" t="s">
        <v>233</v>
      </c>
      <c r="H143" s="233">
        <v>1</v>
      </c>
      <c r="I143" s="234"/>
      <c r="J143" s="235">
        <f>ROUND(I143*H143,2)</f>
        <v>0</v>
      </c>
      <c r="K143" s="231" t="s">
        <v>251</v>
      </c>
      <c r="L143" s="46"/>
      <c r="M143" s="306" t="s">
        <v>1</v>
      </c>
      <c r="N143" s="307" t="s">
        <v>48</v>
      </c>
      <c r="O143" s="249"/>
      <c r="P143" s="308">
        <f>O143*H143</f>
        <v>0</v>
      </c>
      <c r="Q143" s="308">
        <v>0</v>
      </c>
      <c r="R143" s="308">
        <f>Q143*H143</f>
        <v>0</v>
      </c>
      <c r="S143" s="308">
        <v>0</v>
      </c>
      <c r="T143" s="30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6345</v>
      </c>
    </row>
    <row r="144" s="2" customFormat="1" ht="6.96" customHeight="1">
      <c r="A144" s="40"/>
      <c r="B144" s="68"/>
      <c r="C144" s="69"/>
      <c r="D144" s="69"/>
      <c r="E144" s="69"/>
      <c r="F144" s="69"/>
      <c r="G144" s="69"/>
      <c r="H144" s="69"/>
      <c r="I144" s="69"/>
      <c r="J144" s="69"/>
      <c r="K144" s="69"/>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a1Qaf5vg5nwCDyLQ8YGV16e+v3BBPrPBY5XJ9gzjQd+6rpZ9EPqrQqX5x2sLHx2kuMNCs743tZQ//ai34F9c1g==" hashValue="v95//cGXYIPmx6PdgERj2wemjd8gWpPFdPDer+Zox1qAeWKwEU8zWPwyszw8fiDOFKuv/IGwTSnyLtyn4y7thw==" algorithmName="SHA-512" password="E785"/>
  <autoFilter ref="C127:K1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188</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4328</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6346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ROUND((SUM(BE126:BE131)),  2)</f>
        <v>0</v>
      </c>
      <c r="G37" s="40"/>
      <c r="H37" s="40"/>
      <c r="I37" s="167">
        <v>0.20999999999999999</v>
      </c>
      <c r="J37" s="166">
        <f>ROUND(((SUM(BE126:BE131))*I37),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ROUND((SUM(BF126:BF131)),  2)</f>
        <v>0</v>
      </c>
      <c r="G38" s="40"/>
      <c r="H38" s="40"/>
      <c r="I38" s="167">
        <v>0.14999999999999999</v>
      </c>
      <c r="J38" s="166">
        <f>ROUND(((SUM(BF126:BF131))*I38),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ROUND((SUM(BG126:BG131)),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ROUND((SUM(BH126:BH131)),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ROUND((SUM(BI126:BI131)),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STA - STA</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4329</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4330</v>
      </c>
      <c r="E102" s="194"/>
      <c r="F102" s="194"/>
      <c r="G102" s="194"/>
      <c r="H102" s="194"/>
      <c r="I102" s="194"/>
      <c r="J102" s="195">
        <f>J130</f>
        <v>0</v>
      </c>
      <c r="K102" s="192"/>
      <c r="L102" s="196"/>
      <c r="S102" s="9"/>
      <c r="T102" s="9"/>
      <c r="U102" s="9"/>
      <c r="V102" s="9"/>
      <c r="W102" s="9"/>
      <c r="X102" s="9"/>
      <c r="Y102" s="9"/>
      <c r="Z102" s="9"/>
      <c r="AA102" s="9"/>
      <c r="AB102" s="9"/>
      <c r="AC102" s="9"/>
      <c r="AD102" s="9"/>
      <c r="AE102" s="9"/>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213</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6" t="str">
        <f>E7</f>
        <v>PD pro Hasičskou zbrojnici Frýdek</v>
      </c>
      <c r="F112" s="33"/>
      <c r="G112" s="33"/>
      <c r="H112" s="33"/>
      <c r="I112" s="42"/>
      <c r="J112" s="42"/>
      <c r="K112" s="42"/>
      <c r="L112" s="65"/>
      <c r="S112" s="40"/>
      <c r="T112" s="40"/>
      <c r="U112" s="40"/>
      <c r="V112" s="40"/>
      <c r="W112" s="40"/>
      <c r="X112" s="40"/>
      <c r="Y112" s="40"/>
      <c r="Z112" s="40"/>
      <c r="AA112" s="40"/>
      <c r="AB112" s="40"/>
      <c r="AC112" s="40"/>
      <c r="AD112" s="40"/>
      <c r="AE112" s="40"/>
    </row>
    <row r="113" s="1" customFormat="1" ht="12" customHeight="1">
      <c r="B113" s="22"/>
      <c r="C113" s="33" t="s">
        <v>198</v>
      </c>
      <c r="D113" s="23"/>
      <c r="E113" s="23"/>
      <c r="F113" s="23"/>
      <c r="G113" s="23"/>
      <c r="H113" s="23"/>
      <c r="I113" s="23"/>
      <c r="J113" s="23"/>
      <c r="K113" s="23"/>
      <c r="L113" s="21"/>
    </row>
    <row r="114" s="1" customFormat="1" ht="16.5" customHeight="1">
      <c r="B114" s="22"/>
      <c r="C114" s="23"/>
      <c r="D114" s="23"/>
      <c r="E114" s="186" t="s">
        <v>6047</v>
      </c>
      <c r="F114" s="23"/>
      <c r="G114" s="23"/>
      <c r="H114" s="23"/>
      <c r="I114" s="23"/>
      <c r="J114" s="23"/>
      <c r="K114" s="23"/>
      <c r="L114" s="21"/>
    </row>
    <row r="115" s="1" customFormat="1" ht="12" customHeight="1">
      <c r="B115" s="22"/>
      <c r="C115" s="33" t="s">
        <v>200</v>
      </c>
      <c r="D115" s="23"/>
      <c r="E115" s="23"/>
      <c r="F115" s="23"/>
      <c r="G115" s="23"/>
      <c r="H115" s="23"/>
      <c r="I115" s="23"/>
      <c r="J115" s="23"/>
      <c r="K115" s="23"/>
      <c r="L115" s="21"/>
    </row>
    <row r="116" s="2" customFormat="1" ht="16.5" customHeight="1">
      <c r="A116" s="40"/>
      <c r="B116" s="41"/>
      <c r="C116" s="42"/>
      <c r="D116" s="42"/>
      <c r="E116" s="251" t="s">
        <v>327</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3454</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STA - STA</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F16</f>
        <v xml:space="preserve"> </v>
      </c>
      <c r="G120" s="42"/>
      <c r="H120" s="42"/>
      <c r="I120" s="33" t="s">
        <v>24</v>
      </c>
      <c r="J120" s="81" t="str">
        <f>IF(J16="","",J16)</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E19</f>
        <v>Statutární město Frýdek - Místek</v>
      </c>
      <c r="G122" s="42"/>
      <c r="H122" s="42"/>
      <c r="I122" s="33" t="s">
        <v>36</v>
      </c>
      <c r="J122" s="38" t="str">
        <f>E25</f>
        <v>PPS Kania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IF(E22="","",E22)</f>
        <v>Vyplň údaj</v>
      </c>
      <c r="G123" s="42"/>
      <c r="H123" s="42"/>
      <c r="I123" s="33" t="s">
        <v>39</v>
      </c>
      <c r="J123" s="38" t="str">
        <f>E28</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P127+P130</f>
        <v>0</v>
      </c>
      <c r="Q126" s="106"/>
      <c r="R126" s="210">
        <f>R127+R130</f>
        <v>0</v>
      </c>
      <c r="S126" s="106"/>
      <c r="T126" s="211">
        <f>T127+T130</f>
        <v>0</v>
      </c>
      <c r="U126" s="40"/>
      <c r="V126" s="40"/>
      <c r="W126" s="40"/>
      <c r="X126" s="40"/>
      <c r="Y126" s="40"/>
      <c r="Z126" s="40"/>
      <c r="AA126" s="40"/>
      <c r="AB126" s="40"/>
      <c r="AC126" s="40"/>
      <c r="AD126" s="40"/>
      <c r="AE126" s="40"/>
      <c r="AT126" s="18" t="s">
        <v>82</v>
      </c>
      <c r="AU126" s="18" t="s">
        <v>206</v>
      </c>
      <c r="BK126" s="212">
        <f>BK127+BK130</f>
        <v>0</v>
      </c>
    </row>
    <row r="127" s="12" customFormat="1" ht="25.92" customHeight="1">
      <c r="A127" s="12"/>
      <c r="B127" s="213"/>
      <c r="C127" s="214"/>
      <c r="D127" s="215" t="s">
        <v>82</v>
      </c>
      <c r="E127" s="216" t="s">
        <v>3849</v>
      </c>
      <c r="F127" s="216" t="s">
        <v>4331</v>
      </c>
      <c r="G127" s="214"/>
      <c r="H127" s="214"/>
      <c r="I127" s="217"/>
      <c r="J127" s="218">
        <f>BK127</f>
        <v>0</v>
      </c>
      <c r="K127" s="214"/>
      <c r="L127" s="219"/>
      <c r="M127" s="220"/>
      <c r="N127" s="221"/>
      <c r="O127" s="221"/>
      <c r="P127" s="222">
        <f>SUM(P128:P129)</f>
        <v>0</v>
      </c>
      <c r="Q127" s="221"/>
      <c r="R127" s="222">
        <f>SUM(R128:R129)</f>
        <v>0</v>
      </c>
      <c r="S127" s="221"/>
      <c r="T127" s="223">
        <f>SUM(T128:T129)</f>
        <v>0</v>
      </c>
      <c r="U127" s="12"/>
      <c r="V127" s="12"/>
      <c r="W127" s="12"/>
      <c r="X127" s="12"/>
      <c r="Y127" s="12"/>
      <c r="Z127" s="12"/>
      <c r="AA127" s="12"/>
      <c r="AB127" s="12"/>
      <c r="AC127" s="12"/>
      <c r="AD127" s="12"/>
      <c r="AE127" s="12"/>
      <c r="AR127" s="224" t="s">
        <v>87</v>
      </c>
      <c r="AT127" s="225" t="s">
        <v>82</v>
      </c>
      <c r="AU127" s="225" t="s">
        <v>83</v>
      </c>
      <c r="AY127" s="224" t="s">
        <v>227</v>
      </c>
      <c r="BK127" s="226">
        <f>SUM(BK128:BK129)</f>
        <v>0</v>
      </c>
    </row>
    <row r="128" s="2" customFormat="1" ht="16.5" customHeight="1">
      <c r="A128" s="40"/>
      <c r="B128" s="41"/>
      <c r="C128" s="229" t="s">
        <v>87</v>
      </c>
      <c r="D128" s="229" t="s">
        <v>230</v>
      </c>
      <c r="E128" s="230" t="s">
        <v>4206</v>
      </c>
      <c r="F128" s="231" t="s">
        <v>4334</v>
      </c>
      <c r="G128" s="232" t="s">
        <v>1861</v>
      </c>
      <c r="H128" s="233">
        <v>1</v>
      </c>
      <c r="I128" s="234"/>
      <c r="J128" s="235">
        <f>ROUND(I128*H128,2)</f>
        <v>0</v>
      </c>
      <c r="K128" s="231" t="s">
        <v>251</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91</v>
      </c>
    </row>
    <row r="129" s="2" customFormat="1" ht="16.5" customHeight="1">
      <c r="A129" s="40"/>
      <c r="B129" s="41"/>
      <c r="C129" s="229" t="s">
        <v>91</v>
      </c>
      <c r="D129" s="229" t="s">
        <v>230</v>
      </c>
      <c r="E129" s="230" t="s">
        <v>4208</v>
      </c>
      <c r="F129" s="231" t="s">
        <v>4335</v>
      </c>
      <c r="G129" s="232" t="s">
        <v>544</v>
      </c>
      <c r="H129" s="233">
        <v>30</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115</v>
      </c>
    </row>
    <row r="130" s="12" customFormat="1" ht="25.92" customHeight="1">
      <c r="A130" s="12"/>
      <c r="B130" s="213"/>
      <c r="C130" s="214"/>
      <c r="D130" s="215" t="s">
        <v>82</v>
      </c>
      <c r="E130" s="216" t="s">
        <v>4018</v>
      </c>
      <c r="F130" s="216" t="s">
        <v>2795</v>
      </c>
      <c r="G130" s="214"/>
      <c r="H130" s="214"/>
      <c r="I130" s="217"/>
      <c r="J130" s="218">
        <f>BK130</f>
        <v>0</v>
      </c>
      <c r="K130" s="214"/>
      <c r="L130" s="219"/>
      <c r="M130" s="220"/>
      <c r="N130" s="221"/>
      <c r="O130" s="221"/>
      <c r="P130" s="222">
        <f>P131</f>
        <v>0</v>
      </c>
      <c r="Q130" s="221"/>
      <c r="R130" s="222">
        <f>R131</f>
        <v>0</v>
      </c>
      <c r="S130" s="221"/>
      <c r="T130" s="223">
        <f>T131</f>
        <v>0</v>
      </c>
      <c r="U130" s="12"/>
      <c r="V130" s="12"/>
      <c r="W130" s="12"/>
      <c r="X130" s="12"/>
      <c r="Y130" s="12"/>
      <c r="Z130" s="12"/>
      <c r="AA130" s="12"/>
      <c r="AB130" s="12"/>
      <c r="AC130" s="12"/>
      <c r="AD130" s="12"/>
      <c r="AE130" s="12"/>
      <c r="AR130" s="224" t="s">
        <v>87</v>
      </c>
      <c r="AT130" s="225" t="s">
        <v>82</v>
      </c>
      <c r="AU130" s="225" t="s">
        <v>83</v>
      </c>
      <c r="AY130" s="224" t="s">
        <v>227</v>
      </c>
      <c r="BK130" s="226">
        <f>BK131</f>
        <v>0</v>
      </c>
    </row>
    <row r="131" s="2" customFormat="1" ht="16.5" customHeight="1">
      <c r="A131" s="40"/>
      <c r="B131" s="41"/>
      <c r="C131" s="229" t="s">
        <v>102</v>
      </c>
      <c r="D131" s="229" t="s">
        <v>230</v>
      </c>
      <c r="E131" s="230" t="s">
        <v>4215</v>
      </c>
      <c r="F131" s="231" t="s">
        <v>4344</v>
      </c>
      <c r="G131" s="232" t="s">
        <v>1861</v>
      </c>
      <c r="H131" s="233">
        <v>1</v>
      </c>
      <c r="I131" s="234"/>
      <c r="J131" s="235">
        <f>ROUND(I131*H131,2)</f>
        <v>0</v>
      </c>
      <c r="K131" s="231" t="s">
        <v>251</v>
      </c>
      <c r="L131" s="46"/>
      <c r="M131" s="306" t="s">
        <v>1</v>
      </c>
      <c r="N131" s="307" t="s">
        <v>48</v>
      </c>
      <c r="O131" s="249"/>
      <c r="P131" s="308">
        <f>O131*H131</f>
        <v>0</v>
      </c>
      <c r="Q131" s="308">
        <v>0</v>
      </c>
      <c r="R131" s="308">
        <f>Q131*H131</f>
        <v>0</v>
      </c>
      <c r="S131" s="308">
        <v>0</v>
      </c>
      <c r="T131" s="30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6.96" customHeight="1">
      <c r="A132" s="40"/>
      <c r="B132" s="68"/>
      <c r="C132" s="69"/>
      <c r="D132" s="69"/>
      <c r="E132" s="69"/>
      <c r="F132" s="69"/>
      <c r="G132" s="69"/>
      <c r="H132" s="69"/>
      <c r="I132" s="69"/>
      <c r="J132" s="69"/>
      <c r="K132" s="69"/>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pLO82Gs/GD6xelFrskHweDbg+HTrtH9G2LbkhDaf0Q7eh7MDb8Khvwb7jqI7PSNMvoUf/nefJ3PrMHfY8TpQxQ==" hashValue="6E4hsu3GVMByfFmC0TuVpK/ug/wggogxS39HLuHyOnOrVCjjaGvhOY86J0F6muWqjpRWlL5wTBSrd6wiBYyDHw==" algorithmName="SHA-512" password="E785"/>
  <autoFilter ref="C125:K131"/>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189</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4435</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262.5" customHeight="1">
      <c r="A31" s="157"/>
      <c r="B31" s="158"/>
      <c r="C31" s="157"/>
      <c r="D31" s="157"/>
      <c r="E31" s="159" t="s">
        <v>6346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ROUND((SUM(BE125:BE150)),  2)</f>
        <v>0</v>
      </c>
      <c r="G37" s="40"/>
      <c r="H37" s="40"/>
      <c r="I37" s="167">
        <v>0.20999999999999999</v>
      </c>
      <c r="J37" s="166">
        <f>ROUND(((SUM(BE125:BE150))*I37),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ROUND((SUM(BF125:BF150)),  2)</f>
        <v>0</v>
      </c>
      <c r="G38" s="40"/>
      <c r="H38" s="40"/>
      <c r="I38" s="167">
        <v>0.14999999999999999</v>
      </c>
      <c r="J38" s="166">
        <f>ROUND(((SUM(BF125:BF150))*I38),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ROUND((SUM(BG125:BG150)),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ROUND((SUM(BH125:BH150)),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ROUND((SUM(BI125:BI150)),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KT - KT</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J125</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4436</v>
      </c>
      <c r="E101" s="194"/>
      <c r="F101" s="194"/>
      <c r="G101" s="194"/>
      <c r="H101" s="194"/>
      <c r="I101" s="194"/>
      <c r="J101" s="195">
        <f>J126</f>
        <v>0</v>
      </c>
      <c r="K101" s="192"/>
      <c r="L101" s="196"/>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42"/>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69"/>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71"/>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213</v>
      </c>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86" t="str">
        <f>E7</f>
        <v>PD pro Hasičskou zbrojnici Frýdek</v>
      </c>
      <c r="F111" s="33"/>
      <c r="G111" s="33"/>
      <c r="H111" s="33"/>
      <c r="I111" s="42"/>
      <c r="J111" s="42"/>
      <c r="K111" s="42"/>
      <c r="L111" s="65"/>
      <c r="S111" s="40"/>
      <c r="T111" s="40"/>
      <c r="U111" s="40"/>
      <c r="V111" s="40"/>
      <c r="W111" s="40"/>
      <c r="X111" s="40"/>
      <c r="Y111" s="40"/>
      <c r="Z111" s="40"/>
      <c r="AA111" s="40"/>
      <c r="AB111" s="40"/>
      <c r="AC111" s="40"/>
      <c r="AD111" s="40"/>
      <c r="AE111" s="40"/>
    </row>
    <row r="112" s="1" customFormat="1" ht="12" customHeight="1">
      <c r="B112" s="22"/>
      <c r="C112" s="33" t="s">
        <v>198</v>
      </c>
      <c r="D112" s="23"/>
      <c r="E112" s="23"/>
      <c r="F112" s="23"/>
      <c r="G112" s="23"/>
      <c r="H112" s="23"/>
      <c r="I112" s="23"/>
      <c r="J112" s="23"/>
      <c r="K112" s="23"/>
      <c r="L112" s="21"/>
    </row>
    <row r="113" s="1" customFormat="1" ht="16.5" customHeight="1">
      <c r="B113" s="22"/>
      <c r="C113" s="23"/>
      <c r="D113" s="23"/>
      <c r="E113" s="186" t="s">
        <v>6047</v>
      </c>
      <c r="F113" s="23"/>
      <c r="G113" s="23"/>
      <c r="H113" s="23"/>
      <c r="I113" s="23"/>
      <c r="J113" s="23"/>
      <c r="K113" s="23"/>
      <c r="L113" s="21"/>
    </row>
    <row r="114" s="1" customFormat="1" ht="12" customHeight="1">
      <c r="B114" s="22"/>
      <c r="C114" s="33" t="s">
        <v>200</v>
      </c>
      <c r="D114" s="23"/>
      <c r="E114" s="23"/>
      <c r="F114" s="23"/>
      <c r="G114" s="23"/>
      <c r="H114" s="23"/>
      <c r="I114" s="23"/>
      <c r="J114" s="23"/>
      <c r="K114" s="23"/>
      <c r="L114" s="21"/>
    </row>
    <row r="115" s="2" customFormat="1" ht="16.5" customHeight="1">
      <c r="A115" s="40"/>
      <c r="B115" s="41"/>
      <c r="C115" s="42"/>
      <c r="D115" s="42"/>
      <c r="E115" s="251" t="s">
        <v>327</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3454</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KT - KT</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33" t="s">
        <v>24</v>
      </c>
      <c r="J119" s="81" t="str">
        <f>IF(J16="","",J16)</f>
        <v>26. 7. 2019</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Statutární město Frýdek - Místek</v>
      </c>
      <c r="G121" s="42"/>
      <c r="H121" s="42"/>
      <c r="I121" s="33" t="s">
        <v>36</v>
      </c>
      <c r="J121" s="38" t="str">
        <f>E25</f>
        <v>PPS Kania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33" t="s">
        <v>39</v>
      </c>
      <c r="J122" s="38" t="str">
        <f>E28</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11" customFormat="1" ht="29.28" customHeight="1">
      <c r="A124" s="202"/>
      <c r="B124" s="203"/>
      <c r="C124" s="204" t="s">
        <v>214</v>
      </c>
      <c r="D124" s="205" t="s">
        <v>68</v>
      </c>
      <c r="E124" s="205" t="s">
        <v>64</v>
      </c>
      <c r="F124" s="205" t="s">
        <v>65</v>
      </c>
      <c r="G124" s="205" t="s">
        <v>215</v>
      </c>
      <c r="H124" s="205" t="s">
        <v>216</v>
      </c>
      <c r="I124" s="205" t="s">
        <v>217</v>
      </c>
      <c r="J124" s="205" t="s">
        <v>204</v>
      </c>
      <c r="K124" s="206" t="s">
        <v>218</v>
      </c>
      <c r="L124" s="207"/>
      <c r="M124" s="102" t="s">
        <v>1</v>
      </c>
      <c r="N124" s="103" t="s">
        <v>47</v>
      </c>
      <c r="O124" s="103" t="s">
        <v>219</v>
      </c>
      <c r="P124" s="103" t="s">
        <v>220</v>
      </c>
      <c r="Q124" s="103" t="s">
        <v>221</v>
      </c>
      <c r="R124" s="103" t="s">
        <v>222</v>
      </c>
      <c r="S124" s="103" t="s">
        <v>223</v>
      </c>
      <c r="T124" s="104" t="s">
        <v>224</v>
      </c>
      <c r="U124" s="202"/>
      <c r="V124" s="202"/>
      <c r="W124" s="202"/>
      <c r="X124" s="202"/>
      <c r="Y124" s="202"/>
      <c r="Z124" s="202"/>
      <c r="AA124" s="202"/>
      <c r="AB124" s="202"/>
      <c r="AC124" s="202"/>
      <c r="AD124" s="202"/>
      <c r="AE124" s="202"/>
    </row>
    <row r="125" s="2" customFormat="1" ht="22.8" customHeight="1">
      <c r="A125" s="40"/>
      <c r="B125" s="41"/>
      <c r="C125" s="109" t="s">
        <v>225</v>
      </c>
      <c r="D125" s="42"/>
      <c r="E125" s="42"/>
      <c r="F125" s="42"/>
      <c r="G125" s="42"/>
      <c r="H125" s="42"/>
      <c r="I125" s="42"/>
      <c r="J125" s="208">
        <f>BK125</f>
        <v>0</v>
      </c>
      <c r="K125" s="42"/>
      <c r="L125" s="46"/>
      <c r="M125" s="105"/>
      <c r="N125" s="209"/>
      <c r="O125" s="106"/>
      <c r="P125" s="210">
        <f>P126</f>
        <v>0</v>
      </c>
      <c r="Q125" s="106"/>
      <c r="R125" s="210">
        <f>R126</f>
        <v>0</v>
      </c>
      <c r="S125" s="106"/>
      <c r="T125" s="211">
        <f>T126</f>
        <v>0</v>
      </c>
      <c r="U125" s="40"/>
      <c r="V125" s="40"/>
      <c r="W125" s="40"/>
      <c r="X125" s="40"/>
      <c r="Y125" s="40"/>
      <c r="Z125" s="40"/>
      <c r="AA125" s="40"/>
      <c r="AB125" s="40"/>
      <c r="AC125" s="40"/>
      <c r="AD125" s="40"/>
      <c r="AE125" s="40"/>
      <c r="AT125" s="18" t="s">
        <v>82</v>
      </c>
      <c r="AU125" s="18" t="s">
        <v>206</v>
      </c>
      <c r="BK125" s="212">
        <f>BK126</f>
        <v>0</v>
      </c>
    </row>
    <row r="126" s="12" customFormat="1" ht="25.92" customHeight="1">
      <c r="A126" s="12"/>
      <c r="B126" s="213"/>
      <c r="C126" s="214"/>
      <c r="D126" s="215" t="s">
        <v>82</v>
      </c>
      <c r="E126" s="216" t="s">
        <v>3849</v>
      </c>
      <c r="F126" s="216" t="s">
        <v>4437</v>
      </c>
      <c r="G126" s="214"/>
      <c r="H126" s="214"/>
      <c r="I126" s="217"/>
      <c r="J126" s="218">
        <f>BK126</f>
        <v>0</v>
      </c>
      <c r="K126" s="214"/>
      <c r="L126" s="219"/>
      <c r="M126" s="220"/>
      <c r="N126" s="221"/>
      <c r="O126" s="221"/>
      <c r="P126" s="222">
        <f>SUM(P127:P150)</f>
        <v>0</v>
      </c>
      <c r="Q126" s="221"/>
      <c r="R126" s="222">
        <f>SUM(R127:R150)</f>
        <v>0</v>
      </c>
      <c r="S126" s="221"/>
      <c r="T126" s="223">
        <f>SUM(T127:T150)</f>
        <v>0</v>
      </c>
      <c r="U126" s="12"/>
      <c r="V126" s="12"/>
      <c r="W126" s="12"/>
      <c r="X126" s="12"/>
      <c r="Y126" s="12"/>
      <c r="Z126" s="12"/>
      <c r="AA126" s="12"/>
      <c r="AB126" s="12"/>
      <c r="AC126" s="12"/>
      <c r="AD126" s="12"/>
      <c r="AE126" s="12"/>
      <c r="AR126" s="224" t="s">
        <v>87</v>
      </c>
      <c r="AT126" s="225" t="s">
        <v>82</v>
      </c>
      <c r="AU126" s="225" t="s">
        <v>83</v>
      </c>
      <c r="AY126" s="224" t="s">
        <v>227</v>
      </c>
      <c r="BK126" s="226">
        <f>SUM(BK127:BK150)</f>
        <v>0</v>
      </c>
    </row>
    <row r="127" s="2" customFormat="1" ht="16.5" customHeight="1">
      <c r="A127" s="40"/>
      <c r="B127" s="41"/>
      <c r="C127" s="229" t="s">
        <v>87</v>
      </c>
      <c r="D127" s="229" t="s">
        <v>230</v>
      </c>
      <c r="E127" s="230" t="s">
        <v>4206</v>
      </c>
      <c r="F127" s="231" t="s">
        <v>4440</v>
      </c>
      <c r="G127" s="232" t="s">
        <v>4439</v>
      </c>
      <c r="H127" s="233">
        <v>60</v>
      </c>
      <c r="I127" s="234"/>
      <c r="J127" s="235">
        <f>ROUND(I127*H127,2)</f>
        <v>0</v>
      </c>
      <c r="K127" s="231" t="s">
        <v>251</v>
      </c>
      <c r="L127" s="46"/>
      <c r="M127" s="236" t="s">
        <v>1</v>
      </c>
      <c r="N127" s="237" t="s">
        <v>48</v>
      </c>
      <c r="O127" s="93"/>
      <c r="P127" s="238">
        <f>O127*H127</f>
        <v>0</v>
      </c>
      <c r="Q127" s="238">
        <v>0</v>
      </c>
      <c r="R127" s="238">
        <f>Q127*H127</f>
        <v>0</v>
      </c>
      <c r="S127" s="238">
        <v>0</v>
      </c>
      <c r="T127" s="239">
        <f>S127*H127</f>
        <v>0</v>
      </c>
      <c r="U127" s="40"/>
      <c r="V127" s="40"/>
      <c r="W127" s="40"/>
      <c r="X127" s="40"/>
      <c r="Y127" s="40"/>
      <c r="Z127" s="40"/>
      <c r="AA127" s="40"/>
      <c r="AB127" s="40"/>
      <c r="AC127" s="40"/>
      <c r="AD127" s="40"/>
      <c r="AE127" s="40"/>
      <c r="AR127" s="240" t="s">
        <v>115</v>
      </c>
      <c r="AT127" s="240" t="s">
        <v>230</v>
      </c>
      <c r="AU127" s="240" t="s">
        <v>87</v>
      </c>
      <c r="AY127" s="18" t="s">
        <v>227</v>
      </c>
      <c r="BE127" s="241">
        <f>IF(N127="základní",J127,0)</f>
        <v>0</v>
      </c>
      <c r="BF127" s="241">
        <f>IF(N127="snížená",J127,0)</f>
        <v>0</v>
      </c>
      <c r="BG127" s="241">
        <f>IF(N127="zákl. přenesená",J127,0)</f>
        <v>0</v>
      </c>
      <c r="BH127" s="241">
        <f>IF(N127="sníž. přenesená",J127,0)</f>
        <v>0</v>
      </c>
      <c r="BI127" s="241">
        <f>IF(N127="nulová",J127,0)</f>
        <v>0</v>
      </c>
      <c r="BJ127" s="18" t="s">
        <v>87</v>
      </c>
      <c r="BK127" s="241">
        <f>ROUND(I127*H127,2)</f>
        <v>0</v>
      </c>
      <c r="BL127" s="18" t="s">
        <v>115</v>
      </c>
      <c r="BM127" s="240" t="s">
        <v>91</v>
      </c>
    </row>
    <row r="128" s="2" customFormat="1" ht="16.5" customHeight="1">
      <c r="A128" s="40"/>
      <c r="B128" s="41"/>
      <c r="C128" s="229" t="s">
        <v>91</v>
      </c>
      <c r="D128" s="229" t="s">
        <v>230</v>
      </c>
      <c r="E128" s="230" t="s">
        <v>4208</v>
      </c>
      <c r="F128" s="231" t="s">
        <v>4445</v>
      </c>
      <c r="G128" s="232" t="s">
        <v>1861</v>
      </c>
      <c r="H128" s="233">
        <v>3</v>
      </c>
      <c r="I128" s="234"/>
      <c r="J128" s="235">
        <f>ROUND(I128*H128,2)</f>
        <v>0</v>
      </c>
      <c r="K128" s="231" t="s">
        <v>251</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115</v>
      </c>
    </row>
    <row r="129" s="2" customFormat="1" ht="16.5" customHeight="1">
      <c r="A129" s="40"/>
      <c r="B129" s="41"/>
      <c r="C129" s="229" t="s">
        <v>102</v>
      </c>
      <c r="D129" s="229" t="s">
        <v>230</v>
      </c>
      <c r="E129" s="230" t="s">
        <v>4210</v>
      </c>
      <c r="F129" s="231" t="s">
        <v>4446</v>
      </c>
      <c r="G129" s="232" t="s">
        <v>1861</v>
      </c>
      <c r="H129" s="233">
        <v>2</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257</v>
      </c>
    </row>
    <row r="130" s="2" customFormat="1" ht="16.5" customHeight="1">
      <c r="A130" s="40"/>
      <c r="B130" s="41"/>
      <c r="C130" s="229" t="s">
        <v>115</v>
      </c>
      <c r="D130" s="229" t="s">
        <v>230</v>
      </c>
      <c r="E130" s="230" t="s">
        <v>4212</v>
      </c>
      <c r="F130" s="231" t="s">
        <v>4447</v>
      </c>
      <c r="G130" s="232" t="s">
        <v>1861</v>
      </c>
      <c r="H130" s="233">
        <v>1</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266</v>
      </c>
    </row>
    <row r="131" s="2" customFormat="1" ht="16.5" customHeight="1">
      <c r="A131" s="40"/>
      <c r="B131" s="41"/>
      <c r="C131" s="229" t="s">
        <v>121</v>
      </c>
      <c r="D131" s="229" t="s">
        <v>230</v>
      </c>
      <c r="E131" s="230" t="s">
        <v>4312</v>
      </c>
      <c r="F131" s="231" t="s">
        <v>4452</v>
      </c>
      <c r="G131" s="232" t="s">
        <v>1861</v>
      </c>
      <c r="H131" s="233">
        <v>10</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274</v>
      </c>
    </row>
    <row r="132" s="2" customFormat="1" ht="16.5" customHeight="1">
      <c r="A132" s="40"/>
      <c r="B132" s="41"/>
      <c r="C132" s="229" t="s">
        <v>257</v>
      </c>
      <c r="D132" s="229" t="s">
        <v>230</v>
      </c>
      <c r="E132" s="230" t="s">
        <v>4314</v>
      </c>
      <c r="F132" s="231" t="s">
        <v>4454</v>
      </c>
      <c r="G132" s="232" t="s">
        <v>1861</v>
      </c>
      <c r="H132" s="233">
        <v>20</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282</v>
      </c>
    </row>
    <row r="133" s="2" customFormat="1" ht="16.5" customHeight="1">
      <c r="A133" s="40"/>
      <c r="B133" s="41"/>
      <c r="C133" s="229" t="s">
        <v>262</v>
      </c>
      <c r="D133" s="229" t="s">
        <v>230</v>
      </c>
      <c r="E133" s="230" t="s">
        <v>4316</v>
      </c>
      <c r="F133" s="231" t="s">
        <v>4455</v>
      </c>
      <c r="G133" s="232" t="s">
        <v>1861</v>
      </c>
      <c r="H133" s="233">
        <v>10</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293</v>
      </c>
    </row>
    <row r="134" s="2" customFormat="1" ht="16.5" customHeight="1">
      <c r="A134" s="40"/>
      <c r="B134" s="41"/>
      <c r="C134" s="229" t="s">
        <v>266</v>
      </c>
      <c r="D134" s="229" t="s">
        <v>230</v>
      </c>
      <c r="E134" s="230" t="s">
        <v>4318</v>
      </c>
      <c r="F134" s="231" t="s">
        <v>4458</v>
      </c>
      <c r="G134" s="232" t="s">
        <v>1861</v>
      </c>
      <c r="H134" s="233">
        <v>2</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300</v>
      </c>
    </row>
    <row r="135" s="2" customFormat="1" ht="16.5" customHeight="1">
      <c r="A135" s="40"/>
      <c r="B135" s="41"/>
      <c r="C135" s="229" t="s">
        <v>270</v>
      </c>
      <c r="D135" s="229" t="s">
        <v>230</v>
      </c>
      <c r="E135" s="230" t="s">
        <v>4319</v>
      </c>
      <c r="F135" s="231" t="s">
        <v>4460</v>
      </c>
      <c r="G135" s="232" t="s">
        <v>1861</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309</v>
      </c>
    </row>
    <row r="136" s="2" customFormat="1" ht="16.5" customHeight="1">
      <c r="A136" s="40"/>
      <c r="B136" s="41"/>
      <c r="C136" s="229" t="s">
        <v>274</v>
      </c>
      <c r="D136" s="229" t="s">
        <v>230</v>
      </c>
      <c r="E136" s="230" t="s">
        <v>4321</v>
      </c>
      <c r="F136" s="231" t="s">
        <v>4466</v>
      </c>
      <c r="G136" s="232" t="s">
        <v>1861</v>
      </c>
      <c r="H136" s="233">
        <v>3</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323</v>
      </c>
    </row>
    <row r="137" s="2" customFormat="1" ht="16.5" customHeight="1">
      <c r="A137" s="40"/>
      <c r="B137" s="41"/>
      <c r="C137" s="229" t="s">
        <v>278</v>
      </c>
      <c r="D137" s="229" t="s">
        <v>230</v>
      </c>
      <c r="E137" s="230" t="s">
        <v>4342</v>
      </c>
      <c r="F137" s="231" t="s">
        <v>4468</v>
      </c>
      <c r="G137" s="232" t="s">
        <v>544</v>
      </c>
      <c r="H137" s="233">
        <v>60</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470</v>
      </c>
    </row>
    <row r="138" s="2" customFormat="1" ht="16.5" customHeight="1">
      <c r="A138" s="40"/>
      <c r="B138" s="41"/>
      <c r="C138" s="229" t="s">
        <v>282</v>
      </c>
      <c r="D138" s="229" t="s">
        <v>230</v>
      </c>
      <c r="E138" s="230" t="s">
        <v>4364</v>
      </c>
      <c r="F138" s="231" t="s">
        <v>4474</v>
      </c>
      <c r="G138" s="232" t="s">
        <v>1861</v>
      </c>
      <c r="H138" s="233">
        <v>5</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491</v>
      </c>
    </row>
    <row r="139" s="2" customFormat="1" ht="16.5" customHeight="1">
      <c r="A139" s="40"/>
      <c r="B139" s="41"/>
      <c r="C139" s="229" t="s">
        <v>289</v>
      </c>
      <c r="D139" s="229" t="s">
        <v>230</v>
      </c>
      <c r="E139" s="230" t="s">
        <v>4366</v>
      </c>
      <c r="F139" s="231" t="s">
        <v>4476</v>
      </c>
      <c r="G139" s="232" t="s">
        <v>1861</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500</v>
      </c>
    </row>
    <row r="140" s="2" customFormat="1" ht="16.5" customHeight="1">
      <c r="A140" s="40"/>
      <c r="B140" s="41"/>
      <c r="C140" s="229" t="s">
        <v>293</v>
      </c>
      <c r="D140" s="229" t="s">
        <v>230</v>
      </c>
      <c r="E140" s="230" t="s">
        <v>4368</v>
      </c>
      <c r="F140" s="231" t="s">
        <v>4478</v>
      </c>
      <c r="G140" s="232" t="s">
        <v>544</v>
      </c>
      <c r="H140" s="233">
        <v>10</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509</v>
      </c>
    </row>
    <row r="141" s="2" customFormat="1" ht="16.5" customHeight="1">
      <c r="A141" s="40"/>
      <c r="B141" s="41"/>
      <c r="C141" s="229" t="s">
        <v>8</v>
      </c>
      <c r="D141" s="229" t="s">
        <v>230</v>
      </c>
      <c r="E141" s="230" t="s">
        <v>4370</v>
      </c>
      <c r="F141" s="231" t="s">
        <v>4480</v>
      </c>
      <c r="G141" s="232" t="s">
        <v>544</v>
      </c>
      <c r="H141" s="233">
        <v>34</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517</v>
      </c>
    </row>
    <row r="142" s="2" customFormat="1" ht="16.5" customHeight="1">
      <c r="A142" s="40"/>
      <c r="B142" s="41"/>
      <c r="C142" s="229" t="s">
        <v>300</v>
      </c>
      <c r="D142" s="229" t="s">
        <v>230</v>
      </c>
      <c r="E142" s="230" t="s">
        <v>4372</v>
      </c>
      <c r="F142" s="231" t="s">
        <v>4484</v>
      </c>
      <c r="G142" s="232" t="s">
        <v>544</v>
      </c>
      <c r="H142" s="233">
        <v>44</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525</v>
      </c>
    </row>
    <row r="143" s="2" customFormat="1" ht="16.5" customHeight="1">
      <c r="A143" s="40"/>
      <c r="B143" s="41"/>
      <c r="C143" s="229" t="s">
        <v>304</v>
      </c>
      <c r="D143" s="229" t="s">
        <v>230</v>
      </c>
      <c r="E143" s="230" t="s">
        <v>4374</v>
      </c>
      <c r="F143" s="231" t="s">
        <v>4488</v>
      </c>
      <c r="G143" s="232" t="s">
        <v>367</v>
      </c>
      <c r="H143" s="233">
        <v>2</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533</v>
      </c>
    </row>
    <row r="144" s="2" customFormat="1" ht="16.5" customHeight="1">
      <c r="A144" s="40"/>
      <c r="B144" s="41"/>
      <c r="C144" s="229" t="s">
        <v>309</v>
      </c>
      <c r="D144" s="229" t="s">
        <v>230</v>
      </c>
      <c r="E144" s="230" t="s">
        <v>4376</v>
      </c>
      <c r="F144" s="231" t="s">
        <v>4296</v>
      </c>
      <c r="G144" s="232" t="s">
        <v>367</v>
      </c>
      <c r="H144" s="233">
        <v>4</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541</v>
      </c>
    </row>
    <row r="145" s="2" customFormat="1" ht="16.5" customHeight="1">
      <c r="A145" s="40"/>
      <c r="B145" s="41"/>
      <c r="C145" s="229" t="s">
        <v>316</v>
      </c>
      <c r="D145" s="229" t="s">
        <v>230</v>
      </c>
      <c r="E145" s="230" t="s">
        <v>4457</v>
      </c>
      <c r="F145" s="231" t="s">
        <v>4493</v>
      </c>
      <c r="G145" s="232" t="s">
        <v>1861</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552</v>
      </c>
    </row>
    <row r="146" s="2" customFormat="1" ht="16.5" customHeight="1">
      <c r="A146" s="40"/>
      <c r="B146" s="41"/>
      <c r="C146" s="229" t="s">
        <v>323</v>
      </c>
      <c r="D146" s="229" t="s">
        <v>230</v>
      </c>
      <c r="E146" s="230" t="s">
        <v>4459</v>
      </c>
      <c r="F146" s="231" t="s">
        <v>4495</v>
      </c>
      <c r="G146" s="232" t="s">
        <v>367</v>
      </c>
      <c r="H146" s="233">
        <v>2</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566</v>
      </c>
    </row>
    <row r="147" s="2" customFormat="1" ht="16.5" customHeight="1">
      <c r="A147" s="40"/>
      <c r="B147" s="41"/>
      <c r="C147" s="229" t="s">
        <v>7</v>
      </c>
      <c r="D147" s="229" t="s">
        <v>230</v>
      </c>
      <c r="E147" s="230" t="s">
        <v>4461</v>
      </c>
      <c r="F147" s="231" t="s">
        <v>4497</v>
      </c>
      <c r="G147" s="232" t="s">
        <v>398</v>
      </c>
      <c r="H147" s="233">
        <v>0.10000000000000001</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574</v>
      </c>
    </row>
    <row r="148" s="2" customFormat="1" ht="16.5" customHeight="1">
      <c r="A148" s="40"/>
      <c r="B148" s="41"/>
      <c r="C148" s="229" t="s">
        <v>470</v>
      </c>
      <c r="D148" s="229" t="s">
        <v>230</v>
      </c>
      <c r="E148" s="230" t="s">
        <v>4463</v>
      </c>
      <c r="F148" s="231" t="s">
        <v>4499</v>
      </c>
      <c r="G148" s="232" t="s">
        <v>398</v>
      </c>
      <c r="H148" s="233">
        <v>0.10000000000000001</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585</v>
      </c>
    </row>
    <row r="149" s="2" customFormat="1" ht="16.5" customHeight="1">
      <c r="A149" s="40"/>
      <c r="B149" s="41"/>
      <c r="C149" s="229" t="s">
        <v>475</v>
      </c>
      <c r="D149" s="229" t="s">
        <v>230</v>
      </c>
      <c r="E149" s="230" t="s">
        <v>4465</v>
      </c>
      <c r="F149" s="231" t="s">
        <v>4501</v>
      </c>
      <c r="G149" s="232" t="s">
        <v>398</v>
      </c>
      <c r="H149" s="233">
        <v>0.10000000000000001</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598</v>
      </c>
    </row>
    <row r="150" s="2" customFormat="1" ht="16.5" customHeight="1">
      <c r="A150" s="40"/>
      <c r="B150" s="41"/>
      <c r="C150" s="229" t="s">
        <v>491</v>
      </c>
      <c r="D150" s="229" t="s">
        <v>230</v>
      </c>
      <c r="E150" s="230" t="s">
        <v>4467</v>
      </c>
      <c r="F150" s="231" t="s">
        <v>4503</v>
      </c>
      <c r="G150" s="232" t="s">
        <v>4148</v>
      </c>
      <c r="H150" s="233">
        <v>40</v>
      </c>
      <c r="I150" s="234"/>
      <c r="J150" s="235">
        <f>ROUND(I150*H150,2)</f>
        <v>0</v>
      </c>
      <c r="K150" s="231" t="s">
        <v>251</v>
      </c>
      <c r="L150" s="46"/>
      <c r="M150" s="306" t="s">
        <v>1</v>
      </c>
      <c r="N150" s="307" t="s">
        <v>48</v>
      </c>
      <c r="O150" s="249"/>
      <c r="P150" s="308">
        <f>O150*H150</f>
        <v>0</v>
      </c>
      <c r="Q150" s="308">
        <v>0</v>
      </c>
      <c r="R150" s="308">
        <f>Q150*H150</f>
        <v>0</v>
      </c>
      <c r="S150" s="308">
        <v>0</v>
      </c>
      <c r="T150" s="30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612</v>
      </c>
    </row>
    <row r="151" s="2" customFormat="1" ht="6.96" customHeight="1">
      <c r="A151" s="40"/>
      <c r="B151" s="68"/>
      <c r="C151" s="69"/>
      <c r="D151" s="69"/>
      <c r="E151" s="69"/>
      <c r="F151" s="69"/>
      <c r="G151" s="69"/>
      <c r="H151" s="69"/>
      <c r="I151" s="69"/>
      <c r="J151" s="69"/>
      <c r="K151" s="69"/>
      <c r="L151" s="46"/>
      <c r="M151" s="40"/>
      <c r="O151" s="40"/>
      <c r="P151" s="40"/>
      <c r="Q151" s="40"/>
      <c r="R151" s="40"/>
      <c r="S151" s="40"/>
      <c r="T151" s="40"/>
      <c r="U151" s="40"/>
      <c r="V151" s="40"/>
      <c r="W151" s="40"/>
      <c r="X151" s="40"/>
      <c r="Y151" s="40"/>
      <c r="Z151" s="40"/>
      <c r="AA151" s="40"/>
      <c r="AB151" s="40"/>
      <c r="AC151" s="40"/>
      <c r="AD151" s="40"/>
      <c r="AE151" s="40"/>
    </row>
  </sheetData>
  <sheetProtection sheet="1" autoFilter="0" formatColumns="0" formatRows="0" objects="1" scenarios="1" spinCount="100000" saltValue="NlVCaKaUBIaCeNfaVt8LDbBbyey0Nvx1Yz5hfp9spr9wU5v6MQpVYEkCeA1kpHZHzR699FPLUjK6SEw6JZq3/w==" hashValue="4ZvKfXcY86lW/iVCBavaA4q00+M4qgqvBvAY4Hcw8O/BHhG7kCoUoume/CO9bJAyWEGxYWBMpdi34EjbQQziiQ==" algorithmName="SHA-512" password="E785"/>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4504</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ROUND((SUM(BE126:BE164)),  2)</f>
        <v>0</v>
      </c>
      <c r="G37" s="40"/>
      <c r="H37" s="40"/>
      <c r="I37" s="167">
        <v>0.20999999999999999</v>
      </c>
      <c r="J37" s="166">
        <f>ROUND(((SUM(BE126:BE164))*I37),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ROUND((SUM(BF126:BF164)),  2)</f>
        <v>0</v>
      </c>
      <c r="G38" s="40"/>
      <c r="H38" s="40"/>
      <c r="I38" s="167">
        <v>0.14999999999999999</v>
      </c>
      <c r="J38" s="166">
        <f>ROUND(((SUM(BF126:BF164))*I38),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ROUND((SUM(BG126:BG164)),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ROUND((SUM(BH126:BH164)),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ROUND((SUM(BI126:BI164)),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D.1.4.6 - Vzduchotechnika a ochlazování stavby</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6347</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6348</v>
      </c>
      <c r="E102" s="194"/>
      <c r="F102" s="194"/>
      <c r="G102" s="194"/>
      <c r="H102" s="194"/>
      <c r="I102" s="194"/>
      <c r="J102" s="195">
        <f>J154</f>
        <v>0</v>
      </c>
      <c r="K102" s="192"/>
      <c r="L102" s="196"/>
      <c r="S102" s="9"/>
      <c r="T102" s="9"/>
      <c r="U102" s="9"/>
      <c r="V102" s="9"/>
      <c r="W102" s="9"/>
      <c r="X102" s="9"/>
      <c r="Y102" s="9"/>
      <c r="Z102" s="9"/>
      <c r="AA102" s="9"/>
      <c r="AB102" s="9"/>
      <c r="AC102" s="9"/>
      <c r="AD102" s="9"/>
      <c r="AE102" s="9"/>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213</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6" t="str">
        <f>E7</f>
        <v>PD pro Hasičskou zbrojnici Frýdek</v>
      </c>
      <c r="F112" s="33"/>
      <c r="G112" s="33"/>
      <c r="H112" s="33"/>
      <c r="I112" s="42"/>
      <c r="J112" s="42"/>
      <c r="K112" s="42"/>
      <c r="L112" s="65"/>
      <c r="S112" s="40"/>
      <c r="T112" s="40"/>
      <c r="U112" s="40"/>
      <c r="V112" s="40"/>
      <c r="W112" s="40"/>
      <c r="X112" s="40"/>
      <c r="Y112" s="40"/>
      <c r="Z112" s="40"/>
      <c r="AA112" s="40"/>
      <c r="AB112" s="40"/>
      <c r="AC112" s="40"/>
      <c r="AD112" s="40"/>
      <c r="AE112" s="40"/>
    </row>
    <row r="113" s="1" customFormat="1" ht="12" customHeight="1">
      <c r="B113" s="22"/>
      <c r="C113" s="33" t="s">
        <v>198</v>
      </c>
      <c r="D113" s="23"/>
      <c r="E113" s="23"/>
      <c r="F113" s="23"/>
      <c r="G113" s="23"/>
      <c r="H113" s="23"/>
      <c r="I113" s="23"/>
      <c r="J113" s="23"/>
      <c r="K113" s="23"/>
      <c r="L113" s="21"/>
    </row>
    <row r="114" s="1" customFormat="1" ht="16.5" customHeight="1">
      <c r="B114" s="22"/>
      <c r="C114" s="23"/>
      <c r="D114" s="23"/>
      <c r="E114" s="186" t="s">
        <v>6047</v>
      </c>
      <c r="F114" s="23"/>
      <c r="G114" s="23"/>
      <c r="H114" s="23"/>
      <c r="I114" s="23"/>
      <c r="J114" s="23"/>
      <c r="K114" s="23"/>
      <c r="L114" s="21"/>
    </row>
    <row r="115" s="1" customFormat="1" ht="12" customHeight="1">
      <c r="B115" s="22"/>
      <c r="C115" s="33" t="s">
        <v>200</v>
      </c>
      <c r="D115" s="23"/>
      <c r="E115" s="23"/>
      <c r="F115" s="23"/>
      <c r="G115" s="23"/>
      <c r="H115" s="23"/>
      <c r="I115" s="23"/>
      <c r="J115" s="23"/>
      <c r="K115" s="23"/>
      <c r="L115" s="21"/>
    </row>
    <row r="116" s="2" customFormat="1" ht="16.5" customHeight="1">
      <c r="A116" s="40"/>
      <c r="B116" s="41"/>
      <c r="C116" s="42"/>
      <c r="D116" s="42"/>
      <c r="E116" s="251" t="s">
        <v>327</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3141</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D.1.4.6 - Vzduchotechnika a ochlazování stavby</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F16</f>
        <v xml:space="preserve"> </v>
      </c>
      <c r="G120" s="42"/>
      <c r="H120" s="42"/>
      <c r="I120" s="33" t="s">
        <v>24</v>
      </c>
      <c r="J120" s="81" t="str">
        <f>IF(J16="","",J16)</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E19</f>
        <v>Statutární město Frýdek - Místek</v>
      </c>
      <c r="G122" s="42"/>
      <c r="H122" s="42"/>
      <c r="I122" s="33" t="s">
        <v>36</v>
      </c>
      <c r="J122" s="38" t="str">
        <f>E25</f>
        <v>PPS Kania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IF(E22="","",E22)</f>
        <v>Vyplň údaj</v>
      </c>
      <c r="G123" s="42"/>
      <c r="H123" s="42"/>
      <c r="I123" s="33" t="s">
        <v>39</v>
      </c>
      <c r="J123" s="38" t="str">
        <f>E28</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P127+P154</f>
        <v>0</v>
      </c>
      <c r="Q126" s="106"/>
      <c r="R126" s="210">
        <f>R127+R154</f>
        <v>0</v>
      </c>
      <c r="S126" s="106"/>
      <c r="T126" s="211">
        <f>T127+T154</f>
        <v>0</v>
      </c>
      <c r="U126" s="40"/>
      <c r="V126" s="40"/>
      <c r="W126" s="40"/>
      <c r="X126" s="40"/>
      <c r="Y126" s="40"/>
      <c r="Z126" s="40"/>
      <c r="AA126" s="40"/>
      <c r="AB126" s="40"/>
      <c r="AC126" s="40"/>
      <c r="AD126" s="40"/>
      <c r="AE126" s="40"/>
      <c r="AT126" s="18" t="s">
        <v>82</v>
      </c>
      <c r="AU126" s="18" t="s">
        <v>206</v>
      </c>
      <c r="BK126" s="212">
        <f>BK127+BK154</f>
        <v>0</v>
      </c>
    </row>
    <row r="127" s="12" customFormat="1" ht="25.92" customHeight="1">
      <c r="A127" s="12"/>
      <c r="B127" s="213"/>
      <c r="C127" s="214"/>
      <c r="D127" s="215" t="s">
        <v>82</v>
      </c>
      <c r="E127" s="216" t="s">
        <v>87</v>
      </c>
      <c r="F127" s="216" t="s">
        <v>6349</v>
      </c>
      <c r="G127" s="214"/>
      <c r="H127" s="214"/>
      <c r="I127" s="217"/>
      <c r="J127" s="218">
        <f>BK127</f>
        <v>0</v>
      </c>
      <c r="K127" s="214"/>
      <c r="L127" s="219"/>
      <c r="M127" s="220"/>
      <c r="N127" s="221"/>
      <c r="O127" s="221"/>
      <c r="P127" s="222">
        <f>SUM(P128:P153)</f>
        <v>0</v>
      </c>
      <c r="Q127" s="221"/>
      <c r="R127" s="222">
        <f>SUM(R128:R153)</f>
        <v>0</v>
      </c>
      <c r="S127" s="221"/>
      <c r="T127" s="223">
        <f>SUM(T128:T153)</f>
        <v>0</v>
      </c>
      <c r="U127" s="12"/>
      <c r="V127" s="12"/>
      <c r="W127" s="12"/>
      <c r="X127" s="12"/>
      <c r="Y127" s="12"/>
      <c r="Z127" s="12"/>
      <c r="AA127" s="12"/>
      <c r="AB127" s="12"/>
      <c r="AC127" s="12"/>
      <c r="AD127" s="12"/>
      <c r="AE127" s="12"/>
      <c r="AR127" s="224" t="s">
        <v>87</v>
      </c>
      <c r="AT127" s="225" t="s">
        <v>82</v>
      </c>
      <c r="AU127" s="225" t="s">
        <v>83</v>
      </c>
      <c r="AY127" s="224" t="s">
        <v>227</v>
      </c>
      <c r="BK127" s="226">
        <f>SUM(BK128:BK153)</f>
        <v>0</v>
      </c>
    </row>
    <row r="128" s="2" customFormat="1" ht="16.5" customHeight="1">
      <c r="A128" s="40"/>
      <c r="B128" s="41"/>
      <c r="C128" s="229" t="s">
        <v>87</v>
      </c>
      <c r="D128" s="229" t="s">
        <v>230</v>
      </c>
      <c r="E128" s="230" t="s">
        <v>5140</v>
      </c>
      <c r="F128" s="231" t="s">
        <v>5141</v>
      </c>
      <c r="G128" s="232" t="s">
        <v>1861</v>
      </c>
      <c r="H128" s="233">
        <v>1</v>
      </c>
      <c r="I128" s="234"/>
      <c r="J128" s="235">
        <f>ROUND(I128*H128,2)</f>
        <v>0</v>
      </c>
      <c r="K128" s="231" t="s">
        <v>251</v>
      </c>
      <c r="L128" s="46"/>
      <c r="M128" s="236" t="s">
        <v>1</v>
      </c>
      <c r="N128" s="237" t="s">
        <v>48</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115</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115</v>
      </c>
      <c r="BM128" s="240" t="s">
        <v>91</v>
      </c>
    </row>
    <row r="129" s="2" customFormat="1">
      <c r="A129" s="40"/>
      <c r="B129" s="41"/>
      <c r="C129" s="42"/>
      <c r="D129" s="242" t="s">
        <v>237</v>
      </c>
      <c r="E129" s="42"/>
      <c r="F129" s="243" t="s">
        <v>5143</v>
      </c>
      <c r="G129" s="42"/>
      <c r="H129" s="42"/>
      <c r="I129" s="244"/>
      <c r="J129" s="42"/>
      <c r="K129" s="42"/>
      <c r="L129" s="46"/>
      <c r="M129" s="245"/>
      <c r="N129" s="246"/>
      <c r="O129" s="93"/>
      <c r="P129" s="93"/>
      <c r="Q129" s="93"/>
      <c r="R129" s="93"/>
      <c r="S129" s="93"/>
      <c r="T129" s="94"/>
      <c r="U129" s="40"/>
      <c r="V129" s="40"/>
      <c r="W129" s="40"/>
      <c r="X129" s="40"/>
      <c r="Y129" s="40"/>
      <c r="Z129" s="40"/>
      <c r="AA129" s="40"/>
      <c r="AB129" s="40"/>
      <c r="AC129" s="40"/>
      <c r="AD129" s="40"/>
      <c r="AE129" s="40"/>
      <c r="AT129" s="18" t="s">
        <v>237</v>
      </c>
      <c r="AU129" s="18" t="s">
        <v>87</v>
      </c>
    </row>
    <row r="130" s="2" customFormat="1" ht="16.5" customHeight="1">
      <c r="A130" s="40"/>
      <c r="B130" s="41"/>
      <c r="C130" s="229" t="s">
        <v>91</v>
      </c>
      <c r="D130" s="229" t="s">
        <v>230</v>
      </c>
      <c r="E130" s="230" t="s">
        <v>5144</v>
      </c>
      <c r="F130" s="231" t="s">
        <v>5145</v>
      </c>
      <c r="G130" s="232" t="s">
        <v>1861</v>
      </c>
      <c r="H130" s="233">
        <v>1</v>
      </c>
      <c r="I130" s="234"/>
      <c r="J130" s="235">
        <f>ROUND(I130*H130,2)</f>
        <v>0</v>
      </c>
      <c r="K130" s="231" t="s">
        <v>251</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115</v>
      </c>
    </row>
    <row r="131" s="2" customFormat="1" ht="16.5" customHeight="1">
      <c r="A131" s="40"/>
      <c r="B131" s="41"/>
      <c r="C131" s="229" t="s">
        <v>102</v>
      </c>
      <c r="D131" s="229" t="s">
        <v>230</v>
      </c>
      <c r="E131" s="230" t="s">
        <v>5147</v>
      </c>
      <c r="F131" s="231" t="s">
        <v>5148</v>
      </c>
      <c r="G131" s="232" t="s">
        <v>1861</v>
      </c>
      <c r="H131" s="233">
        <v>1</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257</v>
      </c>
    </row>
    <row r="132" s="2" customFormat="1" ht="16.5" customHeight="1">
      <c r="A132" s="40"/>
      <c r="B132" s="41"/>
      <c r="C132" s="229" t="s">
        <v>115</v>
      </c>
      <c r="D132" s="229" t="s">
        <v>230</v>
      </c>
      <c r="E132" s="230" t="s">
        <v>5150</v>
      </c>
      <c r="F132" s="231" t="s">
        <v>5151</v>
      </c>
      <c r="G132" s="232" t="s">
        <v>1861</v>
      </c>
      <c r="H132" s="233">
        <v>2</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266</v>
      </c>
    </row>
    <row r="133" s="2" customFormat="1" ht="16.5" customHeight="1">
      <c r="A133" s="40"/>
      <c r="B133" s="41"/>
      <c r="C133" s="229" t="s">
        <v>121</v>
      </c>
      <c r="D133" s="229" t="s">
        <v>230</v>
      </c>
      <c r="E133" s="230" t="s">
        <v>4564</v>
      </c>
      <c r="F133" s="231" t="s">
        <v>5154</v>
      </c>
      <c r="G133" s="232" t="s">
        <v>544</v>
      </c>
      <c r="H133" s="233">
        <v>1</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274</v>
      </c>
    </row>
    <row r="134" s="2" customFormat="1" ht="21.75" customHeight="1">
      <c r="A134" s="40"/>
      <c r="B134" s="41"/>
      <c r="C134" s="229" t="s">
        <v>257</v>
      </c>
      <c r="D134" s="229" t="s">
        <v>230</v>
      </c>
      <c r="E134" s="230" t="s">
        <v>5156</v>
      </c>
      <c r="F134" s="231" t="s">
        <v>5157</v>
      </c>
      <c r="G134" s="232" t="s">
        <v>1861</v>
      </c>
      <c r="H134" s="233">
        <v>1</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282</v>
      </c>
    </row>
    <row r="135" s="2" customFormat="1" ht="16.5" customHeight="1">
      <c r="A135" s="40"/>
      <c r="B135" s="41"/>
      <c r="C135" s="229" t="s">
        <v>262</v>
      </c>
      <c r="D135" s="229" t="s">
        <v>230</v>
      </c>
      <c r="E135" s="230" t="s">
        <v>5159</v>
      </c>
      <c r="F135" s="231" t="s">
        <v>5160</v>
      </c>
      <c r="G135" s="232" t="s">
        <v>1861</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293</v>
      </c>
    </row>
    <row r="136" s="2" customFormat="1" ht="16.5" customHeight="1">
      <c r="A136" s="40"/>
      <c r="B136" s="41"/>
      <c r="C136" s="229" t="s">
        <v>266</v>
      </c>
      <c r="D136" s="229" t="s">
        <v>230</v>
      </c>
      <c r="E136" s="230" t="s">
        <v>6350</v>
      </c>
      <c r="F136" s="231" t="s">
        <v>4648</v>
      </c>
      <c r="G136" s="232" t="s">
        <v>1861</v>
      </c>
      <c r="H136" s="233">
        <v>2</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300</v>
      </c>
    </row>
    <row r="137" s="2" customFormat="1" ht="16.5" customHeight="1">
      <c r="A137" s="40"/>
      <c r="B137" s="41"/>
      <c r="C137" s="229" t="s">
        <v>270</v>
      </c>
      <c r="D137" s="229" t="s">
        <v>230</v>
      </c>
      <c r="E137" s="230" t="s">
        <v>4663</v>
      </c>
      <c r="F137" s="231" t="s">
        <v>5080</v>
      </c>
      <c r="G137" s="232" t="s">
        <v>544</v>
      </c>
      <c r="H137" s="233">
        <v>7</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309</v>
      </c>
    </row>
    <row r="138" s="2" customFormat="1" ht="16.5" customHeight="1">
      <c r="A138" s="40"/>
      <c r="B138" s="41"/>
      <c r="C138" s="229" t="s">
        <v>274</v>
      </c>
      <c r="D138" s="229" t="s">
        <v>230</v>
      </c>
      <c r="E138" s="230" t="s">
        <v>4887</v>
      </c>
      <c r="F138" s="231" t="s">
        <v>5083</v>
      </c>
      <c r="G138" s="232" t="s">
        <v>1861</v>
      </c>
      <c r="H138" s="233">
        <v>1</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323</v>
      </c>
    </row>
    <row r="139" s="2" customFormat="1" ht="21.75" customHeight="1">
      <c r="A139" s="40"/>
      <c r="B139" s="41"/>
      <c r="C139" s="229" t="s">
        <v>278</v>
      </c>
      <c r="D139" s="229" t="s">
        <v>230</v>
      </c>
      <c r="E139" s="230" t="s">
        <v>5165</v>
      </c>
      <c r="F139" s="231" t="s">
        <v>5166</v>
      </c>
      <c r="G139" s="232" t="s">
        <v>1861</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470</v>
      </c>
    </row>
    <row r="140" s="2" customFormat="1" ht="21.75" customHeight="1">
      <c r="A140" s="40"/>
      <c r="B140" s="41"/>
      <c r="C140" s="229" t="s">
        <v>282</v>
      </c>
      <c r="D140" s="229" t="s">
        <v>230</v>
      </c>
      <c r="E140" s="230" t="s">
        <v>6351</v>
      </c>
      <c r="F140" s="231" t="s">
        <v>6352</v>
      </c>
      <c r="G140" s="232" t="s">
        <v>1861</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491</v>
      </c>
    </row>
    <row r="141" s="2" customFormat="1" ht="16.5" customHeight="1">
      <c r="A141" s="40"/>
      <c r="B141" s="41"/>
      <c r="C141" s="229" t="s">
        <v>289</v>
      </c>
      <c r="D141" s="229" t="s">
        <v>230</v>
      </c>
      <c r="E141" s="230" t="s">
        <v>5168</v>
      </c>
      <c r="F141" s="231" t="s">
        <v>5169</v>
      </c>
      <c r="G141" s="232" t="s">
        <v>544</v>
      </c>
      <c r="H141" s="233">
        <v>7</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500</v>
      </c>
    </row>
    <row r="142" s="2" customFormat="1" ht="16.5" customHeight="1">
      <c r="A142" s="40"/>
      <c r="B142" s="41"/>
      <c r="C142" s="229" t="s">
        <v>293</v>
      </c>
      <c r="D142" s="229" t="s">
        <v>230</v>
      </c>
      <c r="E142" s="230" t="s">
        <v>5171</v>
      </c>
      <c r="F142" s="231" t="s">
        <v>5172</v>
      </c>
      <c r="G142" s="232" t="s">
        <v>1861</v>
      </c>
      <c r="H142" s="233">
        <v>1</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509</v>
      </c>
    </row>
    <row r="143" s="2" customFormat="1" ht="16.5" customHeight="1">
      <c r="A143" s="40"/>
      <c r="B143" s="41"/>
      <c r="C143" s="229" t="s">
        <v>8</v>
      </c>
      <c r="D143" s="229" t="s">
        <v>230</v>
      </c>
      <c r="E143" s="230" t="s">
        <v>6353</v>
      </c>
      <c r="F143" s="231" t="s">
        <v>6354</v>
      </c>
      <c r="G143" s="232" t="s">
        <v>1861</v>
      </c>
      <c r="H143" s="233">
        <v>2</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517</v>
      </c>
    </row>
    <row r="144" s="2" customFormat="1" ht="16.5" customHeight="1">
      <c r="A144" s="40"/>
      <c r="B144" s="41"/>
      <c r="C144" s="229" t="s">
        <v>300</v>
      </c>
      <c r="D144" s="229" t="s">
        <v>230</v>
      </c>
      <c r="E144" s="230" t="s">
        <v>4716</v>
      </c>
      <c r="F144" s="231" t="s">
        <v>4717</v>
      </c>
      <c r="G144" s="232" t="s">
        <v>1861</v>
      </c>
      <c r="H144" s="233">
        <v>3</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525</v>
      </c>
    </row>
    <row r="145" s="2" customFormat="1">
      <c r="A145" s="40"/>
      <c r="B145" s="41"/>
      <c r="C145" s="229" t="s">
        <v>304</v>
      </c>
      <c r="D145" s="229" t="s">
        <v>230</v>
      </c>
      <c r="E145" s="230" t="s">
        <v>6355</v>
      </c>
      <c r="F145" s="231" t="s">
        <v>6356</v>
      </c>
      <c r="G145" s="232" t="s">
        <v>1861</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533</v>
      </c>
    </row>
    <row r="146" s="2" customFormat="1">
      <c r="A146" s="40"/>
      <c r="B146" s="41"/>
      <c r="C146" s="229" t="s">
        <v>309</v>
      </c>
      <c r="D146" s="229" t="s">
        <v>230</v>
      </c>
      <c r="E146" s="230" t="s">
        <v>6357</v>
      </c>
      <c r="F146" s="231" t="s">
        <v>6358</v>
      </c>
      <c r="G146" s="232" t="s">
        <v>1861</v>
      </c>
      <c r="H146" s="233">
        <v>1</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541</v>
      </c>
    </row>
    <row r="147" s="2" customFormat="1" ht="16.5" customHeight="1">
      <c r="A147" s="40"/>
      <c r="B147" s="41"/>
      <c r="C147" s="229" t="s">
        <v>316</v>
      </c>
      <c r="D147" s="229" t="s">
        <v>230</v>
      </c>
      <c r="E147" s="230" t="s">
        <v>6359</v>
      </c>
      <c r="F147" s="231" t="s">
        <v>6360</v>
      </c>
      <c r="G147" s="232" t="s">
        <v>1861</v>
      </c>
      <c r="H147" s="233">
        <v>2</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552</v>
      </c>
    </row>
    <row r="148" s="2" customFormat="1" ht="16.5" customHeight="1">
      <c r="A148" s="40"/>
      <c r="B148" s="41"/>
      <c r="C148" s="229" t="s">
        <v>323</v>
      </c>
      <c r="D148" s="229" t="s">
        <v>230</v>
      </c>
      <c r="E148" s="230" t="s">
        <v>4661</v>
      </c>
      <c r="F148" s="231" t="s">
        <v>4662</v>
      </c>
      <c r="G148" s="232" t="s">
        <v>1861</v>
      </c>
      <c r="H148" s="233">
        <v>1</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566</v>
      </c>
    </row>
    <row r="149" s="2" customFormat="1">
      <c r="A149" s="40"/>
      <c r="B149" s="41"/>
      <c r="C149" s="229" t="s">
        <v>7</v>
      </c>
      <c r="D149" s="229" t="s">
        <v>230</v>
      </c>
      <c r="E149" s="230" t="s">
        <v>4687</v>
      </c>
      <c r="F149" s="231" t="s">
        <v>4688</v>
      </c>
      <c r="G149" s="232" t="s">
        <v>1861</v>
      </c>
      <c r="H149" s="233">
        <v>3</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574</v>
      </c>
    </row>
    <row r="150" s="2" customFormat="1" ht="16.5" customHeight="1">
      <c r="A150" s="40"/>
      <c r="B150" s="41"/>
      <c r="C150" s="229" t="s">
        <v>470</v>
      </c>
      <c r="D150" s="229" t="s">
        <v>230</v>
      </c>
      <c r="E150" s="230" t="s">
        <v>4689</v>
      </c>
      <c r="F150" s="231" t="s">
        <v>4690</v>
      </c>
      <c r="G150" s="232" t="s">
        <v>367</v>
      </c>
      <c r="H150" s="233">
        <v>2</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585</v>
      </c>
    </row>
    <row r="151" s="2" customFormat="1" ht="16.5" customHeight="1">
      <c r="A151" s="40"/>
      <c r="B151" s="41"/>
      <c r="C151" s="229" t="s">
        <v>475</v>
      </c>
      <c r="D151" s="229" t="s">
        <v>230</v>
      </c>
      <c r="E151" s="230" t="s">
        <v>4693</v>
      </c>
      <c r="F151" s="231" t="s">
        <v>4694</v>
      </c>
      <c r="G151" s="232" t="s">
        <v>398</v>
      </c>
      <c r="H151" s="233">
        <v>0.10000000000000001</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598</v>
      </c>
    </row>
    <row r="152" s="2" customFormat="1" ht="16.5" customHeight="1">
      <c r="A152" s="40"/>
      <c r="B152" s="41"/>
      <c r="C152" s="229" t="s">
        <v>491</v>
      </c>
      <c r="D152" s="229" t="s">
        <v>230</v>
      </c>
      <c r="E152" s="230" t="s">
        <v>4695</v>
      </c>
      <c r="F152" s="231" t="s">
        <v>4696</v>
      </c>
      <c r="G152" s="232" t="s">
        <v>398</v>
      </c>
      <c r="H152" s="233">
        <v>0.10000000000000001</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612</v>
      </c>
    </row>
    <row r="153" s="2" customFormat="1" ht="16.5" customHeight="1">
      <c r="A153" s="40"/>
      <c r="B153" s="41"/>
      <c r="C153" s="229" t="s">
        <v>496</v>
      </c>
      <c r="D153" s="229" t="s">
        <v>230</v>
      </c>
      <c r="E153" s="230" t="s">
        <v>6361</v>
      </c>
      <c r="F153" s="231" t="s">
        <v>4698</v>
      </c>
      <c r="G153" s="232" t="s">
        <v>2792</v>
      </c>
      <c r="H153" s="233">
        <v>1</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623</v>
      </c>
    </row>
    <row r="154" s="12" customFormat="1" ht="25.92" customHeight="1">
      <c r="A154" s="12"/>
      <c r="B154" s="213"/>
      <c r="C154" s="214"/>
      <c r="D154" s="215" t="s">
        <v>82</v>
      </c>
      <c r="E154" s="216" t="s">
        <v>91</v>
      </c>
      <c r="F154" s="216" t="s">
        <v>5397</v>
      </c>
      <c r="G154" s="214"/>
      <c r="H154" s="214"/>
      <c r="I154" s="217"/>
      <c r="J154" s="218">
        <f>BK154</f>
        <v>0</v>
      </c>
      <c r="K154" s="214"/>
      <c r="L154" s="219"/>
      <c r="M154" s="220"/>
      <c r="N154" s="221"/>
      <c r="O154" s="221"/>
      <c r="P154" s="222">
        <f>SUM(P155:P164)</f>
        <v>0</v>
      </c>
      <c r="Q154" s="221"/>
      <c r="R154" s="222">
        <f>SUM(R155:R164)</f>
        <v>0</v>
      </c>
      <c r="S154" s="221"/>
      <c r="T154" s="223">
        <f>SUM(T155:T164)</f>
        <v>0</v>
      </c>
      <c r="U154" s="12"/>
      <c r="V154" s="12"/>
      <c r="W154" s="12"/>
      <c r="X154" s="12"/>
      <c r="Y154" s="12"/>
      <c r="Z154" s="12"/>
      <c r="AA154" s="12"/>
      <c r="AB154" s="12"/>
      <c r="AC154" s="12"/>
      <c r="AD154" s="12"/>
      <c r="AE154" s="12"/>
      <c r="AR154" s="224" t="s">
        <v>87</v>
      </c>
      <c r="AT154" s="225" t="s">
        <v>82</v>
      </c>
      <c r="AU154" s="225" t="s">
        <v>83</v>
      </c>
      <c r="AY154" s="224" t="s">
        <v>227</v>
      </c>
      <c r="BK154" s="226">
        <f>SUM(BK155:BK164)</f>
        <v>0</v>
      </c>
    </row>
    <row r="155" s="2" customFormat="1" ht="16.5" customHeight="1">
      <c r="A155" s="40"/>
      <c r="B155" s="41"/>
      <c r="C155" s="229" t="s">
        <v>500</v>
      </c>
      <c r="D155" s="229" t="s">
        <v>230</v>
      </c>
      <c r="E155" s="230" t="s">
        <v>5398</v>
      </c>
      <c r="F155" s="231" t="s">
        <v>5399</v>
      </c>
      <c r="G155" s="232" t="s">
        <v>2437</v>
      </c>
      <c r="H155" s="233">
        <v>1</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635</v>
      </c>
    </row>
    <row r="156" s="2" customFormat="1">
      <c r="A156" s="40"/>
      <c r="B156" s="41"/>
      <c r="C156" s="42"/>
      <c r="D156" s="242" t="s">
        <v>237</v>
      </c>
      <c r="E156" s="42"/>
      <c r="F156" s="243" t="s">
        <v>6362</v>
      </c>
      <c r="G156" s="42"/>
      <c r="H156" s="42"/>
      <c r="I156" s="244"/>
      <c r="J156" s="42"/>
      <c r="K156" s="42"/>
      <c r="L156" s="46"/>
      <c r="M156" s="245"/>
      <c r="N156" s="246"/>
      <c r="O156" s="93"/>
      <c r="P156" s="93"/>
      <c r="Q156" s="93"/>
      <c r="R156" s="93"/>
      <c r="S156" s="93"/>
      <c r="T156" s="94"/>
      <c r="U156" s="40"/>
      <c r="V156" s="40"/>
      <c r="W156" s="40"/>
      <c r="X156" s="40"/>
      <c r="Y156" s="40"/>
      <c r="Z156" s="40"/>
      <c r="AA156" s="40"/>
      <c r="AB156" s="40"/>
      <c r="AC156" s="40"/>
      <c r="AD156" s="40"/>
      <c r="AE156" s="40"/>
      <c r="AT156" s="18" t="s">
        <v>237</v>
      </c>
      <c r="AU156" s="18" t="s">
        <v>87</v>
      </c>
    </row>
    <row r="157" s="2" customFormat="1" ht="21.75" customHeight="1">
      <c r="A157" s="40"/>
      <c r="B157" s="41"/>
      <c r="C157" s="229" t="s">
        <v>505</v>
      </c>
      <c r="D157" s="229" t="s">
        <v>230</v>
      </c>
      <c r="E157" s="230" t="s">
        <v>6363</v>
      </c>
      <c r="F157" s="231" t="s">
        <v>5403</v>
      </c>
      <c r="G157" s="232" t="s">
        <v>2792</v>
      </c>
      <c r="H157" s="233">
        <v>1</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648</v>
      </c>
    </row>
    <row r="158" s="2" customFormat="1" ht="16.5" customHeight="1">
      <c r="A158" s="40"/>
      <c r="B158" s="41"/>
      <c r="C158" s="229" t="s">
        <v>509</v>
      </c>
      <c r="D158" s="229" t="s">
        <v>230</v>
      </c>
      <c r="E158" s="230" t="s">
        <v>6364</v>
      </c>
      <c r="F158" s="231" t="s">
        <v>5406</v>
      </c>
      <c r="G158" s="232" t="s">
        <v>2792</v>
      </c>
      <c r="H158" s="233">
        <v>1</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659</v>
      </c>
    </row>
    <row r="159" s="2" customFormat="1" ht="16.5" customHeight="1">
      <c r="A159" s="40"/>
      <c r="B159" s="41"/>
      <c r="C159" s="229" t="s">
        <v>513</v>
      </c>
      <c r="D159" s="229" t="s">
        <v>230</v>
      </c>
      <c r="E159" s="230" t="s">
        <v>6365</v>
      </c>
      <c r="F159" s="231" t="s">
        <v>5412</v>
      </c>
      <c r="G159" s="232" t="s">
        <v>2792</v>
      </c>
      <c r="H159" s="233">
        <v>1</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678</v>
      </c>
    </row>
    <row r="160" s="2" customFormat="1">
      <c r="A160" s="40"/>
      <c r="B160" s="41"/>
      <c r="C160" s="42"/>
      <c r="D160" s="242" t="s">
        <v>237</v>
      </c>
      <c r="E160" s="42"/>
      <c r="F160" s="243" t="s">
        <v>5414</v>
      </c>
      <c r="G160" s="42"/>
      <c r="H160" s="42"/>
      <c r="I160" s="244"/>
      <c r="J160" s="42"/>
      <c r="K160" s="42"/>
      <c r="L160" s="46"/>
      <c r="M160" s="245"/>
      <c r="N160" s="246"/>
      <c r="O160" s="93"/>
      <c r="P160" s="93"/>
      <c r="Q160" s="93"/>
      <c r="R160" s="93"/>
      <c r="S160" s="93"/>
      <c r="T160" s="94"/>
      <c r="U160" s="40"/>
      <c r="V160" s="40"/>
      <c r="W160" s="40"/>
      <c r="X160" s="40"/>
      <c r="Y160" s="40"/>
      <c r="Z160" s="40"/>
      <c r="AA160" s="40"/>
      <c r="AB160" s="40"/>
      <c r="AC160" s="40"/>
      <c r="AD160" s="40"/>
      <c r="AE160" s="40"/>
      <c r="AT160" s="18" t="s">
        <v>237</v>
      </c>
      <c r="AU160" s="18" t="s">
        <v>87</v>
      </c>
    </row>
    <row r="161" s="2" customFormat="1" ht="16.5" customHeight="1">
      <c r="A161" s="40"/>
      <c r="B161" s="41"/>
      <c r="C161" s="229" t="s">
        <v>517</v>
      </c>
      <c r="D161" s="229" t="s">
        <v>230</v>
      </c>
      <c r="E161" s="230" t="s">
        <v>5415</v>
      </c>
      <c r="F161" s="231" t="s">
        <v>5416</v>
      </c>
      <c r="G161" s="232" t="s">
        <v>2792</v>
      </c>
      <c r="H161" s="233">
        <v>1</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688</v>
      </c>
    </row>
    <row r="162" s="2" customFormat="1" ht="16.5" customHeight="1">
      <c r="A162" s="40"/>
      <c r="B162" s="41"/>
      <c r="C162" s="229" t="s">
        <v>521</v>
      </c>
      <c r="D162" s="229" t="s">
        <v>230</v>
      </c>
      <c r="E162" s="230" t="s">
        <v>6366</v>
      </c>
      <c r="F162" s="231" t="s">
        <v>5419</v>
      </c>
      <c r="G162" s="232" t="s">
        <v>2792</v>
      </c>
      <c r="H162" s="233">
        <v>1</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699</v>
      </c>
    </row>
    <row r="163" s="2" customFormat="1" ht="16.5" customHeight="1">
      <c r="A163" s="40"/>
      <c r="B163" s="41"/>
      <c r="C163" s="229" t="s">
        <v>525</v>
      </c>
      <c r="D163" s="229" t="s">
        <v>230</v>
      </c>
      <c r="E163" s="230" t="s">
        <v>6367</v>
      </c>
      <c r="F163" s="231" t="s">
        <v>5426</v>
      </c>
      <c r="G163" s="232" t="s">
        <v>2792</v>
      </c>
      <c r="H163" s="233">
        <v>1</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87</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421</v>
      </c>
    </row>
    <row r="164" s="2" customFormat="1">
      <c r="A164" s="40"/>
      <c r="B164" s="41"/>
      <c r="C164" s="42"/>
      <c r="D164" s="242" t="s">
        <v>237</v>
      </c>
      <c r="E164" s="42"/>
      <c r="F164" s="243" t="s">
        <v>5428</v>
      </c>
      <c r="G164" s="42"/>
      <c r="H164" s="42"/>
      <c r="I164" s="244"/>
      <c r="J164" s="42"/>
      <c r="K164" s="42"/>
      <c r="L164" s="46"/>
      <c r="M164" s="247"/>
      <c r="N164" s="248"/>
      <c r="O164" s="249"/>
      <c r="P164" s="249"/>
      <c r="Q164" s="249"/>
      <c r="R164" s="249"/>
      <c r="S164" s="249"/>
      <c r="T164" s="250"/>
      <c r="U164" s="40"/>
      <c r="V164" s="40"/>
      <c r="W164" s="40"/>
      <c r="X164" s="40"/>
      <c r="Y164" s="40"/>
      <c r="Z164" s="40"/>
      <c r="AA164" s="40"/>
      <c r="AB164" s="40"/>
      <c r="AC164" s="40"/>
      <c r="AD164" s="40"/>
      <c r="AE164" s="40"/>
      <c r="AT164" s="18" t="s">
        <v>237</v>
      </c>
      <c r="AU164" s="18" t="s">
        <v>87</v>
      </c>
    </row>
    <row r="165" s="2" customFormat="1" ht="6.96" customHeight="1">
      <c r="A165" s="40"/>
      <c r="B165" s="68"/>
      <c r="C165" s="69"/>
      <c r="D165" s="69"/>
      <c r="E165" s="69"/>
      <c r="F165" s="69"/>
      <c r="G165" s="69"/>
      <c r="H165" s="69"/>
      <c r="I165" s="69"/>
      <c r="J165" s="69"/>
      <c r="K165" s="69"/>
      <c r="L165" s="46"/>
      <c r="M165" s="40"/>
      <c r="O165" s="40"/>
      <c r="P165" s="40"/>
      <c r="Q165" s="40"/>
      <c r="R165" s="40"/>
      <c r="S165" s="40"/>
      <c r="T165" s="40"/>
      <c r="U165" s="40"/>
      <c r="V165" s="40"/>
      <c r="W165" s="40"/>
      <c r="X165" s="40"/>
      <c r="Y165" s="40"/>
      <c r="Z165" s="40"/>
      <c r="AA165" s="40"/>
      <c r="AB165" s="40"/>
      <c r="AC165" s="40"/>
      <c r="AD165" s="40"/>
      <c r="AE165" s="40"/>
    </row>
  </sheetData>
  <sheetProtection sheet="1" autoFilter="0" formatColumns="0" formatRows="0" objects="1" scenarios="1" spinCount="100000" saltValue="KQQgAdwTWsE2Bv3OmB5g3dynu4NJ5iLnOqtHbs/nApJ9GI7qGYFIQWtGkEb8+8OOCKotDEln0/W/rvw17LRwyQ==" hashValue="5rNlOUha2ASEkiDqSdbaTlnZJPtyLzapnvFUE4jEVZj/69fiXkLYGo/S7D80B6HhD8tTZ/3eeYIaKkb4Ph1eqA==" algorithmName="SHA-512" password="E785"/>
  <autoFilter ref="C125:K16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6047</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6368</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ROUND(J130,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ROUND((SUM(BE130:BE210)),  2)</f>
        <v>0</v>
      </c>
      <c r="G37" s="40"/>
      <c r="H37" s="40"/>
      <c r="I37" s="167">
        <v>0.20999999999999999</v>
      </c>
      <c r="J37" s="166">
        <f>ROUND(((SUM(BE130:BE210))*I37),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ROUND((SUM(BF130:BF210)),  2)</f>
        <v>0</v>
      </c>
      <c r="G38" s="40"/>
      <c r="H38" s="40"/>
      <c r="I38" s="167">
        <v>0.14999999999999999</v>
      </c>
      <c r="J38" s="166">
        <f>ROUND(((SUM(BF130:BF210))*I38),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ROUND((SUM(BG130:BG210)),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ROUND((SUM(BH130:BH210)),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ROUND((SUM(BI130:BI210)),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6047</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Nezpůsobilé náklady - INTERIÉR</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J130</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5430</v>
      </c>
      <c r="E101" s="194"/>
      <c r="F101" s="194"/>
      <c r="G101" s="194"/>
      <c r="H101" s="194"/>
      <c r="I101" s="194"/>
      <c r="J101" s="195">
        <f>J131</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5431</v>
      </c>
      <c r="E102" s="194"/>
      <c r="F102" s="194"/>
      <c r="G102" s="194"/>
      <c r="H102" s="194"/>
      <c r="I102" s="194"/>
      <c r="J102" s="195">
        <f>J149</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5432</v>
      </c>
      <c r="E103" s="194"/>
      <c r="F103" s="194"/>
      <c r="G103" s="194"/>
      <c r="H103" s="194"/>
      <c r="I103" s="194"/>
      <c r="J103" s="195">
        <f>J166</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5433</v>
      </c>
      <c r="E104" s="194"/>
      <c r="F104" s="194"/>
      <c r="G104" s="194"/>
      <c r="H104" s="194"/>
      <c r="I104" s="194"/>
      <c r="J104" s="195">
        <f>J176</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5434</v>
      </c>
      <c r="E105" s="194"/>
      <c r="F105" s="194"/>
      <c r="G105" s="194"/>
      <c r="H105" s="194"/>
      <c r="I105" s="194"/>
      <c r="J105" s="195">
        <f>J187</f>
        <v>0</v>
      </c>
      <c r="K105" s="192"/>
      <c r="L105" s="196"/>
      <c r="S105" s="9"/>
      <c r="T105" s="9"/>
      <c r="U105" s="9"/>
      <c r="V105" s="9"/>
      <c r="W105" s="9"/>
      <c r="X105" s="9"/>
      <c r="Y105" s="9"/>
      <c r="Z105" s="9"/>
      <c r="AA105" s="9"/>
      <c r="AB105" s="9"/>
      <c r="AC105" s="9"/>
      <c r="AD105" s="9"/>
      <c r="AE105" s="9"/>
    </row>
    <row r="106" s="9" customFormat="1" ht="24.96" customHeight="1">
      <c r="A106" s="9"/>
      <c r="B106" s="191"/>
      <c r="C106" s="192"/>
      <c r="D106" s="193" t="s">
        <v>6369</v>
      </c>
      <c r="E106" s="194"/>
      <c r="F106" s="194"/>
      <c r="G106" s="194"/>
      <c r="H106" s="194"/>
      <c r="I106" s="194"/>
      <c r="J106" s="195">
        <f>J199</f>
        <v>0</v>
      </c>
      <c r="K106" s="192"/>
      <c r="L106" s="196"/>
      <c r="S106" s="9"/>
      <c r="T106" s="9"/>
      <c r="U106" s="9"/>
      <c r="V106" s="9"/>
      <c r="W106" s="9"/>
      <c r="X106" s="9"/>
      <c r="Y106" s="9"/>
      <c r="Z106" s="9"/>
      <c r="AA106" s="9"/>
      <c r="AB106" s="9"/>
      <c r="AC106" s="9"/>
      <c r="AD106" s="9"/>
      <c r="AE106" s="9"/>
    </row>
    <row r="107" s="2" customFormat="1" ht="21.84" customHeight="1">
      <c r="A107" s="40"/>
      <c r="B107" s="41"/>
      <c r="C107" s="42"/>
      <c r="D107" s="42"/>
      <c r="E107" s="42"/>
      <c r="F107" s="42"/>
      <c r="G107" s="42"/>
      <c r="H107" s="42"/>
      <c r="I107" s="42"/>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69"/>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71"/>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4" t="s">
        <v>213</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16</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86" t="str">
        <f>E7</f>
        <v>PD pro Hasičskou zbrojnici Frýdek</v>
      </c>
      <c r="F116" s="33"/>
      <c r="G116" s="33"/>
      <c r="H116" s="33"/>
      <c r="I116" s="42"/>
      <c r="J116" s="42"/>
      <c r="K116" s="42"/>
      <c r="L116" s="65"/>
      <c r="S116" s="40"/>
      <c r="T116" s="40"/>
      <c r="U116" s="40"/>
      <c r="V116" s="40"/>
      <c r="W116" s="40"/>
      <c r="X116" s="40"/>
      <c r="Y116" s="40"/>
      <c r="Z116" s="40"/>
      <c r="AA116" s="40"/>
      <c r="AB116" s="40"/>
      <c r="AC116" s="40"/>
      <c r="AD116" s="40"/>
      <c r="AE116" s="40"/>
    </row>
    <row r="117" s="1" customFormat="1" ht="12" customHeight="1">
      <c r="B117" s="22"/>
      <c r="C117" s="33" t="s">
        <v>198</v>
      </c>
      <c r="D117" s="23"/>
      <c r="E117" s="23"/>
      <c r="F117" s="23"/>
      <c r="G117" s="23"/>
      <c r="H117" s="23"/>
      <c r="I117" s="23"/>
      <c r="J117" s="23"/>
      <c r="K117" s="23"/>
      <c r="L117" s="21"/>
    </row>
    <row r="118" s="1" customFormat="1" ht="16.5" customHeight="1">
      <c r="B118" s="22"/>
      <c r="C118" s="23"/>
      <c r="D118" s="23"/>
      <c r="E118" s="186" t="s">
        <v>6047</v>
      </c>
      <c r="F118" s="23"/>
      <c r="G118" s="23"/>
      <c r="H118" s="23"/>
      <c r="I118" s="23"/>
      <c r="J118" s="23"/>
      <c r="K118" s="23"/>
      <c r="L118" s="21"/>
    </row>
    <row r="119" s="1" customFormat="1" ht="12" customHeight="1">
      <c r="B119" s="22"/>
      <c r="C119" s="33" t="s">
        <v>200</v>
      </c>
      <c r="D119" s="23"/>
      <c r="E119" s="23"/>
      <c r="F119" s="23"/>
      <c r="G119" s="23"/>
      <c r="H119" s="23"/>
      <c r="I119" s="23"/>
      <c r="J119" s="23"/>
      <c r="K119" s="23"/>
      <c r="L119" s="21"/>
    </row>
    <row r="120" s="2" customFormat="1" ht="16.5" customHeight="1">
      <c r="A120" s="40"/>
      <c r="B120" s="41"/>
      <c r="C120" s="42"/>
      <c r="D120" s="42"/>
      <c r="E120" s="251" t="s">
        <v>327</v>
      </c>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3141</v>
      </c>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6.5" customHeight="1">
      <c r="A122" s="40"/>
      <c r="B122" s="41"/>
      <c r="C122" s="42"/>
      <c r="D122" s="42"/>
      <c r="E122" s="78" t="str">
        <f>E13</f>
        <v>Nezpůsobilé náklady - INTERIÉR</v>
      </c>
      <c r="F122" s="42"/>
      <c r="G122" s="42"/>
      <c r="H122" s="42"/>
      <c r="I122" s="42"/>
      <c r="J122" s="42"/>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22</v>
      </c>
      <c r="D124" s="42"/>
      <c r="E124" s="42"/>
      <c r="F124" s="28" t="str">
        <f>F16</f>
        <v xml:space="preserve"> </v>
      </c>
      <c r="G124" s="42"/>
      <c r="H124" s="42"/>
      <c r="I124" s="33" t="s">
        <v>24</v>
      </c>
      <c r="J124" s="81" t="str">
        <f>IF(J16="","",J16)</f>
        <v>26. 7. 2019</v>
      </c>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5.15" customHeight="1">
      <c r="A126" s="40"/>
      <c r="B126" s="41"/>
      <c r="C126" s="33" t="s">
        <v>30</v>
      </c>
      <c r="D126" s="42"/>
      <c r="E126" s="42"/>
      <c r="F126" s="28" t="str">
        <f>E19</f>
        <v>Statutární město Frýdek - Místek</v>
      </c>
      <c r="G126" s="42"/>
      <c r="H126" s="42"/>
      <c r="I126" s="33" t="s">
        <v>36</v>
      </c>
      <c r="J126" s="38" t="str">
        <f>E25</f>
        <v>PPS Kania s.r.o.</v>
      </c>
      <c r="K126" s="42"/>
      <c r="L126" s="65"/>
      <c r="S126" s="40"/>
      <c r="T126" s="40"/>
      <c r="U126" s="40"/>
      <c r="V126" s="40"/>
      <c r="W126" s="40"/>
      <c r="X126" s="40"/>
      <c r="Y126" s="40"/>
      <c r="Z126" s="40"/>
      <c r="AA126" s="40"/>
      <c r="AB126" s="40"/>
      <c r="AC126" s="40"/>
      <c r="AD126" s="40"/>
      <c r="AE126" s="40"/>
    </row>
    <row r="127" s="2" customFormat="1" ht="15.15" customHeight="1">
      <c r="A127" s="40"/>
      <c r="B127" s="41"/>
      <c r="C127" s="33" t="s">
        <v>34</v>
      </c>
      <c r="D127" s="42"/>
      <c r="E127" s="42"/>
      <c r="F127" s="28" t="str">
        <f>IF(E22="","",E22)</f>
        <v>Vyplň údaj</v>
      </c>
      <c r="G127" s="42"/>
      <c r="H127" s="42"/>
      <c r="I127" s="33" t="s">
        <v>39</v>
      </c>
      <c r="J127" s="38" t="str">
        <f>E28</f>
        <v xml:space="preserve"> </v>
      </c>
      <c r="K127" s="42"/>
      <c r="L127" s="65"/>
      <c r="S127" s="40"/>
      <c r="T127" s="40"/>
      <c r="U127" s="40"/>
      <c r="V127" s="40"/>
      <c r="W127" s="40"/>
      <c r="X127" s="40"/>
      <c r="Y127" s="40"/>
      <c r="Z127" s="40"/>
      <c r="AA127" s="40"/>
      <c r="AB127" s="40"/>
      <c r="AC127" s="40"/>
      <c r="AD127" s="40"/>
      <c r="AE127" s="40"/>
    </row>
    <row r="128" s="2" customFormat="1" ht="10.32" customHeight="1">
      <c r="A128" s="40"/>
      <c r="B128" s="41"/>
      <c r="C128" s="42"/>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11" customFormat="1" ht="29.28" customHeight="1">
      <c r="A129" s="202"/>
      <c r="B129" s="203"/>
      <c r="C129" s="204" t="s">
        <v>214</v>
      </c>
      <c r="D129" s="205" t="s">
        <v>68</v>
      </c>
      <c r="E129" s="205" t="s">
        <v>64</v>
      </c>
      <c r="F129" s="205" t="s">
        <v>65</v>
      </c>
      <c r="G129" s="205" t="s">
        <v>215</v>
      </c>
      <c r="H129" s="205" t="s">
        <v>216</v>
      </c>
      <c r="I129" s="205" t="s">
        <v>217</v>
      </c>
      <c r="J129" s="205" t="s">
        <v>204</v>
      </c>
      <c r="K129" s="206" t="s">
        <v>218</v>
      </c>
      <c r="L129" s="207"/>
      <c r="M129" s="102" t="s">
        <v>1</v>
      </c>
      <c r="N129" s="103" t="s">
        <v>47</v>
      </c>
      <c r="O129" s="103" t="s">
        <v>219</v>
      </c>
      <c r="P129" s="103" t="s">
        <v>220</v>
      </c>
      <c r="Q129" s="103" t="s">
        <v>221</v>
      </c>
      <c r="R129" s="103" t="s">
        <v>222</v>
      </c>
      <c r="S129" s="103" t="s">
        <v>223</v>
      </c>
      <c r="T129" s="104" t="s">
        <v>224</v>
      </c>
      <c r="U129" s="202"/>
      <c r="V129" s="202"/>
      <c r="W129" s="202"/>
      <c r="X129" s="202"/>
      <c r="Y129" s="202"/>
      <c r="Z129" s="202"/>
      <c r="AA129" s="202"/>
      <c r="AB129" s="202"/>
      <c r="AC129" s="202"/>
      <c r="AD129" s="202"/>
      <c r="AE129" s="202"/>
    </row>
    <row r="130" s="2" customFormat="1" ht="22.8" customHeight="1">
      <c r="A130" s="40"/>
      <c r="B130" s="41"/>
      <c r="C130" s="109" t="s">
        <v>225</v>
      </c>
      <c r="D130" s="42"/>
      <c r="E130" s="42"/>
      <c r="F130" s="42"/>
      <c r="G130" s="42"/>
      <c r="H130" s="42"/>
      <c r="I130" s="42"/>
      <c r="J130" s="208">
        <f>BK130</f>
        <v>0</v>
      </c>
      <c r="K130" s="42"/>
      <c r="L130" s="46"/>
      <c r="M130" s="105"/>
      <c r="N130" s="209"/>
      <c r="O130" s="106"/>
      <c r="P130" s="210">
        <f>P131+P149+P166+P176+P187+P199</f>
        <v>0</v>
      </c>
      <c r="Q130" s="106"/>
      <c r="R130" s="210">
        <f>R131+R149+R166+R176+R187+R199</f>
        <v>0</v>
      </c>
      <c r="S130" s="106"/>
      <c r="T130" s="211">
        <f>T131+T149+T166+T176+T187+T199</f>
        <v>0</v>
      </c>
      <c r="U130" s="40"/>
      <c r="V130" s="40"/>
      <c r="W130" s="40"/>
      <c r="X130" s="40"/>
      <c r="Y130" s="40"/>
      <c r="Z130" s="40"/>
      <c r="AA130" s="40"/>
      <c r="AB130" s="40"/>
      <c r="AC130" s="40"/>
      <c r="AD130" s="40"/>
      <c r="AE130" s="40"/>
      <c r="AT130" s="18" t="s">
        <v>82</v>
      </c>
      <c r="AU130" s="18" t="s">
        <v>206</v>
      </c>
      <c r="BK130" s="212">
        <f>BK131+BK149+BK166+BK176+BK187+BK199</f>
        <v>0</v>
      </c>
    </row>
    <row r="131" s="12" customFormat="1" ht="25.92" customHeight="1">
      <c r="A131" s="12"/>
      <c r="B131" s="213"/>
      <c r="C131" s="214"/>
      <c r="D131" s="215" t="s">
        <v>82</v>
      </c>
      <c r="E131" s="216" t="s">
        <v>3849</v>
      </c>
      <c r="F131" s="216" t="s">
        <v>5435</v>
      </c>
      <c r="G131" s="214"/>
      <c r="H131" s="214"/>
      <c r="I131" s="217"/>
      <c r="J131" s="218">
        <f>BK131</f>
        <v>0</v>
      </c>
      <c r="K131" s="214"/>
      <c r="L131" s="219"/>
      <c r="M131" s="220"/>
      <c r="N131" s="221"/>
      <c r="O131" s="221"/>
      <c r="P131" s="222">
        <f>SUM(P132:P148)</f>
        <v>0</v>
      </c>
      <c r="Q131" s="221"/>
      <c r="R131" s="222">
        <f>SUM(R132:R148)</f>
        <v>0</v>
      </c>
      <c r="S131" s="221"/>
      <c r="T131" s="223">
        <f>SUM(T132:T148)</f>
        <v>0</v>
      </c>
      <c r="U131" s="12"/>
      <c r="V131" s="12"/>
      <c r="W131" s="12"/>
      <c r="X131" s="12"/>
      <c r="Y131" s="12"/>
      <c r="Z131" s="12"/>
      <c r="AA131" s="12"/>
      <c r="AB131" s="12"/>
      <c r="AC131" s="12"/>
      <c r="AD131" s="12"/>
      <c r="AE131" s="12"/>
      <c r="AR131" s="224" t="s">
        <v>87</v>
      </c>
      <c r="AT131" s="225" t="s">
        <v>82</v>
      </c>
      <c r="AU131" s="225" t="s">
        <v>83</v>
      </c>
      <c r="AY131" s="224" t="s">
        <v>227</v>
      </c>
      <c r="BK131" s="226">
        <f>SUM(BK132:BK148)</f>
        <v>0</v>
      </c>
    </row>
    <row r="132" s="2" customFormat="1" ht="16.5" customHeight="1">
      <c r="A132" s="40"/>
      <c r="B132" s="41"/>
      <c r="C132" s="229" t="s">
        <v>87</v>
      </c>
      <c r="D132" s="229" t="s">
        <v>230</v>
      </c>
      <c r="E132" s="230" t="s">
        <v>880</v>
      </c>
      <c r="F132" s="231" t="s">
        <v>6370</v>
      </c>
      <c r="G132" s="232" t="s">
        <v>459</v>
      </c>
      <c r="H132" s="233">
        <v>3</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91</v>
      </c>
    </row>
    <row r="133" s="2" customFormat="1" ht="16.5" customHeight="1">
      <c r="A133" s="40"/>
      <c r="B133" s="41"/>
      <c r="C133" s="229" t="s">
        <v>91</v>
      </c>
      <c r="D133" s="229" t="s">
        <v>230</v>
      </c>
      <c r="E133" s="230" t="s">
        <v>886</v>
      </c>
      <c r="F133" s="231" t="s">
        <v>6371</v>
      </c>
      <c r="G133" s="232" t="s">
        <v>459</v>
      </c>
      <c r="H133" s="233">
        <v>4</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115</v>
      </c>
    </row>
    <row r="134" s="2" customFormat="1" ht="16.5" customHeight="1">
      <c r="A134" s="40"/>
      <c r="B134" s="41"/>
      <c r="C134" s="229" t="s">
        <v>102</v>
      </c>
      <c r="D134" s="229" t="s">
        <v>230</v>
      </c>
      <c r="E134" s="230" t="s">
        <v>891</v>
      </c>
      <c r="F134" s="231" t="s">
        <v>6372</v>
      </c>
      <c r="G134" s="232" t="s">
        <v>459</v>
      </c>
      <c r="H134" s="233">
        <v>2</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257</v>
      </c>
    </row>
    <row r="135" s="2" customFormat="1" ht="16.5" customHeight="1">
      <c r="A135" s="40"/>
      <c r="B135" s="41"/>
      <c r="C135" s="229" t="s">
        <v>115</v>
      </c>
      <c r="D135" s="229" t="s">
        <v>230</v>
      </c>
      <c r="E135" s="230" t="s">
        <v>6373</v>
      </c>
      <c r="F135" s="231" t="s">
        <v>6374</v>
      </c>
      <c r="G135" s="232" t="s">
        <v>459</v>
      </c>
      <c r="H135" s="233">
        <v>1</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266</v>
      </c>
    </row>
    <row r="136" s="2" customFormat="1" ht="16.5" customHeight="1">
      <c r="A136" s="40"/>
      <c r="B136" s="41"/>
      <c r="C136" s="229" t="s">
        <v>121</v>
      </c>
      <c r="D136" s="229" t="s">
        <v>230</v>
      </c>
      <c r="E136" s="230" t="s">
        <v>6375</v>
      </c>
      <c r="F136" s="231" t="s">
        <v>6376</v>
      </c>
      <c r="G136" s="232" t="s">
        <v>459</v>
      </c>
      <c r="H136" s="233">
        <v>1</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274</v>
      </c>
    </row>
    <row r="137" s="2" customFormat="1" ht="16.5" customHeight="1">
      <c r="A137" s="40"/>
      <c r="B137" s="41"/>
      <c r="C137" s="229" t="s">
        <v>257</v>
      </c>
      <c r="D137" s="229" t="s">
        <v>230</v>
      </c>
      <c r="E137" s="230" t="s">
        <v>6377</v>
      </c>
      <c r="F137" s="231" t="s">
        <v>6378</v>
      </c>
      <c r="G137" s="232" t="s">
        <v>459</v>
      </c>
      <c r="H137" s="233">
        <v>15</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282</v>
      </c>
    </row>
    <row r="138" s="2" customFormat="1" ht="16.5" customHeight="1">
      <c r="A138" s="40"/>
      <c r="B138" s="41"/>
      <c r="C138" s="229" t="s">
        <v>262</v>
      </c>
      <c r="D138" s="229" t="s">
        <v>230</v>
      </c>
      <c r="E138" s="230" t="s">
        <v>6379</v>
      </c>
      <c r="F138" s="231" t="s">
        <v>6380</v>
      </c>
      <c r="G138" s="232" t="s">
        <v>459</v>
      </c>
      <c r="H138" s="233">
        <v>10</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293</v>
      </c>
    </row>
    <row r="139" s="2" customFormat="1" ht="16.5" customHeight="1">
      <c r="A139" s="40"/>
      <c r="B139" s="41"/>
      <c r="C139" s="229" t="s">
        <v>266</v>
      </c>
      <c r="D139" s="229" t="s">
        <v>230</v>
      </c>
      <c r="E139" s="230" t="s">
        <v>912</v>
      </c>
      <c r="F139" s="231" t="s">
        <v>6381</v>
      </c>
      <c r="G139" s="232" t="s">
        <v>459</v>
      </c>
      <c r="H139" s="233">
        <v>1</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309</v>
      </c>
    </row>
    <row r="140" s="2" customFormat="1" ht="16.5" customHeight="1">
      <c r="A140" s="40"/>
      <c r="B140" s="41"/>
      <c r="C140" s="229" t="s">
        <v>270</v>
      </c>
      <c r="D140" s="229" t="s">
        <v>230</v>
      </c>
      <c r="E140" s="230" t="s">
        <v>916</v>
      </c>
      <c r="F140" s="231" t="s">
        <v>6382</v>
      </c>
      <c r="G140" s="232" t="s">
        <v>459</v>
      </c>
      <c r="H140" s="233">
        <v>1</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323</v>
      </c>
    </row>
    <row r="141" s="2" customFormat="1" ht="16.5" customHeight="1">
      <c r="A141" s="40"/>
      <c r="B141" s="41"/>
      <c r="C141" s="229" t="s">
        <v>274</v>
      </c>
      <c r="D141" s="229" t="s">
        <v>230</v>
      </c>
      <c r="E141" s="230" t="s">
        <v>918</v>
      </c>
      <c r="F141" s="231" t="s">
        <v>6383</v>
      </c>
      <c r="G141" s="232" t="s">
        <v>459</v>
      </c>
      <c r="H141" s="233">
        <v>3</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470</v>
      </c>
    </row>
    <row r="142" s="2" customFormat="1" ht="16.5" customHeight="1">
      <c r="A142" s="40"/>
      <c r="B142" s="41"/>
      <c r="C142" s="229" t="s">
        <v>278</v>
      </c>
      <c r="D142" s="229" t="s">
        <v>230</v>
      </c>
      <c r="E142" s="230" t="s">
        <v>924</v>
      </c>
      <c r="F142" s="231" t="s">
        <v>6384</v>
      </c>
      <c r="G142" s="232" t="s">
        <v>459</v>
      </c>
      <c r="H142" s="233">
        <v>11</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491</v>
      </c>
    </row>
    <row r="143" s="2" customFormat="1" ht="16.5" customHeight="1">
      <c r="A143" s="40"/>
      <c r="B143" s="41"/>
      <c r="C143" s="229" t="s">
        <v>282</v>
      </c>
      <c r="D143" s="229" t="s">
        <v>230</v>
      </c>
      <c r="E143" s="230" t="s">
        <v>933</v>
      </c>
      <c r="F143" s="231" t="s">
        <v>6385</v>
      </c>
      <c r="G143" s="232" t="s">
        <v>459</v>
      </c>
      <c r="H143" s="233">
        <v>3</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500</v>
      </c>
    </row>
    <row r="144" s="2" customFormat="1" ht="16.5" customHeight="1">
      <c r="A144" s="40"/>
      <c r="B144" s="41"/>
      <c r="C144" s="229" t="s">
        <v>289</v>
      </c>
      <c r="D144" s="229" t="s">
        <v>230</v>
      </c>
      <c r="E144" s="230" t="s">
        <v>938</v>
      </c>
      <c r="F144" s="231" t="s">
        <v>6386</v>
      </c>
      <c r="G144" s="232" t="s">
        <v>459</v>
      </c>
      <c r="H144" s="233">
        <v>1</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509</v>
      </c>
    </row>
    <row r="145" s="2" customFormat="1" ht="16.5" customHeight="1">
      <c r="A145" s="40"/>
      <c r="B145" s="41"/>
      <c r="C145" s="229" t="s">
        <v>293</v>
      </c>
      <c r="D145" s="229" t="s">
        <v>230</v>
      </c>
      <c r="E145" s="230" t="s">
        <v>951</v>
      </c>
      <c r="F145" s="231" t="s">
        <v>6387</v>
      </c>
      <c r="G145" s="232" t="s">
        <v>459</v>
      </c>
      <c r="H145" s="233">
        <v>1</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16.5" customHeight="1">
      <c r="A146" s="40"/>
      <c r="B146" s="41"/>
      <c r="C146" s="229" t="s">
        <v>8</v>
      </c>
      <c r="D146" s="229" t="s">
        <v>230</v>
      </c>
      <c r="E146" s="230" t="s">
        <v>959</v>
      </c>
      <c r="F146" s="231" t="s">
        <v>6388</v>
      </c>
      <c r="G146" s="232" t="s">
        <v>459</v>
      </c>
      <c r="H146" s="233">
        <v>7</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525</v>
      </c>
    </row>
    <row r="147" s="2" customFormat="1" ht="16.5" customHeight="1">
      <c r="A147" s="40"/>
      <c r="B147" s="41"/>
      <c r="C147" s="229" t="s">
        <v>300</v>
      </c>
      <c r="D147" s="229" t="s">
        <v>230</v>
      </c>
      <c r="E147" s="230" t="s">
        <v>963</v>
      </c>
      <c r="F147" s="231" t="s">
        <v>6389</v>
      </c>
      <c r="G147" s="232" t="s">
        <v>459</v>
      </c>
      <c r="H147" s="233">
        <v>8</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533</v>
      </c>
    </row>
    <row r="148" s="2" customFormat="1" ht="16.5" customHeight="1">
      <c r="A148" s="40"/>
      <c r="B148" s="41"/>
      <c r="C148" s="229" t="s">
        <v>304</v>
      </c>
      <c r="D148" s="229" t="s">
        <v>230</v>
      </c>
      <c r="E148" s="230" t="s">
        <v>971</v>
      </c>
      <c r="F148" s="231" t="s">
        <v>6390</v>
      </c>
      <c r="G148" s="232" t="s">
        <v>459</v>
      </c>
      <c r="H148" s="233">
        <v>3</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541</v>
      </c>
    </row>
    <row r="149" s="12" customFormat="1" ht="25.92" customHeight="1">
      <c r="A149" s="12"/>
      <c r="B149" s="213"/>
      <c r="C149" s="214"/>
      <c r="D149" s="215" t="s">
        <v>82</v>
      </c>
      <c r="E149" s="216" t="s">
        <v>4018</v>
      </c>
      <c r="F149" s="216" t="s">
        <v>5437</v>
      </c>
      <c r="G149" s="214"/>
      <c r="H149" s="214"/>
      <c r="I149" s="217"/>
      <c r="J149" s="218">
        <f>BK149</f>
        <v>0</v>
      </c>
      <c r="K149" s="214"/>
      <c r="L149" s="219"/>
      <c r="M149" s="220"/>
      <c r="N149" s="221"/>
      <c r="O149" s="221"/>
      <c r="P149" s="222">
        <f>SUM(P150:P165)</f>
        <v>0</v>
      </c>
      <c r="Q149" s="221"/>
      <c r="R149" s="222">
        <f>SUM(R150:R165)</f>
        <v>0</v>
      </c>
      <c r="S149" s="221"/>
      <c r="T149" s="223">
        <f>SUM(T150:T165)</f>
        <v>0</v>
      </c>
      <c r="U149" s="12"/>
      <c r="V149" s="12"/>
      <c r="W149" s="12"/>
      <c r="X149" s="12"/>
      <c r="Y149" s="12"/>
      <c r="Z149" s="12"/>
      <c r="AA149" s="12"/>
      <c r="AB149" s="12"/>
      <c r="AC149" s="12"/>
      <c r="AD149" s="12"/>
      <c r="AE149" s="12"/>
      <c r="AR149" s="224" t="s">
        <v>87</v>
      </c>
      <c r="AT149" s="225" t="s">
        <v>82</v>
      </c>
      <c r="AU149" s="225" t="s">
        <v>83</v>
      </c>
      <c r="AY149" s="224" t="s">
        <v>227</v>
      </c>
      <c r="BK149" s="226">
        <f>SUM(BK150:BK165)</f>
        <v>0</v>
      </c>
    </row>
    <row r="150" s="2" customFormat="1" ht="16.5" customHeight="1">
      <c r="A150" s="40"/>
      <c r="B150" s="41"/>
      <c r="C150" s="229" t="s">
        <v>309</v>
      </c>
      <c r="D150" s="229" t="s">
        <v>230</v>
      </c>
      <c r="E150" s="230" t="s">
        <v>1204</v>
      </c>
      <c r="F150" s="231" t="s">
        <v>6391</v>
      </c>
      <c r="G150" s="232" t="s">
        <v>459</v>
      </c>
      <c r="H150" s="233">
        <v>1</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552</v>
      </c>
    </row>
    <row r="151" s="2" customFormat="1" ht="16.5" customHeight="1">
      <c r="A151" s="40"/>
      <c r="B151" s="41"/>
      <c r="C151" s="229" t="s">
        <v>316</v>
      </c>
      <c r="D151" s="229" t="s">
        <v>230</v>
      </c>
      <c r="E151" s="230" t="s">
        <v>5438</v>
      </c>
      <c r="F151" s="231" t="s">
        <v>5449</v>
      </c>
      <c r="G151" s="232" t="s">
        <v>459</v>
      </c>
      <c r="H151" s="233">
        <v>1</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566</v>
      </c>
    </row>
    <row r="152" s="2" customFormat="1" ht="16.5" customHeight="1">
      <c r="A152" s="40"/>
      <c r="B152" s="41"/>
      <c r="C152" s="229" t="s">
        <v>323</v>
      </c>
      <c r="D152" s="229" t="s">
        <v>230</v>
      </c>
      <c r="E152" s="230" t="s">
        <v>5439</v>
      </c>
      <c r="F152" s="231" t="s">
        <v>5457</v>
      </c>
      <c r="G152" s="232" t="s">
        <v>459</v>
      </c>
      <c r="H152" s="233">
        <v>1</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574</v>
      </c>
    </row>
    <row r="153" s="2" customFormat="1" ht="16.5" customHeight="1">
      <c r="A153" s="40"/>
      <c r="B153" s="41"/>
      <c r="C153" s="229" t="s">
        <v>7</v>
      </c>
      <c r="D153" s="229" t="s">
        <v>230</v>
      </c>
      <c r="E153" s="230" t="s">
        <v>5440</v>
      </c>
      <c r="F153" s="231" t="s">
        <v>5453</v>
      </c>
      <c r="G153" s="232" t="s">
        <v>459</v>
      </c>
      <c r="H153" s="233">
        <v>1</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585</v>
      </c>
    </row>
    <row r="154" s="2" customFormat="1" ht="16.5" customHeight="1">
      <c r="A154" s="40"/>
      <c r="B154" s="41"/>
      <c r="C154" s="229" t="s">
        <v>470</v>
      </c>
      <c r="D154" s="229" t="s">
        <v>230</v>
      </c>
      <c r="E154" s="230" t="s">
        <v>5441</v>
      </c>
      <c r="F154" s="231" t="s">
        <v>5451</v>
      </c>
      <c r="G154" s="232" t="s">
        <v>459</v>
      </c>
      <c r="H154" s="233">
        <v>1</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598</v>
      </c>
    </row>
    <row r="155" s="2" customFormat="1" ht="16.5" customHeight="1">
      <c r="A155" s="40"/>
      <c r="B155" s="41"/>
      <c r="C155" s="229" t="s">
        <v>475</v>
      </c>
      <c r="D155" s="229" t="s">
        <v>230</v>
      </c>
      <c r="E155" s="230" t="s">
        <v>5442</v>
      </c>
      <c r="F155" s="231" t="s">
        <v>5455</v>
      </c>
      <c r="G155" s="232" t="s">
        <v>459</v>
      </c>
      <c r="H155" s="233">
        <v>1</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612</v>
      </c>
    </row>
    <row r="156" s="2" customFormat="1" ht="16.5" customHeight="1">
      <c r="A156" s="40"/>
      <c r="B156" s="41"/>
      <c r="C156" s="229" t="s">
        <v>491</v>
      </c>
      <c r="D156" s="229" t="s">
        <v>230</v>
      </c>
      <c r="E156" s="230" t="s">
        <v>1212</v>
      </c>
      <c r="F156" s="231" t="s">
        <v>6392</v>
      </c>
      <c r="G156" s="232" t="s">
        <v>459</v>
      </c>
      <c r="H156" s="233">
        <v>1</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623</v>
      </c>
    </row>
    <row r="157" s="2" customFormat="1" ht="16.5" customHeight="1">
      <c r="A157" s="40"/>
      <c r="B157" s="41"/>
      <c r="C157" s="229" t="s">
        <v>496</v>
      </c>
      <c r="D157" s="229" t="s">
        <v>230</v>
      </c>
      <c r="E157" s="230" t="s">
        <v>5443</v>
      </c>
      <c r="F157" s="231" t="s">
        <v>6393</v>
      </c>
      <c r="G157" s="232" t="s">
        <v>459</v>
      </c>
      <c r="H157" s="233">
        <v>1</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635</v>
      </c>
    </row>
    <row r="158" s="2" customFormat="1" ht="16.5" customHeight="1">
      <c r="A158" s="40"/>
      <c r="B158" s="41"/>
      <c r="C158" s="229" t="s">
        <v>500</v>
      </c>
      <c r="D158" s="229" t="s">
        <v>230</v>
      </c>
      <c r="E158" s="230" t="s">
        <v>5444</v>
      </c>
      <c r="F158" s="231" t="s">
        <v>6394</v>
      </c>
      <c r="G158" s="232" t="s">
        <v>459</v>
      </c>
      <c r="H158" s="233">
        <v>1</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648</v>
      </c>
    </row>
    <row r="159" s="2" customFormat="1" ht="16.5" customHeight="1">
      <c r="A159" s="40"/>
      <c r="B159" s="41"/>
      <c r="C159" s="229" t="s">
        <v>505</v>
      </c>
      <c r="D159" s="229" t="s">
        <v>230</v>
      </c>
      <c r="E159" s="230" t="s">
        <v>5445</v>
      </c>
      <c r="F159" s="231" t="s">
        <v>5453</v>
      </c>
      <c r="G159" s="232" t="s">
        <v>459</v>
      </c>
      <c r="H159" s="233">
        <v>1</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659</v>
      </c>
    </row>
    <row r="160" s="2" customFormat="1" ht="16.5" customHeight="1">
      <c r="A160" s="40"/>
      <c r="B160" s="41"/>
      <c r="C160" s="229" t="s">
        <v>509</v>
      </c>
      <c r="D160" s="229" t="s">
        <v>230</v>
      </c>
      <c r="E160" s="230" t="s">
        <v>5446</v>
      </c>
      <c r="F160" s="231" t="s">
        <v>5457</v>
      </c>
      <c r="G160" s="232" t="s">
        <v>459</v>
      </c>
      <c r="H160" s="233">
        <v>1</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678</v>
      </c>
    </row>
    <row r="161" s="2" customFormat="1" ht="16.5" customHeight="1">
      <c r="A161" s="40"/>
      <c r="B161" s="41"/>
      <c r="C161" s="229" t="s">
        <v>513</v>
      </c>
      <c r="D161" s="229" t="s">
        <v>230</v>
      </c>
      <c r="E161" s="230" t="s">
        <v>5448</v>
      </c>
      <c r="F161" s="231" t="s">
        <v>1904</v>
      </c>
      <c r="G161" s="232" t="s">
        <v>1</v>
      </c>
      <c r="H161" s="233">
        <v>0</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699</v>
      </c>
    </row>
    <row r="162" s="2" customFormat="1" ht="16.5" customHeight="1">
      <c r="A162" s="40"/>
      <c r="B162" s="41"/>
      <c r="C162" s="229" t="s">
        <v>517</v>
      </c>
      <c r="D162" s="229" t="s">
        <v>230</v>
      </c>
      <c r="E162" s="230" t="s">
        <v>5450</v>
      </c>
      <c r="F162" s="231" t="s">
        <v>1904</v>
      </c>
      <c r="G162" s="232" t="s">
        <v>1</v>
      </c>
      <c r="H162" s="233">
        <v>0</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421</v>
      </c>
    </row>
    <row r="163" s="2" customFormat="1" ht="16.5" customHeight="1">
      <c r="A163" s="40"/>
      <c r="B163" s="41"/>
      <c r="C163" s="229" t="s">
        <v>521</v>
      </c>
      <c r="D163" s="229" t="s">
        <v>230</v>
      </c>
      <c r="E163" s="230" t="s">
        <v>5452</v>
      </c>
      <c r="F163" s="231" t="s">
        <v>1904</v>
      </c>
      <c r="G163" s="232" t="s">
        <v>1</v>
      </c>
      <c r="H163" s="233">
        <v>0</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87</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718</v>
      </c>
    </row>
    <row r="164" s="2" customFormat="1" ht="16.5" customHeight="1">
      <c r="A164" s="40"/>
      <c r="B164" s="41"/>
      <c r="C164" s="229" t="s">
        <v>525</v>
      </c>
      <c r="D164" s="229" t="s">
        <v>230</v>
      </c>
      <c r="E164" s="230" t="s">
        <v>5454</v>
      </c>
      <c r="F164" s="231" t="s">
        <v>1904</v>
      </c>
      <c r="G164" s="232" t="s">
        <v>1</v>
      </c>
      <c r="H164" s="233">
        <v>0</v>
      </c>
      <c r="I164" s="234"/>
      <c r="J164" s="235">
        <f>ROUND(I164*H164,2)</f>
        <v>0</v>
      </c>
      <c r="K164" s="231" t="s">
        <v>251</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87</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726</v>
      </c>
    </row>
    <row r="165" s="2" customFormat="1" ht="16.5" customHeight="1">
      <c r="A165" s="40"/>
      <c r="B165" s="41"/>
      <c r="C165" s="229" t="s">
        <v>529</v>
      </c>
      <c r="D165" s="229" t="s">
        <v>230</v>
      </c>
      <c r="E165" s="230" t="s">
        <v>5456</v>
      </c>
      <c r="F165" s="231" t="s">
        <v>1904</v>
      </c>
      <c r="G165" s="232" t="s">
        <v>1</v>
      </c>
      <c r="H165" s="233">
        <v>0</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736</v>
      </c>
    </row>
    <row r="166" s="12" customFormat="1" ht="25.92" customHeight="1">
      <c r="A166" s="12"/>
      <c r="B166" s="213"/>
      <c r="C166" s="214"/>
      <c r="D166" s="215" t="s">
        <v>82</v>
      </c>
      <c r="E166" s="216" t="s">
        <v>4102</v>
      </c>
      <c r="F166" s="216" t="s">
        <v>5459</v>
      </c>
      <c r="G166" s="214"/>
      <c r="H166" s="214"/>
      <c r="I166" s="217"/>
      <c r="J166" s="218">
        <f>BK166</f>
        <v>0</v>
      </c>
      <c r="K166" s="214"/>
      <c r="L166" s="219"/>
      <c r="M166" s="220"/>
      <c r="N166" s="221"/>
      <c r="O166" s="221"/>
      <c r="P166" s="222">
        <f>SUM(P167:P175)</f>
        <v>0</v>
      </c>
      <c r="Q166" s="221"/>
      <c r="R166" s="222">
        <f>SUM(R167:R175)</f>
        <v>0</v>
      </c>
      <c r="S166" s="221"/>
      <c r="T166" s="223">
        <f>SUM(T167:T175)</f>
        <v>0</v>
      </c>
      <c r="U166" s="12"/>
      <c r="V166" s="12"/>
      <c r="W166" s="12"/>
      <c r="X166" s="12"/>
      <c r="Y166" s="12"/>
      <c r="Z166" s="12"/>
      <c r="AA166" s="12"/>
      <c r="AB166" s="12"/>
      <c r="AC166" s="12"/>
      <c r="AD166" s="12"/>
      <c r="AE166" s="12"/>
      <c r="AR166" s="224" t="s">
        <v>87</v>
      </c>
      <c r="AT166" s="225" t="s">
        <v>82</v>
      </c>
      <c r="AU166" s="225" t="s">
        <v>83</v>
      </c>
      <c r="AY166" s="224" t="s">
        <v>227</v>
      </c>
      <c r="BK166" s="226">
        <f>SUM(BK167:BK175)</f>
        <v>0</v>
      </c>
    </row>
    <row r="167" s="2" customFormat="1" ht="16.5" customHeight="1">
      <c r="A167" s="40"/>
      <c r="B167" s="41"/>
      <c r="C167" s="229" t="s">
        <v>533</v>
      </c>
      <c r="D167" s="229" t="s">
        <v>230</v>
      </c>
      <c r="E167" s="230" t="s">
        <v>1469</v>
      </c>
      <c r="F167" s="231" t="s">
        <v>6395</v>
      </c>
      <c r="G167" s="232" t="s">
        <v>459</v>
      </c>
      <c r="H167" s="233">
        <v>44</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115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754</v>
      </c>
    </row>
    <row r="168" s="2" customFormat="1" ht="16.5" customHeight="1">
      <c r="A168" s="40"/>
      <c r="B168" s="41"/>
      <c r="C168" s="229" t="s">
        <v>537</v>
      </c>
      <c r="D168" s="229" t="s">
        <v>230</v>
      </c>
      <c r="E168" s="230" t="s">
        <v>1471</v>
      </c>
      <c r="F168" s="231" t="s">
        <v>6396</v>
      </c>
      <c r="G168" s="232" t="s">
        <v>459</v>
      </c>
      <c r="H168" s="233">
        <v>4</v>
      </c>
      <c r="I168" s="234"/>
      <c r="J168" s="235">
        <f>ROUND(I168*H168,2)</f>
        <v>0</v>
      </c>
      <c r="K168" s="231" t="s">
        <v>251</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763</v>
      </c>
    </row>
    <row r="169" s="2" customFormat="1" ht="16.5" customHeight="1">
      <c r="A169" s="40"/>
      <c r="B169" s="41"/>
      <c r="C169" s="229" t="s">
        <v>541</v>
      </c>
      <c r="D169" s="229" t="s">
        <v>230</v>
      </c>
      <c r="E169" s="230" t="s">
        <v>1475</v>
      </c>
      <c r="F169" s="231" t="s">
        <v>6397</v>
      </c>
      <c r="G169" s="232" t="s">
        <v>459</v>
      </c>
      <c r="H169" s="233">
        <v>8</v>
      </c>
      <c r="I169" s="234"/>
      <c r="J169" s="235">
        <f>ROUND(I169*H169,2)</f>
        <v>0</v>
      </c>
      <c r="K169" s="231" t="s">
        <v>251</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87</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773</v>
      </c>
    </row>
    <row r="170" s="2" customFormat="1" ht="16.5" customHeight="1">
      <c r="A170" s="40"/>
      <c r="B170" s="41"/>
      <c r="C170" s="229" t="s">
        <v>547</v>
      </c>
      <c r="D170" s="229" t="s">
        <v>230</v>
      </c>
      <c r="E170" s="230" t="s">
        <v>1480</v>
      </c>
      <c r="F170" s="231" t="s">
        <v>6398</v>
      </c>
      <c r="G170" s="232" t="s">
        <v>459</v>
      </c>
      <c r="H170" s="233">
        <v>1</v>
      </c>
      <c r="I170" s="234"/>
      <c r="J170" s="235">
        <f>ROUND(I170*H170,2)</f>
        <v>0</v>
      </c>
      <c r="K170" s="231" t="s">
        <v>251</v>
      </c>
      <c r="L170" s="46"/>
      <c r="M170" s="236" t="s">
        <v>1</v>
      </c>
      <c r="N170" s="237" t="s">
        <v>48</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115</v>
      </c>
      <c r="AT170" s="240" t="s">
        <v>230</v>
      </c>
      <c r="AU170" s="240" t="s">
        <v>87</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115</v>
      </c>
      <c r="BM170" s="240" t="s">
        <v>783</v>
      </c>
    </row>
    <row r="171" s="2" customFormat="1" ht="16.5" customHeight="1">
      <c r="A171" s="40"/>
      <c r="B171" s="41"/>
      <c r="C171" s="229" t="s">
        <v>552</v>
      </c>
      <c r="D171" s="229" t="s">
        <v>230</v>
      </c>
      <c r="E171" s="230" t="s">
        <v>1485</v>
      </c>
      <c r="F171" s="231" t="s">
        <v>6399</v>
      </c>
      <c r="G171" s="232" t="s">
        <v>459</v>
      </c>
      <c r="H171" s="233">
        <v>1</v>
      </c>
      <c r="I171" s="234"/>
      <c r="J171" s="235">
        <f>ROUND(I171*H171,2)</f>
        <v>0</v>
      </c>
      <c r="K171" s="231" t="s">
        <v>251</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87</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793</v>
      </c>
    </row>
    <row r="172" s="2" customFormat="1" ht="16.5" customHeight="1">
      <c r="A172" s="40"/>
      <c r="B172" s="41"/>
      <c r="C172" s="229" t="s">
        <v>559</v>
      </c>
      <c r="D172" s="229" t="s">
        <v>230</v>
      </c>
      <c r="E172" s="230" t="s">
        <v>1488</v>
      </c>
      <c r="F172" s="231" t="s">
        <v>6400</v>
      </c>
      <c r="G172" s="232" t="s">
        <v>459</v>
      </c>
      <c r="H172" s="233">
        <v>1</v>
      </c>
      <c r="I172" s="234"/>
      <c r="J172" s="235">
        <f>ROUND(I172*H172,2)</f>
        <v>0</v>
      </c>
      <c r="K172" s="231" t="s">
        <v>251</v>
      </c>
      <c r="L172" s="46"/>
      <c r="M172" s="236" t="s">
        <v>1</v>
      </c>
      <c r="N172" s="237" t="s">
        <v>48</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115</v>
      </c>
      <c r="AT172" s="240" t="s">
        <v>230</v>
      </c>
      <c r="AU172" s="240" t="s">
        <v>87</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115</v>
      </c>
      <c r="BM172" s="240" t="s">
        <v>803</v>
      </c>
    </row>
    <row r="173" s="2" customFormat="1" ht="16.5" customHeight="1">
      <c r="A173" s="40"/>
      <c r="B173" s="41"/>
      <c r="C173" s="229" t="s">
        <v>566</v>
      </c>
      <c r="D173" s="229" t="s">
        <v>230</v>
      </c>
      <c r="E173" s="230" t="s">
        <v>1499</v>
      </c>
      <c r="F173" s="231" t="s">
        <v>6401</v>
      </c>
      <c r="G173" s="232" t="s">
        <v>459</v>
      </c>
      <c r="H173" s="233">
        <v>2</v>
      </c>
      <c r="I173" s="234"/>
      <c r="J173" s="235">
        <f>ROUND(I173*H173,2)</f>
        <v>0</v>
      </c>
      <c r="K173" s="231" t="s">
        <v>251</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115</v>
      </c>
      <c r="AT173" s="240" t="s">
        <v>230</v>
      </c>
      <c r="AU173" s="240" t="s">
        <v>87</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813</v>
      </c>
    </row>
    <row r="174" s="2" customFormat="1" ht="16.5" customHeight="1">
      <c r="A174" s="40"/>
      <c r="B174" s="41"/>
      <c r="C174" s="229" t="s">
        <v>570</v>
      </c>
      <c r="D174" s="229" t="s">
        <v>230</v>
      </c>
      <c r="E174" s="230" t="s">
        <v>1503</v>
      </c>
      <c r="F174" s="231" t="s">
        <v>6402</v>
      </c>
      <c r="G174" s="232" t="s">
        <v>459</v>
      </c>
      <c r="H174" s="233">
        <v>1</v>
      </c>
      <c r="I174" s="234"/>
      <c r="J174" s="235">
        <f>ROUND(I174*H174,2)</f>
        <v>0</v>
      </c>
      <c r="K174" s="231" t="s">
        <v>251</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115</v>
      </c>
      <c r="AT174" s="240" t="s">
        <v>230</v>
      </c>
      <c r="AU174" s="240" t="s">
        <v>87</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823</v>
      </c>
    </row>
    <row r="175" s="2" customFormat="1" ht="16.5" customHeight="1">
      <c r="A175" s="40"/>
      <c r="B175" s="41"/>
      <c r="C175" s="229" t="s">
        <v>574</v>
      </c>
      <c r="D175" s="229" t="s">
        <v>230</v>
      </c>
      <c r="E175" s="230" t="s">
        <v>1506</v>
      </c>
      <c r="F175" s="231" t="s">
        <v>6403</v>
      </c>
      <c r="G175" s="232" t="s">
        <v>459</v>
      </c>
      <c r="H175" s="233">
        <v>2</v>
      </c>
      <c r="I175" s="234"/>
      <c r="J175" s="235">
        <f>ROUND(I175*H175,2)</f>
        <v>0</v>
      </c>
      <c r="K175" s="231" t="s">
        <v>251</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115</v>
      </c>
      <c r="AT175" s="240" t="s">
        <v>230</v>
      </c>
      <c r="AU175" s="240" t="s">
        <v>87</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115</v>
      </c>
      <c r="BM175" s="240" t="s">
        <v>833</v>
      </c>
    </row>
    <row r="176" s="12" customFormat="1" ht="25.92" customHeight="1">
      <c r="A176" s="12"/>
      <c r="B176" s="213"/>
      <c r="C176" s="214"/>
      <c r="D176" s="215" t="s">
        <v>82</v>
      </c>
      <c r="E176" s="216" t="s">
        <v>4144</v>
      </c>
      <c r="F176" s="216" t="s">
        <v>5461</v>
      </c>
      <c r="G176" s="214"/>
      <c r="H176" s="214"/>
      <c r="I176" s="217"/>
      <c r="J176" s="218">
        <f>BK176</f>
        <v>0</v>
      </c>
      <c r="K176" s="214"/>
      <c r="L176" s="219"/>
      <c r="M176" s="220"/>
      <c r="N176" s="221"/>
      <c r="O176" s="221"/>
      <c r="P176" s="222">
        <f>SUM(P177:P186)</f>
        <v>0</v>
      </c>
      <c r="Q176" s="221"/>
      <c r="R176" s="222">
        <f>SUM(R177:R186)</f>
        <v>0</v>
      </c>
      <c r="S176" s="221"/>
      <c r="T176" s="223">
        <f>SUM(T177:T186)</f>
        <v>0</v>
      </c>
      <c r="U176" s="12"/>
      <c r="V176" s="12"/>
      <c r="W176" s="12"/>
      <c r="X176" s="12"/>
      <c r="Y176" s="12"/>
      <c r="Z176" s="12"/>
      <c r="AA176" s="12"/>
      <c r="AB176" s="12"/>
      <c r="AC176" s="12"/>
      <c r="AD176" s="12"/>
      <c r="AE176" s="12"/>
      <c r="AR176" s="224" t="s">
        <v>87</v>
      </c>
      <c r="AT176" s="225" t="s">
        <v>82</v>
      </c>
      <c r="AU176" s="225" t="s">
        <v>83</v>
      </c>
      <c r="AY176" s="224" t="s">
        <v>227</v>
      </c>
      <c r="BK176" s="226">
        <f>SUM(BK177:BK186)</f>
        <v>0</v>
      </c>
    </row>
    <row r="177" s="2" customFormat="1" ht="16.5" customHeight="1">
      <c r="A177" s="40"/>
      <c r="B177" s="41"/>
      <c r="C177" s="229" t="s">
        <v>580</v>
      </c>
      <c r="D177" s="229" t="s">
        <v>230</v>
      </c>
      <c r="E177" s="230" t="s">
        <v>1975</v>
      </c>
      <c r="F177" s="231" t="s">
        <v>6404</v>
      </c>
      <c r="G177" s="232" t="s">
        <v>459</v>
      </c>
      <c r="H177" s="233">
        <v>92</v>
      </c>
      <c r="I177" s="234"/>
      <c r="J177" s="235">
        <f>ROUND(I177*H177,2)</f>
        <v>0</v>
      </c>
      <c r="K177" s="231" t="s">
        <v>251</v>
      </c>
      <c r="L177" s="46"/>
      <c r="M177" s="236" t="s">
        <v>1</v>
      </c>
      <c r="N177" s="237" t="s">
        <v>48</v>
      </c>
      <c r="O177" s="93"/>
      <c r="P177" s="238">
        <f>O177*H177</f>
        <v>0</v>
      </c>
      <c r="Q177" s="238">
        <v>0</v>
      </c>
      <c r="R177" s="238">
        <f>Q177*H177</f>
        <v>0</v>
      </c>
      <c r="S177" s="238">
        <v>0</v>
      </c>
      <c r="T177" s="239">
        <f>S177*H177</f>
        <v>0</v>
      </c>
      <c r="U177" s="40"/>
      <c r="V177" s="40"/>
      <c r="W177" s="40"/>
      <c r="X177" s="40"/>
      <c r="Y177" s="40"/>
      <c r="Z177" s="40"/>
      <c r="AA177" s="40"/>
      <c r="AB177" s="40"/>
      <c r="AC177" s="40"/>
      <c r="AD177" s="40"/>
      <c r="AE177" s="40"/>
      <c r="AR177" s="240" t="s">
        <v>115</v>
      </c>
      <c r="AT177" s="240" t="s">
        <v>230</v>
      </c>
      <c r="AU177" s="240" t="s">
        <v>87</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115</v>
      </c>
      <c r="BM177" s="240" t="s">
        <v>852</v>
      </c>
    </row>
    <row r="178" s="2" customFormat="1" ht="16.5" customHeight="1">
      <c r="A178" s="40"/>
      <c r="B178" s="41"/>
      <c r="C178" s="229" t="s">
        <v>585</v>
      </c>
      <c r="D178" s="229" t="s">
        <v>230</v>
      </c>
      <c r="E178" s="230" t="s">
        <v>1979</v>
      </c>
      <c r="F178" s="231" t="s">
        <v>6405</v>
      </c>
      <c r="G178" s="232" t="s">
        <v>459</v>
      </c>
      <c r="H178" s="233">
        <v>48</v>
      </c>
      <c r="I178" s="234"/>
      <c r="J178" s="235">
        <f>ROUND(I178*H178,2)</f>
        <v>0</v>
      </c>
      <c r="K178" s="231" t="s">
        <v>251</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115</v>
      </c>
      <c r="AT178" s="240" t="s">
        <v>230</v>
      </c>
      <c r="AU178" s="240" t="s">
        <v>87</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115</v>
      </c>
      <c r="BM178" s="240" t="s">
        <v>860</v>
      </c>
    </row>
    <row r="179" s="2" customFormat="1" ht="16.5" customHeight="1">
      <c r="A179" s="40"/>
      <c r="B179" s="41"/>
      <c r="C179" s="229" t="s">
        <v>590</v>
      </c>
      <c r="D179" s="229" t="s">
        <v>230</v>
      </c>
      <c r="E179" s="230" t="s">
        <v>1983</v>
      </c>
      <c r="F179" s="231" t="s">
        <v>6406</v>
      </c>
      <c r="G179" s="232" t="s">
        <v>459</v>
      </c>
      <c r="H179" s="233">
        <v>3</v>
      </c>
      <c r="I179" s="234"/>
      <c r="J179" s="235">
        <f>ROUND(I179*H179,2)</f>
        <v>0</v>
      </c>
      <c r="K179" s="231" t="s">
        <v>251</v>
      </c>
      <c r="L179" s="46"/>
      <c r="M179" s="236" t="s">
        <v>1</v>
      </c>
      <c r="N179" s="237" t="s">
        <v>48</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115</v>
      </c>
      <c r="AT179" s="240" t="s">
        <v>230</v>
      </c>
      <c r="AU179" s="240" t="s">
        <v>87</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115</v>
      </c>
      <c r="BM179" s="240" t="s">
        <v>874</v>
      </c>
    </row>
    <row r="180" s="2" customFormat="1" ht="16.5" customHeight="1">
      <c r="A180" s="40"/>
      <c r="B180" s="41"/>
      <c r="C180" s="229" t="s">
        <v>598</v>
      </c>
      <c r="D180" s="229" t="s">
        <v>230</v>
      </c>
      <c r="E180" s="230" t="s">
        <v>1987</v>
      </c>
      <c r="F180" s="231" t="s">
        <v>6407</v>
      </c>
      <c r="G180" s="232" t="s">
        <v>459</v>
      </c>
      <c r="H180" s="233">
        <v>3</v>
      </c>
      <c r="I180" s="234"/>
      <c r="J180" s="235">
        <f>ROUND(I180*H180,2)</f>
        <v>0</v>
      </c>
      <c r="K180" s="231" t="s">
        <v>251</v>
      </c>
      <c r="L180" s="46"/>
      <c r="M180" s="236" t="s">
        <v>1</v>
      </c>
      <c r="N180" s="237" t="s">
        <v>48</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115</v>
      </c>
      <c r="AT180" s="240" t="s">
        <v>230</v>
      </c>
      <c r="AU180" s="240" t="s">
        <v>87</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115</v>
      </c>
      <c r="BM180" s="240" t="s">
        <v>880</v>
      </c>
    </row>
    <row r="181" s="2" customFormat="1" ht="16.5" customHeight="1">
      <c r="A181" s="40"/>
      <c r="B181" s="41"/>
      <c r="C181" s="229" t="s">
        <v>607</v>
      </c>
      <c r="D181" s="229" t="s">
        <v>230</v>
      </c>
      <c r="E181" s="230" t="s">
        <v>1991</v>
      </c>
      <c r="F181" s="231" t="s">
        <v>6408</v>
      </c>
      <c r="G181" s="232" t="s">
        <v>459</v>
      </c>
      <c r="H181" s="233">
        <v>4</v>
      </c>
      <c r="I181" s="234"/>
      <c r="J181" s="235">
        <f>ROUND(I181*H181,2)</f>
        <v>0</v>
      </c>
      <c r="K181" s="231" t="s">
        <v>251</v>
      </c>
      <c r="L181" s="46"/>
      <c r="M181" s="236" t="s">
        <v>1</v>
      </c>
      <c r="N181" s="237" t="s">
        <v>48</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115</v>
      </c>
      <c r="AT181" s="240" t="s">
        <v>230</v>
      </c>
      <c r="AU181" s="240" t="s">
        <v>87</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115</v>
      </c>
      <c r="BM181" s="240" t="s">
        <v>891</v>
      </c>
    </row>
    <row r="182" s="2" customFormat="1" ht="16.5" customHeight="1">
      <c r="A182" s="40"/>
      <c r="B182" s="41"/>
      <c r="C182" s="229" t="s">
        <v>612</v>
      </c>
      <c r="D182" s="229" t="s">
        <v>230</v>
      </c>
      <c r="E182" s="230" t="s">
        <v>1995</v>
      </c>
      <c r="F182" s="231" t="s">
        <v>6409</v>
      </c>
      <c r="G182" s="232" t="s">
        <v>459</v>
      </c>
      <c r="H182" s="233">
        <v>3</v>
      </c>
      <c r="I182" s="234"/>
      <c r="J182" s="235">
        <f>ROUND(I182*H182,2)</f>
        <v>0</v>
      </c>
      <c r="K182" s="231" t="s">
        <v>251</v>
      </c>
      <c r="L182" s="46"/>
      <c r="M182" s="236" t="s">
        <v>1</v>
      </c>
      <c r="N182" s="237" t="s">
        <v>48</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115</v>
      </c>
      <c r="AT182" s="240" t="s">
        <v>230</v>
      </c>
      <c r="AU182" s="240" t="s">
        <v>87</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903</v>
      </c>
    </row>
    <row r="183" s="2" customFormat="1" ht="16.5" customHeight="1">
      <c r="A183" s="40"/>
      <c r="B183" s="41"/>
      <c r="C183" s="229" t="s">
        <v>617</v>
      </c>
      <c r="D183" s="229" t="s">
        <v>230</v>
      </c>
      <c r="E183" s="230" t="s">
        <v>1999</v>
      </c>
      <c r="F183" s="231" t="s">
        <v>6410</v>
      </c>
      <c r="G183" s="232" t="s">
        <v>459</v>
      </c>
      <c r="H183" s="233">
        <v>2</v>
      </c>
      <c r="I183" s="234"/>
      <c r="J183" s="235">
        <f>ROUND(I183*H183,2)</f>
        <v>0</v>
      </c>
      <c r="K183" s="231" t="s">
        <v>251</v>
      </c>
      <c r="L183" s="46"/>
      <c r="M183" s="236" t="s">
        <v>1</v>
      </c>
      <c r="N183" s="237" t="s">
        <v>48</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115</v>
      </c>
      <c r="AT183" s="240" t="s">
        <v>230</v>
      </c>
      <c r="AU183" s="240" t="s">
        <v>87</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115</v>
      </c>
      <c r="BM183" s="240" t="s">
        <v>912</v>
      </c>
    </row>
    <row r="184" s="2" customFormat="1" ht="16.5" customHeight="1">
      <c r="A184" s="40"/>
      <c r="B184" s="41"/>
      <c r="C184" s="229" t="s">
        <v>623</v>
      </c>
      <c r="D184" s="229" t="s">
        <v>230</v>
      </c>
      <c r="E184" s="230" t="s">
        <v>2003</v>
      </c>
      <c r="F184" s="231" t="s">
        <v>6411</v>
      </c>
      <c r="G184" s="232" t="s">
        <v>459</v>
      </c>
      <c r="H184" s="233">
        <v>1</v>
      </c>
      <c r="I184" s="234"/>
      <c r="J184" s="235">
        <f>ROUND(I184*H184,2)</f>
        <v>0</v>
      </c>
      <c r="K184" s="231" t="s">
        <v>251</v>
      </c>
      <c r="L184" s="46"/>
      <c r="M184" s="236" t="s">
        <v>1</v>
      </c>
      <c r="N184" s="237" t="s">
        <v>48</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115</v>
      </c>
      <c r="AT184" s="240" t="s">
        <v>230</v>
      </c>
      <c r="AU184" s="240" t="s">
        <v>87</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115</v>
      </c>
      <c r="BM184" s="240" t="s">
        <v>918</v>
      </c>
    </row>
    <row r="185" s="2" customFormat="1" ht="16.5" customHeight="1">
      <c r="A185" s="40"/>
      <c r="B185" s="41"/>
      <c r="C185" s="229" t="s">
        <v>628</v>
      </c>
      <c r="D185" s="229" t="s">
        <v>230</v>
      </c>
      <c r="E185" s="230" t="s">
        <v>2015</v>
      </c>
      <c r="F185" s="231" t="s">
        <v>6412</v>
      </c>
      <c r="G185" s="232" t="s">
        <v>459</v>
      </c>
      <c r="H185" s="233">
        <v>6</v>
      </c>
      <c r="I185" s="234"/>
      <c r="J185" s="235">
        <f>ROUND(I185*H185,2)</f>
        <v>0</v>
      </c>
      <c r="K185" s="231" t="s">
        <v>251</v>
      </c>
      <c r="L185" s="46"/>
      <c r="M185" s="236" t="s">
        <v>1</v>
      </c>
      <c r="N185" s="237" t="s">
        <v>48</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115</v>
      </c>
      <c r="AT185" s="240" t="s">
        <v>230</v>
      </c>
      <c r="AU185" s="240" t="s">
        <v>87</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959</v>
      </c>
    </row>
    <row r="186" s="2" customFormat="1" ht="16.5" customHeight="1">
      <c r="A186" s="40"/>
      <c r="B186" s="41"/>
      <c r="C186" s="229" t="s">
        <v>635</v>
      </c>
      <c r="D186" s="229" t="s">
        <v>230</v>
      </c>
      <c r="E186" s="230" t="s">
        <v>2019</v>
      </c>
      <c r="F186" s="231" t="s">
        <v>6413</v>
      </c>
      <c r="G186" s="232" t="s">
        <v>459</v>
      </c>
      <c r="H186" s="233">
        <v>8</v>
      </c>
      <c r="I186" s="234"/>
      <c r="J186" s="235">
        <f>ROUND(I186*H186,2)</f>
        <v>0</v>
      </c>
      <c r="K186" s="231" t="s">
        <v>251</v>
      </c>
      <c r="L186" s="46"/>
      <c r="M186" s="236" t="s">
        <v>1</v>
      </c>
      <c r="N186" s="237" t="s">
        <v>48</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115</v>
      </c>
      <c r="AT186" s="240" t="s">
        <v>230</v>
      </c>
      <c r="AU186" s="240" t="s">
        <v>87</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115</v>
      </c>
      <c r="BM186" s="240" t="s">
        <v>971</v>
      </c>
    </row>
    <row r="187" s="12" customFormat="1" ht="25.92" customHeight="1">
      <c r="A187" s="12"/>
      <c r="B187" s="213"/>
      <c r="C187" s="214"/>
      <c r="D187" s="215" t="s">
        <v>82</v>
      </c>
      <c r="E187" s="216" t="s">
        <v>4251</v>
      </c>
      <c r="F187" s="216" t="s">
        <v>5464</v>
      </c>
      <c r="G187" s="214"/>
      <c r="H187" s="214"/>
      <c r="I187" s="217"/>
      <c r="J187" s="218">
        <f>BK187</f>
        <v>0</v>
      </c>
      <c r="K187" s="214"/>
      <c r="L187" s="219"/>
      <c r="M187" s="220"/>
      <c r="N187" s="221"/>
      <c r="O187" s="221"/>
      <c r="P187" s="222">
        <f>SUM(P188:P198)</f>
        <v>0</v>
      </c>
      <c r="Q187" s="221"/>
      <c r="R187" s="222">
        <f>SUM(R188:R198)</f>
        <v>0</v>
      </c>
      <c r="S187" s="221"/>
      <c r="T187" s="223">
        <f>SUM(T188:T198)</f>
        <v>0</v>
      </c>
      <c r="U187" s="12"/>
      <c r="V187" s="12"/>
      <c r="W187" s="12"/>
      <c r="X187" s="12"/>
      <c r="Y187" s="12"/>
      <c r="Z187" s="12"/>
      <c r="AA187" s="12"/>
      <c r="AB187" s="12"/>
      <c r="AC187" s="12"/>
      <c r="AD187" s="12"/>
      <c r="AE187" s="12"/>
      <c r="AR187" s="224" t="s">
        <v>87</v>
      </c>
      <c r="AT187" s="225" t="s">
        <v>82</v>
      </c>
      <c r="AU187" s="225" t="s">
        <v>83</v>
      </c>
      <c r="AY187" s="224" t="s">
        <v>227</v>
      </c>
      <c r="BK187" s="226">
        <f>SUM(BK188:BK198)</f>
        <v>0</v>
      </c>
    </row>
    <row r="188" s="2" customFormat="1" ht="16.5" customHeight="1">
      <c r="A188" s="40"/>
      <c r="B188" s="41"/>
      <c r="C188" s="229" t="s">
        <v>642</v>
      </c>
      <c r="D188" s="229" t="s">
        <v>230</v>
      </c>
      <c r="E188" s="230" t="s">
        <v>2386</v>
      </c>
      <c r="F188" s="231" t="s">
        <v>6414</v>
      </c>
      <c r="G188" s="232" t="s">
        <v>459</v>
      </c>
      <c r="H188" s="233">
        <v>9</v>
      </c>
      <c r="I188" s="234"/>
      <c r="J188" s="235">
        <f>ROUND(I188*H188,2)</f>
        <v>0</v>
      </c>
      <c r="K188" s="231" t="s">
        <v>251</v>
      </c>
      <c r="L188" s="46"/>
      <c r="M188" s="236" t="s">
        <v>1</v>
      </c>
      <c r="N188" s="237" t="s">
        <v>48</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115</v>
      </c>
      <c r="AT188" s="240" t="s">
        <v>230</v>
      </c>
      <c r="AU188" s="240" t="s">
        <v>87</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115</v>
      </c>
      <c r="BM188" s="240" t="s">
        <v>988</v>
      </c>
    </row>
    <row r="189" s="2" customFormat="1" ht="16.5" customHeight="1">
      <c r="A189" s="40"/>
      <c r="B189" s="41"/>
      <c r="C189" s="229" t="s">
        <v>648</v>
      </c>
      <c r="D189" s="229" t="s">
        <v>230</v>
      </c>
      <c r="E189" s="230" t="s">
        <v>2390</v>
      </c>
      <c r="F189" s="231" t="s">
        <v>6415</v>
      </c>
      <c r="G189" s="232" t="s">
        <v>459</v>
      </c>
      <c r="H189" s="233">
        <v>3</v>
      </c>
      <c r="I189" s="234"/>
      <c r="J189" s="235">
        <f>ROUND(I189*H189,2)</f>
        <v>0</v>
      </c>
      <c r="K189" s="231" t="s">
        <v>251</v>
      </c>
      <c r="L189" s="46"/>
      <c r="M189" s="236" t="s">
        <v>1</v>
      </c>
      <c r="N189" s="237" t="s">
        <v>48</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115</v>
      </c>
      <c r="AT189" s="240" t="s">
        <v>230</v>
      </c>
      <c r="AU189" s="240" t="s">
        <v>87</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115</v>
      </c>
      <c r="BM189" s="240" t="s">
        <v>1000</v>
      </c>
    </row>
    <row r="190" s="2" customFormat="1" ht="16.5" customHeight="1">
      <c r="A190" s="40"/>
      <c r="B190" s="41"/>
      <c r="C190" s="229" t="s">
        <v>655</v>
      </c>
      <c r="D190" s="229" t="s">
        <v>230</v>
      </c>
      <c r="E190" s="230" t="s">
        <v>2394</v>
      </c>
      <c r="F190" s="231" t="s">
        <v>6416</v>
      </c>
      <c r="G190" s="232" t="s">
        <v>459</v>
      </c>
      <c r="H190" s="233">
        <v>1</v>
      </c>
      <c r="I190" s="234"/>
      <c r="J190" s="235">
        <f>ROUND(I190*H190,2)</f>
        <v>0</v>
      </c>
      <c r="K190" s="231" t="s">
        <v>251</v>
      </c>
      <c r="L190" s="46"/>
      <c r="M190" s="236" t="s">
        <v>1</v>
      </c>
      <c r="N190" s="237" t="s">
        <v>48</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115</v>
      </c>
      <c r="AT190" s="240" t="s">
        <v>230</v>
      </c>
      <c r="AU190" s="240" t="s">
        <v>87</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115</v>
      </c>
      <c r="BM190" s="240" t="s">
        <v>1009</v>
      </c>
    </row>
    <row r="191" s="2" customFormat="1" ht="16.5" customHeight="1">
      <c r="A191" s="40"/>
      <c r="B191" s="41"/>
      <c r="C191" s="229" t="s">
        <v>659</v>
      </c>
      <c r="D191" s="229" t="s">
        <v>230</v>
      </c>
      <c r="E191" s="230" t="s">
        <v>6417</v>
      </c>
      <c r="F191" s="231" t="s">
        <v>6418</v>
      </c>
      <c r="G191" s="232" t="s">
        <v>459</v>
      </c>
      <c r="H191" s="233">
        <v>2</v>
      </c>
      <c r="I191" s="234"/>
      <c r="J191" s="235">
        <f>ROUND(I191*H191,2)</f>
        <v>0</v>
      </c>
      <c r="K191" s="231" t="s">
        <v>251</v>
      </c>
      <c r="L191" s="46"/>
      <c r="M191" s="236" t="s">
        <v>1</v>
      </c>
      <c r="N191" s="237" t="s">
        <v>48</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115</v>
      </c>
      <c r="AT191" s="240" t="s">
        <v>230</v>
      </c>
      <c r="AU191" s="240" t="s">
        <v>87</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115</v>
      </c>
      <c r="BM191" s="240" t="s">
        <v>1018</v>
      </c>
    </row>
    <row r="192" s="2" customFormat="1" ht="16.5" customHeight="1">
      <c r="A192" s="40"/>
      <c r="B192" s="41"/>
      <c r="C192" s="229" t="s">
        <v>673</v>
      </c>
      <c r="D192" s="229" t="s">
        <v>230</v>
      </c>
      <c r="E192" s="230" t="s">
        <v>6419</v>
      </c>
      <c r="F192" s="231" t="s">
        <v>6420</v>
      </c>
      <c r="G192" s="232" t="s">
        <v>459</v>
      </c>
      <c r="H192" s="233">
        <v>7</v>
      </c>
      <c r="I192" s="234"/>
      <c r="J192" s="235">
        <f>ROUND(I192*H192,2)</f>
        <v>0</v>
      </c>
      <c r="K192" s="231" t="s">
        <v>251</v>
      </c>
      <c r="L192" s="46"/>
      <c r="M192" s="236" t="s">
        <v>1</v>
      </c>
      <c r="N192" s="237" t="s">
        <v>48</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115</v>
      </c>
      <c r="AT192" s="240" t="s">
        <v>230</v>
      </c>
      <c r="AU192" s="240" t="s">
        <v>87</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115</v>
      </c>
      <c r="BM192" s="240" t="s">
        <v>1028</v>
      </c>
    </row>
    <row r="193" s="2" customFormat="1" ht="16.5" customHeight="1">
      <c r="A193" s="40"/>
      <c r="B193" s="41"/>
      <c r="C193" s="229" t="s">
        <v>678</v>
      </c>
      <c r="D193" s="229" t="s">
        <v>230</v>
      </c>
      <c r="E193" s="230" t="s">
        <v>6421</v>
      </c>
      <c r="F193" s="231" t="s">
        <v>6422</v>
      </c>
      <c r="G193" s="232" t="s">
        <v>459</v>
      </c>
      <c r="H193" s="233">
        <v>1</v>
      </c>
      <c r="I193" s="234"/>
      <c r="J193" s="235">
        <f>ROUND(I193*H193,2)</f>
        <v>0</v>
      </c>
      <c r="K193" s="231" t="s">
        <v>251</v>
      </c>
      <c r="L193" s="46"/>
      <c r="M193" s="236" t="s">
        <v>1</v>
      </c>
      <c r="N193" s="237" t="s">
        <v>48</v>
      </c>
      <c r="O193" s="93"/>
      <c r="P193" s="238">
        <f>O193*H193</f>
        <v>0</v>
      </c>
      <c r="Q193" s="238">
        <v>0</v>
      </c>
      <c r="R193" s="238">
        <f>Q193*H193</f>
        <v>0</v>
      </c>
      <c r="S193" s="238">
        <v>0</v>
      </c>
      <c r="T193" s="239">
        <f>S193*H193</f>
        <v>0</v>
      </c>
      <c r="U193" s="40"/>
      <c r="V193" s="40"/>
      <c r="W193" s="40"/>
      <c r="X193" s="40"/>
      <c r="Y193" s="40"/>
      <c r="Z193" s="40"/>
      <c r="AA193" s="40"/>
      <c r="AB193" s="40"/>
      <c r="AC193" s="40"/>
      <c r="AD193" s="40"/>
      <c r="AE193" s="40"/>
      <c r="AR193" s="240" t="s">
        <v>115</v>
      </c>
      <c r="AT193" s="240" t="s">
        <v>230</v>
      </c>
      <c r="AU193" s="240" t="s">
        <v>87</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115</v>
      </c>
      <c r="BM193" s="240" t="s">
        <v>1048</v>
      </c>
    </row>
    <row r="194" s="2" customFormat="1" ht="16.5" customHeight="1">
      <c r="A194" s="40"/>
      <c r="B194" s="41"/>
      <c r="C194" s="229" t="s">
        <v>683</v>
      </c>
      <c r="D194" s="229" t="s">
        <v>230</v>
      </c>
      <c r="E194" s="230" t="s">
        <v>2410</v>
      </c>
      <c r="F194" s="231" t="s">
        <v>1904</v>
      </c>
      <c r="G194" s="232" t="s">
        <v>1</v>
      </c>
      <c r="H194" s="233">
        <v>0</v>
      </c>
      <c r="I194" s="234"/>
      <c r="J194" s="235">
        <f>ROUND(I194*H194,2)</f>
        <v>0</v>
      </c>
      <c r="K194" s="231" t="s">
        <v>251</v>
      </c>
      <c r="L194" s="46"/>
      <c r="M194" s="236" t="s">
        <v>1</v>
      </c>
      <c r="N194" s="237" t="s">
        <v>48</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115</v>
      </c>
      <c r="AT194" s="240" t="s">
        <v>230</v>
      </c>
      <c r="AU194" s="240" t="s">
        <v>87</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115</v>
      </c>
      <c r="BM194" s="240" t="s">
        <v>1106</v>
      </c>
    </row>
    <row r="195" s="2" customFormat="1" ht="16.5" customHeight="1">
      <c r="A195" s="40"/>
      <c r="B195" s="41"/>
      <c r="C195" s="229" t="s">
        <v>688</v>
      </c>
      <c r="D195" s="229" t="s">
        <v>230</v>
      </c>
      <c r="E195" s="230" t="s">
        <v>2414</v>
      </c>
      <c r="F195" s="231" t="s">
        <v>6423</v>
      </c>
      <c r="G195" s="232" t="s">
        <v>459</v>
      </c>
      <c r="H195" s="233">
        <v>1</v>
      </c>
      <c r="I195" s="234"/>
      <c r="J195" s="235">
        <f>ROUND(I195*H195,2)</f>
        <v>0</v>
      </c>
      <c r="K195" s="231" t="s">
        <v>251</v>
      </c>
      <c r="L195" s="46"/>
      <c r="M195" s="236" t="s">
        <v>1</v>
      </c>
      <c r="N195" s="237" t="s">
        <v>48</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115</v>
      </c>
      <c r="AT195" s="240" t="s">
        <v>230</v>
      </c>
      <c r="AU195" s="240" t="s">
        <v>87</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1124</v>
      </c>
    </row>
    <row r="196" s="2" customFormat="1" ht="16.5" customHeight="1">
      <c r="A196" s="40"/>
      <c r="B196" s="41"/>
      <c r="C196" s="229" t="s">
        <v>694</v>
      </c>
      <c r="D196" s="229" t="s">
        <v>230</v>
      </c>
      <c r="E196" s="230" t="s">
        <v>2418</v>
      </c>
      <c r="F196" s="231" t="s">
        <v>6424</v>
      </c>
      <c r="G196" s="232" t="s">
        <v>459</v>
      </c>
      <c r="H196" s="233">
        <v>26</v>
      </c>
      <c r="I196" s="234"/>
      <c r="J196" s="235">
        <f>ROUND(I196*H196,2)</f>
        <v>0</v>
      </c>
      <c r="K196" s="231" t="s">
        <v>251</v>
      </c>
      <c r="L196" s="46"/>
      <c r="M196" s="236" t="s">
        <v>1</v>
      </c>
      <c r="N196" s="237" t="s">
        <v>48</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115</v>
      </c>
      <c r="AT196" s="240" t="s">
        <v>230</v>
      </c>
      <c r="AU196" s="240" t="s">
        <v>87</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115</v>
      </c>
      <c r="BM196" s="240" t="s">
        <v>1130</v>
      </c>
    </row>
    <row r="197" s="2" customFormat="1" ht="16.5" customHeight="1">
      <c r="A197" s="40"/>
      <c r="B197" s="41"/>
      <c r="C197" s="229" t="s">
        <v>699</v>
      </c>
      <c r="D197" s="229" t="s">
        <v>230</v>
      </c>
      <c r="E197" s="230" t="s">
        <v>2422</v>
      </c>
      <c r="F197" s="231" t="s">
        <v>6425</v>
      </c>
      <c r="G197" s="232" t="s">
        <v>459</v>
      </c>
      <c r="H197" s="233">
        <v>12</v>
      </c>
      <c r="I197" s="234"/>
      <c r="J197" s="235">
        <f>ROUND(I197*H197,2)</f>
        <v>0</v>
      </c>
      <c r="K197" s="231" t="s">
        <v>251</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115</v>
      </c>
      <c r="AT197" s="240" t="s">
        <v>230</v>
      </c>
      <c r="AU197" s="240" t="s">
        <v>87</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115</v>
      </c>
      <c r="BM197" s="240" t="s">
        <v>1145</v>
      </c>
    </row>
    <row r="198" s="2" customFormat="1" ht="16.5" customHeight="1">
      <c r="A198" s="40"/>
      <c r="B198" s="41"/>
      <c r="C198" s="229" t="s">
        <v>705</v>
      </c>
      <c r="D198" s="229" t="s">
        <v>230</v>
      </c>
      <c r="E198" s="230" t="s">
        <v>2426</v>
      </c>
      <c r="F198" s="231" t="s">
        <v>6426</v>
      </c>
      <c r="G198" s="232" t="s">
        <v>459</v>
      </c>
      <c r="H198" s="233">
        <v>13</v>
      </c>
      <c r="I198" s="234"/>
      <c r="J198" s="235">
        <f>ROUND(I198*H198,2)</f>
        <v>0</v>
      </c>
      <c r="K198" s="231" t="s">
        <v>251</v>
      </c>
      <c r="L198" s="46"/>
      <c r="M198" s="236" t="s">
        <v>1</v>
      </c>
      <c r="N198" s="237" t="s">
        <v>48</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115</v>
      </c>
      <c r="AT198" s="240" t="s">
        <v>230</v>
      </c>
      <c r="AU198" s="240" t="s">
        <v>87</v>
      </c>
      <c r="AY198" s="18" t="s">
        <v>227</v>
      </c>
      <c r="BE198" s="241">
        <f>IF(N198="základní",J198,0)</f>
        <v>0</v>
      </c>
      <c r="BF198" s="241">
        <f>IF(N198="snížená",J198,0)</f>
        <v>0</v>
      </c>
      <c r="BG198" s="241">
        <f>IF(N198="zákl. přenesená",J198,0)</f>
        <v>0</v>
      </c>
      <c r="BH198" s="241">
        <f>IF(N198="sníž. přenesená",J198,0)</f>
        <v>0</v>
      </c>
      <c r="BI198" s="241">
        <f>IF(N198="nulová",J198,0)</f>
        <v>0</v>
      </c>
      <c r="BJ198" s="18" t="s">
        <v>87</v>
      </c>
      <c r="BK198" s="241">
        <f>ROUND(I198*H198,2)</f>
        <v>0</v>
      </c>
      <c r="BL198" s="18" t="s">
        <v>115</v>
      </c>
      <c r="BM198" s="240" t="s">
        <v>1156</v>
      </c>
    </row>
    <row r="199" s="12" customFormat="1" ht="25.92" customHeight="1">
      <c r="A199" s="12"/>
      <c r="B199" s="213"/>
      <c r="C199" s="214"/>
      <c r="D199" s="215" t="s">
        <v>82</v>
      </c>
      <c r="E199" s="216" t="s">
        <v>4261</v>
      </c>
      <c r="F199" s="216" t="s">
        <v>6427</v>
      </c>
      <c r="G199" s="214"/>
      <c r="H199" s="214"/>
      <c r="I199" s="217"/>
      <c r="J199" s="218">
        <f>BK199</f>
        <v>0</v>
      </c>
      <c r="K199" s="214"/>
      <c r="L199" s="219"/>
      <c r="M199" s="220"/>
      <c r="N199" s="221"/>
      <c r="O199" s="221"/>
      <c r="P199" s="222">
        <f>SUM(P200:P210)</f>
        <v>0</v>
      </c>
      <c r="Q199" s="221"/>
      <c r="R199" s="222">
        <f>SUM(R200:R210)</f>
        <v>0</v>
      </c>
      <c r="S199" s="221"/>
      <c r="T199" s="223">
        <f>SUM(T200:T210)</f>
        <v>0</v>
      </c>
      <c r="U199" s="12"/>
      <c r="V199" s="12"/>
      <c r="W199" s="12"/>
      <c r="X199" s="12"/>
      <c r="Y199" s="12"/>
      <c r="Z199" s="12"/>
      <c r="AA199" s="12"/>
      <c r="AB199" s="12"/>
      <c r="AC199" s="12"/>
      <c r="AD199" s="12"/>
      <c r="AE199" s="12"/>
      <c r="AR199" s="224" t="s">
        <v>87</v>
      </c>
      <c r="AT199" s="225" t="s">
        <v>82</v>
      </c>
      <c r="AU199" s="225" t="s">
        <v>83</v>
      </c>
      <c r="AY199" s="224" t="s">
        <v>227</v>
      </c>
      <c r="BK199" s="226">
        <f>SUM(BK200:BK210)</f>
        <v>0</v>
      </c>
    </row>
    <row r="200" s="2" customFormat="1" ht="16.5" customHeight="1">
      <c r="A200" s="40"/>
      <c r="B200" s="41"/>
      <c r="C200" s="229" t="s">
        <v>421</v>
      </c>
      <c r="D200" s="229" t="s">
        <v>230</v>
      </c>
      <c r="E200" s="230" t="s">
        <v>2507</v>
      </c>
      <c r="F200" s="231" t="s">
        <v>6428</v>
      </c>
      <c r="G200" s="232" t="s">
        <v>459</v>
      </c>
      <c r="H200" s="233">
        <v>5</v>
      </c>
      <c r="I200" s="234"/>
      <c r="J200" s="235">
        <f>ROUND(I200*H200,2)</f>
        <v>0</v>
      </c>
      <c r="K200" s="231" t="s">
        <v>251</v>
      </c>
      <c r="L200" s="46"/>
      <c r="M200" s="236" t="s">
        <v>1</v>
      </c>
      <c r="N200" s="237" t="s">
        <v>48</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115</v>
      </c>
      <c r="AT200" s="240" t="s">
        <v>230</v>
      </c>
      <c r="AU200" s="240" t="s">
        <v>87</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115</v>
      </c>
      <c r="BM200" s="240" t="s">
        <v>1204</v>
      </c>
    </row>
    <row r="201" s="2" customFormat="1" ht="16.5" customHeight="1">
      <c r="A201" s="40"/>
      <c r="B201" s="41"/>
      <c r="C201" s="229" t="s">
        <v>714</v>
      </c>
      <c r="D201" s="229" t="s">
        <v>230</v>
      </c>
      <c r="E201" s="230" t="s">
        <v>2511</v>
      </c>
      <c r="F201" s="231" t="s">
        <v>6429</v>
      </c>
      <c r="G201" s="232" t="s">
        <v>459</v>
      </c>
      <c r="H201" s="233">
        <v>5</v>
      </c>
      <c r="I201" s="234"/>
      <c r="J201" s="235">
        <f>ROUND(I201*H201,2)</f>
        <v>0</v>
      </c>
      <c r="K201" s="231" t="s">
        <v>251</v>
      </c>
      <c r="L201" s="46"/>
      <c r="M201" s="236" t="s">
        <v>1</v>
      </c>
      <c r="N201" s="237" t="s">
        <v>48</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115</v>
      </c>
      <c r="AT201" s="240" t="s">
        <v>230</v>
      </c>
      <c r="AU201" s="240" t="s">
        <v>87</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115</v>
      </c>
      <c r="BM201" s="240" t="s">
        <v>1219</v>
      </c>
    </row>
    <row r="202" s="2" customFormat="1" ht="16.5" customHeight="1">
      <c r="A202" s="40"/>
      <c r="B202" s="41"/>
      <c r="C202" s="229" t="s">
        <v>718</v>
      </c>
      <c r="D202" s="229" t="s">
        <v>230</v>
      </c>
      <c r="E202" s="230" t="s">
        <v>2515</v>
      </c>
      <c r="F202" s="231" t="s">
        <v>6430</v>
      </c>
      <c r="G202" s="232" t="s">
        <v>459</v>
      </c>
      <c r="H202" s="233">
        <v>9</v>
      </c>
      <c r="I202" s="234"/>
      <c r="J202" s="235">
        <f>ROUND(I202*H202,2)</f>
        <v>0</v>
      </c>
      <c r="K202" s="231" t="s">
        <v>251</v>
      </c>
      <c r="L202" s="46"/>
      <c r="M202" s="236" t="s">
        <v>1</v>
      </c>
      <c r="N202" s="237" t="s">
        <v>48</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115</v>
      </c>
      <c r="AT202" s="240" t="s">
        <v>230</v>
      </c>
      <c r="AU202" s="240" t="s">
        <v>87</v>
      </c>
      <c r="AY202" s="18" t="s">
        <v>227</v>
      </c>
      <c r="BE202" s="241">
        <f>IF(N202="základní",J202,0)</f>
        <v>0</v>
      </c>
      <c r="BF202" s="241">
        <f>IF(N202="snížená",J202,0)</f>
        <v>0</v>
      </c>
      <c r="BG202" s="241">
        <f>IF(N202="zákl. přenesená",J202,0)</f>
        <v>0</v>
      </c>
      <c r="BH202" s="241">
        <f>IF(N202="sníž. přenesená",J202,0)</f>
        <v>0</v>
      </c>
      <c r="BI202" s="241">
        <f>IF(N202="nulová",J202,0)</f>
        <v>0</v>
      </c>
      <c r="BJ202" s="18" t="s">
        <v>87</v>
      </c>
      <c r="BK202" s="241">
        <f>ROUND(I202*H202,2)</f>
        <v>0</v>
      </c>
      <c r="BL202" s="18" t="s">
        <v>115</v>
      </c>
      <c r="BM202" s="240" t="s">
        <v>1231</v>
      </c>
    </row>
    <row r="203" s="2" customFormat="1" ht="16.5" customHeight="1">
      <c r="A203" s="40"/>
      <c r="B203" s="41"/>
      <c r="C203" s="229" t="s">
        <v>723</v>
      </c>
      <c r="D203" s="229" t="s">
        <v>230</v>
      </c>
      <c r="E203" s="230" t="s">
        <v>2519</v>
      </c>
      <c r="F203" s="231" t="s">
        <v>6431</v>
      </c>
      <c r="G203" s="232" t="s">
        <v>459</v>
      </c>
      <c r="H203" s="233">
        <v>9</v>
      </c>
      <c r="I203" s="234"/>
      <c r="J203" s="235">
        <f>ROUND(I203*H203,2)</f>
        <v>0</v>
      </c>
      <c r="K203" s="231" t="s">
        <v>251</v>
      </c>
      <c r="L203" s="46"/>
      <c r="M203" s="236" t="s">
        <v>1</v>
      </c>
      <c r="N203" s="237" t="s">
        <v>48</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115</v>
      </c>
      <c r="AT203" s="240" t="s">
        <v>230</v>
      </c>
      <c r="AU203" s="240" t="s">
        <v>87</v>
      </c>
      <c r="AY203" s="18" t="s">
        <v>227</v>
      </c>
      <c r="BE203" s="241">
        <f>IF(N203="základní",J203,0)</f>
        <v>0</v>
      </c>
      <c r="BF203" s="241">
        <f>IF(N203="snížená",J203,0)</f>
        <v>0</v>
      </c>
      <c r="BG203" s="241">
        <f>IF(N203="zákl. přenesená",J203,0)</f>
        <v>0</v>
      </c>
      <c r="BH203" s="241">
        <f>IF(N203="sníž. přenesená",J203,0)</f>
        <v>0</v>
      </c>
      <c r="BI203" s="241">
        <f>IF(N203="nulová",J203,0)</f>
        <v>0</v>
      </c>
      <c r="BJ203" s="18" t="s">
        <v>87</v>
      </c>
      <c r="BK203" s="241">
        <f>ROUND(I203*H203,2)</f>
        <v>0</v>
      </c>
      <c r="BL203" s="18" t="s">
        <v>115</v>
      </c>
      <c r="BM203" s="240" t="s">
        <v>1242</v>
      </c>
    </row>
    <row r="204" s="2" customFormat="1" ht="16.5" customHeight="1">
      <c r="A204" s="40"/>
      <c r="B204" s="41"/>
      <c r="C204" s="229" t="s">
        <v>726</v>
      </c>
      <c r="D204" s="229" t="s">
        <v>230</v>
      </c>
      <c r="E204" s="230" t="s">
        <v>2525</v>
      </c>
      <c r="F204" s="231" t="s">
        <v>6432</v>
      </c>
      <c r="G204" s="232" t="s">
        <v>459</v>
      </c>
      <c r="H204" s="233">
        <v>4</v>
      </c>
      <c r="I204" s="234"/>
      <c r="J204" s="235">
        <f>ROUND(I204*H204,2)</f>
        <v>0</v>
      </c>
      <c r="K204" s="231" t="s">
        <v>251</v>
      </c>
      <c r="L204" s="46"/>
      <c r="M204" s="236" t="s">
        <v>1</v>
      </c>
      <c r="N204" s="237" t="s">
        <v>48</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115</v>
      </c>
      <c r="AT204" s="240" t="s">
        <v>230</v>
      </c>
      <c r="AU204" s="240" t="s">
        <v>87</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115</v>
      </c>
      <c r="BM204" s="240" t="s">
        <v>1254</v>
      </c>
    </row>
    <row r="205" s="2" customFormat="1" ht="16.5" customHeight="1">
      <c r="A205" s="40"/>
      <c r="B205" s="41"/>
      <c r="C205" s="229" t="s">
        <v>730</v>
      </c>
      <c r="D205" s="229" t="s">
        <v>230</v>
      </c>
      <c r="E205" s="230" t="s">
        <v>2531</v>
      </c>
      <c r="F205" s="231" t="s">
        <v>6433</v>
      </c>
      <c r="G205" s="232" t="s">
        <v>459</v>
      </c>
      <c r="H205" s="233">
        <v>9</v>
      </c>
      <c r="I205" s="234"/>
      <c r="J205" s="235">
        <f>ROUND(I205*H205,2)</f>
        <v>0</v>
      </c>
      <c r="K205" s="231" t="s">
        <v>251</v>
      </c>
      <c r="L205" s="46"/>
      <c r="M205" s="236" t="s">
        <v>1</v>
      </c>
      <c r="N205" s="237" t="s">
        <v>48</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115</v>
      </c>
      <c r="AT205" s="240" t="s">
        <v>230</v>
      </c>
      <c r="AU205" s="240" t="s">
        <v>87</v>
      </c>
      <c r="AY205" s="18" t="s">
        <v>227</v>
      </c>
      <c r="BE205" s="241">
        <f>IF(N205="základní",J205,0)</f>
        <v>0</v>
      </c>
      <c r="BF205" s="241">
        <f>IF(N205="snížená",J205,0)</f>
        <v>0</v>
      </c>
      <c r="BG205" s="241">
        <f>IF(N205="zákl. přenesená",J205,0)</f>
        <v>0</v>
      </c>
      <c r="BH205" s="241">
        <f>IF(N205="sníž. přenesená",J205,0)</f>
        <v>0</v>
      </c>
      <c r="BI205" s="241">
        <f>IF(N205="nulová",J205,0)</f>
        <v>0</v>
      </c>
      <c r="BJ205" s="18" t="s">
        <v>87</v>
      </c>
      <c r="BK205" s="241">
        <f>ROUND(I205*H205,2)</f>
        <v>0</v>
      </c>
      <c r="BL205" s="18" t="s">
        <v>115</v>
      </c>
      <c r="BM205" s="240" t="s">
        <v>1263</v>
      </c>
    </row>
    <row r="206" s="2" customFormat="1" ht="16.5" customHeight="1">
      <c r="A206" s="40"/>
      <c r="B206" s="41"/>
      <c r="C206" s="229" t="s">
        <v>736</v>
      </c>
      <c r="D206" s="229" t="s">
        <v>230</v>
      </c>
      <c r="E206" s="230" t="s">
        <v>2536</v>
      </c>
      <c r="F206" s="231" t="s">
        <v>6434</v>
      </c>
      <c r="G206" s="232" t="s">
        <v>459</v>
      </c>
      <c r="H206" s="233">
        <v>4</v>
      </c>
      <c r="I206" s="234"/>
      <c r="J206" s="235">
        <f>ROUND(I206*H206,2)</f>
        <v>0</v>
      </c>
      <c r="K206" s="231" t="s">
        <v>251</v>
      </c>
      <c r="L206" s="46"/>
      <c r="M206" s="236" t="s">
        <v>1</v>
      </c>
      <c r="N206" s="237" t="s">
        <v>48</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115</v>
      </c>
      <c r="AT206" s="240" t="s">
        <v>230</v>
      </c>
      <c r="AU206" s="240" t="s">
        <v>87</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115</v>
      </c>
      <c r="BM206" s="240" t="s">
        <v>1272</v>
      </c>
    </row>
    <row r="207" s="2" customFormat="1" ht="16.5" customHeight="1">
      <c r="A207" s="40"/>
      <c r="B207" s="41"/>
      <c r="C207" s="229" t="s">
        <v>741</v>
      </c>
      <c r="D207" s="229" t="s">
        <v>230</v>
      </c>
      <c r="E207" s="230" t="s">
        <v>2542</v>
      </c>
      <c r="F207" s="231" t="s">
        <v>6435</v>
      </c>
      <c r="G207" s="232" t="s">
        <v>459</v>
      </c>
      <c r="H207" s="233">
        <v>9</v>
      </c>
      <c r="I207" s="234"/>
      <c r="J207" s="235">
        <f>ROUND(I207*H207,2)</f>
        <v>0</v>
      </c>
      <c r="K207" s="231" t="s">
        <v>251</v>
      </c>
      <c r="L207" s="46"/>
      <c r="M207" s="236" t="s">
        <v>1</v>
      </c>
      <c r="N207" s="237" t="s">
        <v>48</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115</v>
      </c>
      <c r="AT207" s="240" t="s">
        <v>230</v>
      </c>
      <c r="AU207" s="240" t="s">
        <v>87</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115</v>
      </c>
      <c r="BM207" s="240" t="s">
        <v>1286</v>
      </c>
    </row>
    <row r="208" s="2" customFormat="1" ht="16.5" customHeight="1">
      <c r="A208" s="40"/>
      <c r="B208" s="41"/>
      <c r="C208" s="229" t="s">
        <v>746</v>
      </c>
      <c r="D208" s="229" t="s">
        <v>230</v>
      </c>
      <c r="E208" s="230" t="s">
        <v>2546</v>
      </c>
      <c r="F208" s="231" t="s">
        <v>6436</v>
      </c>
      <c r="G208" s="232" t="s">
        <v>459</v>
      </c>
      <c r="H208" s="233">
        <v>13</v>
      </c>
      <c r="I208" s="234"/>
      <c r="J208" s="235">
        <f>ROUND(I208*H208,2)</f>
        <v>0</v>
      </c>
      <c r="K208" s="231" t="s">
        <v>251</v>
      </c>
      <c r="L208" s="46"/>
      <c r="M208" s="236" t="s">
        <v>1</v>
      </c>
      <c r="N208" s="237" t="s">
        <v>48</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115</v>
      </c>
      <c r="AT208" s="240" t="s">
        <v>230</v>
      </c>
      <c r="AU208" s="240" t="s">
        <v>87</v>
      </c>
      <c r="AY208" s="18" t="s">
        <v>227</v>
      </c>
      <c r="BE208" s="241">
        <f>IF(N208="základní",J208,0)</f>
        <v>0</v>
      </c>
      <c r="BF208" s="241">
        <f>IF(N208="snížená",J208,0)</f>
        <v>0</v>
      </c>
      <c r="BG208" s="241">
        <f>IF(N208="zákl. přenesená",J208,0)</f>
        <v>0</v>
      </c>
      <c r="BH208" s="241">
        <f>IF(N208="sníž. přenesená",J208,0)</f>
        <v>0</v>
      </c>
      <c r="BI208" s="241">
        <f>IF(N208="nulová",J208,0)</f>
        <v>0</v>
      </c>
      <c r="BJ208" s="18" t="s">
        <v>87</v>
      </c>
      <c r="BK208" s="241">
        <f>ROUND(I208*H208,2)</f>
        <v>0</v>
      </c>
      <c r="BL208" s="18" t="s">
        <v>115</v>
      </c>
      <c r="BM208" s="240" t="s">
        <v>1295</v>
      </c>
    </row>
    <row r="209" s="2" customFormat="1" ht="16.5" customHeight="1">
      <c r="A209" s="40"/>
      <c r="B209" s="41"/>
      <c r="C209" s="229" t="s">
        <v>750</v>
      </c>
      <c r="D209" s="229" t="s">
        <v>230</v>
      </c>
      <c r="E209" s="230" t="s">
        <v>2551</v>
      </c>
      <c r="F209" s="231" t="s">
        <v>6437</v>
      </c>
      <c r="G209" s="232" t="s">
        <v>459</v>
      </c>
      <c r="H209" s="233">
        <v>1</v>
      </c>
      <c r="I209" s="234"/>
      <c r="J209" s="235">
        <f>ROUND(I209*H209,2)</f>
        <v>0</v>
      </c>
      <c r="K209" s="231" t="s">
        <v>251</v>
      </c>
      <c r="L209" s="46"/>
      <c r="M209" s="236" t="s">
        <v>1</v>
      </c>
      <c r="N209" s="237" t="s">
        <v>48</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115</v>
      </c>
      <c r="AT209" s="240" t="s">
        <v>230</v>
      </c>
      <c r="AU209" s="240" t="s">
        <v>87</v>
      </c>
      <c r="AY209" s="18" t="s">
        <v>227</v>
      </c>
      <c r="BE209" s="241">
        <f>IF(N209="základní",J209,0)</f>
        <v>0</v>
      </c>
      <c r="BF209" s="241">
        <f>IF(N209="snížená",J209,0)</f>
        <v>0</v>
      </c>
      <c r="BG209" s="241">
        <f>IF(N209="zákl. přenesená",J209,0)</f>
        <v>0</v>
      </c>
      <c r="BH209" s="241">
        <f>IF(N209="sníž. přenesená",J209,0)</f>
        <v>0</v>
      </c>
      <c r="BI209" s="241">
        <f>IF(N209="nulová",J209,0)</f>
        <v>0</v>
      </c>
      <c r="BJ209" s="18" t="s">
        <v>87</v>
      </c>
      <c r="BK209" s="241">
        <f>ROUND(I209*H209,2)</f>
        <v>0</v>
      </c>
      <c r="BL209" s="18" t="s">
        <v>115</v>
      </c>
      <c r="BM209" s="240" t="s">
        <v>1303</v>
      </c>
    </row>
    <row r="210" s="2" customFormat="1" ht="16.5" customHeight="1">
      <c r="A210" s="40"/>
      <c r="B210" s="41"/>
      <c r="C210" s="229" t="s">
        <v>754</v>
      </c>
      <c r="D210" s="229" t="s">
        <v>230</v>
      </c>
      <c r="E210" s="230" t="s">
        <v>2558</v>
      </c>
      <c r="F210" s="231" t="s">
        <v>6438</v>
      </c>
      <c r="G210" s="232" t="s">
        <v>459</v>
      </c>
      <c r="H210" s="233">
        <v>13</v>
      </c>
      <c r="I210" s="234"/>
      <c r="J210" s="235">
        <f>ROUND(I210*H210,2)</f>
        <v>0</v>
      </c>
      <c r="K210" s="231" t="s">
        <v>251</v>
      </c>
      <c r="L210" s="46"/>
      <c r="M210" s="306" t="s">
        <v>1</v>
      </c>
      <c r="N210" s="307" t="s">
        <v>48</v>
      </c>
      <c r="O210" s="249"/>
      <c r="P210" s="308">
        <f>O210*H210</f>
        <v>0</v>
      </c>
      <c r="Q210" s="308">
        <v>0</v>
      </c>
      <c r="R210" s="308">
        <f>Q210*H210</f>
        <v>0</v>
      </c>
      <c r="S210" s="308">
        <v>0</v>
      </c>
      <c r="T210" s="309">
        <f>S210*H210</f>
        <v>0</v>
      </c>
      <c r="U210" s="40"/>
      <c r="V210" s="40"/>
      <c r="W210" s="40"/>
      <c r="X210" s="40"/>
      <c r="Y210" s="40"/>
      <c r="Z210" s="40"/>
      <c r="AA210" s="40"/>
      <c r="AB210" s="40"/>
      <c r="AC210" s="40"/>
      <c r="AD210" s="40"/>
      <c r="AE210" s="40"/>
      <c r="AR210" s="240" t="s">
        <v>115</v>
      </c>
      <c r="AT210" s="240" t="s">
        <v>230</v>
      </c>
      <c r="AU210" s="240" t="s">
        <v>87</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115</v>
      </c>
      <c r="BM210" s="240" t="s">
        <v>1312</v>
      </c>
    </row>
    <row r="211" s="2" customFormat="1" ht="6.96" customHeight="1">
      <c r="A211" s="40"/>
      <c r="B211" s="68"/>
      <c r="C211" s="69"/>
      <c r="D211" s="69"/>
      <c r="E211" s="69"/>
      <c r="F211" s="69"/>
      <c r="G211" s="69"/>
      <c r="H211" s="69"/>
      <c r="I211" s="69"/>
      <c r="J211" s="69"/>
      <c r="K211" s="69"/>
      <c r="L211" s="46"/>
      <c r="M211" s="40"/>
      <c r="O211" s="40"/>
      <c r="P211" s="40"/>
      <c r="Q211" s="40"/>
      <c r="R211" s="40"/>
      <c r="S211" s="40"/>
      <c r="T211" s="40"/>
      <c r="U211" s="40"/>
      <c r="V211" s="40"/>
      <c r="W211" s="40"/>
      <c r="X211" s="40"/>
      <c r="Y211" s="40"/>
      <c r="Z211" s="40"/>
      <c r="AA211" s="40"/>
      <c r="AB211" s="40"/>
      <c r="AC211" s="40"/>
      <c r="AD211" s="40"/>
      <c r="AE211" s="40"/>
    </row>
  </sheetData>
  <sheetProtection sheet="1" autoFilter="0" formatColumns="0" formatRows="0" objects="1" scenarios="1" spinCount="100000" saltValue="2FUmVLzaXiTYY5lr/RGbmDBZqA+DCn3XyjSkNFBA41n0NJU/2miuLEqy6teDgS9xolxljcxgthsoormKjBEgbg==" hashValue="te6qM2GqGiMDye2VcSOZ0XuHjd9uAQ3OZDAWOIXd4+Q7xqCtzlSbygl0DxmlQXpSYHzSveLdgCnWCDR0a/mq9w==" algorithmName="SHA-512" password="E785"/>
  <autoFilter ref="C129:K21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196</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s="1" customFormat="1" ht="12" customHeight="1">
      <c r="B8" s="21"/>
      <c r="D8" s="153" t="s">
        <v>198</v>
      </c>
      <c r="L8" s="21"/>
    </row>
    <row r="9" s="2" customFormat="1" ht="16.5" customHeight="1">
      <c r="A9" s="40"/>
      <c r="B9" s="46"/>
      <c r="C9" s="40"/>
      <c r="D9" s="40"/>
      <c r="E9" s="154" t="s">
        <v>6047</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200</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6439</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19</v>
      </c>
      <c r="G13" s="40"/>
      <c r="H13" s="40"/>
      <c r="I13" s="153"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22</v>
      </c>
      <c r="E14" s="40"/>
      <c r="F14" s="143" t="s">
        <v>23</v>
      </c>
      <c r="G14" s="40"/>
      <c r="H14" s="40"/>
      <c r="I14" s="153" t="s">
        <v>24</v>
      </c>
      <c r="J14" s="156" t="str">
        <f>'Rekapitulace stavby'!AN8</f>
        <v>26. 7. 2019</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30</v>
      </c>
      <c r="E16" s="40"/>
      <c r="F16" s="40"/>
      <c r="G16" s="40"/>
      <c r="H16" s="40"/>
      <c r="I16" s="153"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3"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34</v>
      </c>
      <c r="E19" s="40"/>
      <c r="F19" s="40"/>
      <c r="G19" s="40"/>
      <c r="H19" s="40"/>
      <c r="I19" s="153"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3"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36</v>
      </c>
      <c r="E22" s="40"/>
      <c r="F22" s="40"/>
      <c r="G22" s="40"/>
      <c r="H22" s="40"/>
      <c r="I22" s="153"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3"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39</v>
      </c>
      <c r="E25" s="40"/>
      <c r="F25" s="40"/>
      <c r="G25" s="40"/>
      <c r="H25" s="40"/>
      <c r="I25" s="153"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41</v>
      </c>
      <c r="E28" s="40"/>
      <c r="F28" s="40"/>
      <c r="G28" s="40"/>
      <c r="H28" s="40"/>
      <c r="I28" s="40"/>
      <c r="J28" s="40"/>
      <c r="K28" s="40"/>
      <c r="L28" s="65"/>
      <c r="S28" s="40"/>
      <c r="T28" s="40"/>
      <c r="U28" s="40"/>
      <c r="V28" s="40"/>
      <c r="W28" s="40"/>
      <c r="X28" s="40"/>
      <c r="Y28" s="40"/>
      <c r="Z28" s="40"/>
      <c r="AA28" s="40"/>
      <c r="AB28" s="40"/>
      <c r="AC28" s="40"/>
      <c r="AD28" s="40"/>
      <c r="AE28" s="40"/>
    </row>
    <row r="29" s="8" customFormat="1" ht="71.25" customHeight="1">
      <c r="A29" s="157"/>
      <c r="B29" s="158"/>
      <c r="C29" s="157"/>
      <c r="D29" s="157"/>
      <c r="E29" s="159" t="s">
        <v>42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43</v>
      </c>
      <c r="E32" s="40"/>
      <c r="F32" s="40"/>
      <c r="G32" s="40"/>
      <c r="H32" s="40"/>
      <c r="I32" s="40"/>
      <c r="J32" s="163">
        <f>ROUND(J127,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45</v>
      </c>
      <c r="G34" s="40"/>
      <c r="H34" s="40"/>
      <c r="I34" s="164" t="s">
        <v>44</v>
      </c>
      <c r="J34" s="164" t="s">
        <v>46</v>
      </c>
      <c r="K34" s="40"/>
      <c r="L34" s="65"/>
      <c r="S34" s="40"/>
      <c r="T34" s="40"/>
      <c r="U34" s="40"/>
      <c r="V34" s="40"/>
      <c r="W34" s="40"/>
      <c r="X34" s="40"/>
      <c r="Y34" s="40"/>
      <c r="Z34" s="40"/>
      <c r="AA34" s="40"/>
      <c r="AB34" s="40"/>
      <c r="AC34" s="40"/>
      <c r="AD34" s="40"/>
      <c r="AE34" s="40"/>
    </row>
    <row r="35" s="2" customFormat="1" ht="14.4" customHeight="1">
      <c r="A35" s="40"/>
      <c r="B35" s="46"/>
      <c r="C35" s="40"/>
      <c r="D35" s="165" t="s">
        <v>47</v>
      </c>
      <c r="E35" s="153" t="s">
        <v>48</v>
      </c>
      <c r="F35" s="166">
        <f>ROUND((SUM(BE127:BE200)),  2)</f>
        <v>0</v>
      </c>
      <c r="G35" s="40"/>
      <c r="H35" s="40"/>
      <c r="I35" s="167">
        <v>0.20999999999999999</v>
      </c>
      <c r="J35" s="166">
        <f>ROUND(((SUM(BE127:BE200))*I35),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49</v>
      </c>
      <c r="F36" s="166">
        <f>ROUND((SUM(BF127:BF200)),  2)</f>
        <v>0</v>
      </c>
      <c r="G36" s="40"/>
      <c r="H36" s="40"/>
      <c r="I36" s="167">
        <v>0.14999999999999999</v>
      </c>
      <c r="J36" s="166">
        <f>ROUND(((SUM(BF127:BF200))*I36),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50</v>
      </c>
      <c r="F37" s="166">
        <f>ROUND((SUM(BG127:BG200)),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51</v>
      </c>
      <c r="F38" s="166">
        <f>ROUND((SUM(BH127:BH200)),  2)</f>
        <v>0</v>
      </c>
      <c r="G38" s="40"/>
      <c r="H38" s="40"/>
      <c r="I38" s="167">
        <v>0.14999999999999999</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52</v>
      </c>
      <c r="F39" s="166">
        <f>ROUND((SUM(BI127:BI200)),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53</v>
      </c>
      <c r="E41" s="170"/>
      <c r="F41" s="170"/>
      <c r="G41" s="171" t="s">
        <v>54</v>
      </c>
      <c r="H41" s="172" t="s">
        <v>55</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2" customFormat="1" ht="16.5" customHeight="1">
      <c r="A87" s="40"/>
      <c r="B87" s="41"/>
      <c r="C87" s="42"/>
      <c r="D87" s="42"/>
      <c r="E87" s="186" t="s">
        <v>6047</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3" t="s">
        <v>200</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03 - BĚŽECKÁ DRÁHA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Frýdek Místek</v>
      </c>
      <c r="G91" s="42"/>
      <c r="H91" s="42"/>
      <c r="I91" s="33" t="s">
        <v>24</v>
      </c>
      <c r="J91" s="81" t="str">
        <f>IF(J14="","",J14)</f>
        <v>26. 7. 2019</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Statutární město Frýdek - Místek</v>
      </c>
      <c r="G93" s="42"/>
      <c r="H93" s="42"/>
      <c r="I93" s="33" t="s">
        <v>36</v>
      </c>
      <c r="J93" s="38" t="str">
        <f>E23</f>
        <v>PPS Kania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33"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203</v>
      </c>
      <c r="D96" s="188"/>
      <c r="E96" s="188"/>
      <c r="F96" s="188"/>
      <c r="G96" s="188"/>
      <c r="H96" s="188"/>
      <c r="I96" s="188"/>
      <c r="J96" s="189" t="s">
        <v>204</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205</v>
      </c>
      <c r="D98" s="42"/>
      <c r="E98" s="42"/>
      <c r="F98" s="42"/>
      <c r="G98" s="42"/>
      <c r="H98" s="42"/>
      <c r="I98" s="42"/>
      <c r="J98" s="112">
        <f>J127</f>
        <v>0</v>
      </c>
      <c r="K98" s="42"/>
      <c r="L98" s="65"/>
      <c r="S98" s="40"/>
      <c r="T98" s="40"/>
      <c r="U98" s="40"/>
      <c r="V98" s="40"/>
      <c r="W98" s="40"/>
      <c r="X98" s="40"/>
      <c r="Y98" s="40"/>
      <c r="Z98" s="40"/>
      <c r="AA98" s="40"/>
      <c r="AB98" s="40"/>
      <c r="AC98" s="40"/>
      <c r="AD98" s="40"/>
      <c r="AE98" s="40"/>
      <c r="AU98" s="18" t="s">
        <v>206</v>
      </c>
    </row>
    <row r="99" s="9" customFormat="1" ht="24.96" customHeight="1">
      <c r="A99" s="9"/>
      <c r="B99" s="191"/>
      <c r="C99" s="192"/>
      <c r="D99" s="193" t="s">
        <v>330</v>
      </c>
      <c r="E99" s="194"/>
      <c r="F99" s="194"/>
      <c r="G99" s="194"/>
      <c r="H99" s="194"/>
      <c r="I99" s="194"/>
      <c r="J99" s="195">
        <f>J128</f>
        <v>0</v>
      </c>
      <c r="K99" s="192"/>
      <c r="L99" s="196"/>
      <c r="S99" s="9"/>
      <c r="T99" s="9"/>
      <c r="U99" s="9"/>
      <c r="V99" s="9"/>
      <c r="W99" s="9"/>
      <c r="X99" s="9"/>
      <c r="Y99" s="9"/>
      <c r="Z99" s="9"/>
      <c r="AA99" s="9"/>
      <c r="AB99" s="9"/>
      <c r="AC99" s="9"/>
      <c r="AD99" s="9"/>
      <c r="AE99" s="9"/>
    </row>
    <row r="100" s="10" customFormat="1" ht="19.92" customHeight="1">
      <c r="A100" s="10"/>
      <c r="B100" s="197"/>
      <c r="C100" s="135"/>
      <c r="D100" s="198" t="s">
        <v>331</v>
      </c>
      <c r="E100" s="199"/>
      <c r="F100" s="199"/>
      <c r="G100" s="199"/>
      <c r="H100" s="199"/>
      <c r="I100" s="199"/>
      <c r="J100" s="200">
        <f>J129</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6440</v>
      </c>
      <c r="E101" s="199"/>
      <c r="F101" s="199"/>
      <c r="G101" s="199"/>
      <c r="H101" s="199"/>
      <c r="I101" s="199"/>
      <c r="J101" s="200">
        <f>J161</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337</v>
      </c>
      <c r="E102" s="199"/>
      <c r="F102" s="199"/>
      <c r="G102" s="199"/>
      <c r="H102" s="199"/>
      <c r="I102" s="199"/>
      <c r="J102" s="200">
        <f>J189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339</v>
      </c>
      <c r="E103" s="199"/>
      <c r="F103" s="199"/>
      <c r="G103" s="199"/>
      <c r="H103" s="199"/>
      <c r="I103" s="199"/>
      <c r="J103" s="200">
        <f>J196</f>
        <v>0</v>
      </c>
      <c r="K103" s="135"/>
      <c r="L103" s="201"/>
      <c r="S103" s="10"/>
      <c r="T103" s="10"/>
      <c r="U103" s="10"/>
      <c r="V103" s="10"/>
      <c r="W103" s="10"/>
      <c r="X103" s="10"/>
      <c r="Y103" s="10"/>
      <c r="Z103" s="10"/>
      <c r="AA103" s="10"/>
      <c r="AB103" s="10"/>
      <c r="AC103" s="10"/>
      <c r="AD103" s="10"/>
      <c r="AE103" s="10"/>
    </row>
    <row r="104" s="9" customFormat="1" ht="24.96" customHeight="1">
      <c r="A104" s="9"/>
      <c r="B104" s="191"/>
      <c r="C104" s="192"/>
      <c r="D104" s="193" t="s">
        <v>207</v>
      </c>
      <c r="E104" s="194"/>
      <c r="F104" s="194"/>
      <c r="G104" s="194"/>
      <c r="H104" s="194"/>
      <c r="I104" s="194"/>
      <c r="J104" s="195">
        <f>J198</f>
        <v>0</v>
      </c>
      <c r="K104" s="192"/>
      <c r="L104" s="196"/>
      <c r="S104" s="9"/>
      <c r="T104" s="9"/>
      <c r="U104" s="9"/>
      <c r="V104" s="9"/>
      <c r="W104" s="9"/>
      <c r="X104" s="9"/>
      <c r="Y104" s="9"/>
      <c r="Z104" s="9"/>
      <c r="AA104" s="9"/>
      <c r="AB104" s="9"/>
      <c r="AC104" s="9"/>
      <c r="AD104" s="9"/>
      <c r="AE104" s="9"/>
    </row>
    <row r="105" s="10" customFormat="1" ht="19.92" customHeight="1">
      <c r="A105" s="10"/>
      <c r="B105" s="197"/>
      <c r="C105" s="135"/>
      <c r="D105" s="198" t="s">
        <v>211</v>
      </c>
      <c r="E105" s="199"/>
      <c r="F105" s="199"/>
      <c r="G105" s="199"/>
      <c r="H105" s="199"/>
      <c r="I105" s="199"/>
      <c r="J105" s="200">
        <f>J199</f>
        <v>0</v>
      </c>
      <c r="K105" s="135"/>
      <c r="L105" s="201"/>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42"/>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69"/>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71"/>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213</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86" t="str">
        <f>E7</f>
        <v>PD pro Hasičskou zbrojnici Frýdek</v>
      </c>
      <c r="F115" s="33"/>
      <c r="G115" s="33"/>
      <c r="H115" s="33"/>
      <c r="I115" s="42"/>
      <c r="J115" s="42"/>
      <c r="K115" s="42"/>
      <c r="L115" s="65"/>
      <c r="S115" s="40"/>
      <c r="T115" s="40"/>
      <c r="U115" s="40"/>
      <c r="V115" s="40"/>
      <c r="W115" s="40"/>
      <c r="X115" s="40"/>
      <c r="Y115" s="40"/>
      <c r="Z115" s="40"/>
      <c r="AA115" s="40"/>
      <c r="AB115" s="40"/>
      <c r="AC115" s="40"/>
      <c r="AD115" s="40"/>
      <c r="AE115" s="40"/>
    </row>
    <row r="116" s="1" customFormat="1" ht="12" customHeight="1">
      <c r="B116" s="22"/>
      <c r="C116" s="33" t="s">
        <v>198</v>
      </c>
      <c r="D116" s="23"/>
      <c r="E116" s="23"/>
      <c r="F116" s="23"/>
      <c r="G116" s="23"/>
      <c r="H116" s="23"/>
      <c r="I116" s="23"/>
      <c r="J116" s="23"/>
      <c r="K116" s="23"/>
      <c r="L116" s="21"/>
    </row>
    <row r="117" s="2" customFormat="1" ht="16.5" customHeight="1">
      <c r="A117" s="40"/>
      <c r="B117" s="41"/>
      <c r="C117" s="42"/>
      <c r="D117" s="42"/>
      <c r="E117" s="186" t="s">
        <v>6047</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200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E11</f>
        <v>SO 03 - BĚŽECKÁ DRÁHA</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F14</f>
        <v>Frýdek Místek</v>
      </c>
      <c r="G121" s="42"/>
      <c r="H121" s="42"/>
      <c r="I121" s="33" t="s">
        <v>24</v>
      </c>
      <c r="J121" s="81" t="str">
        <f>IF(J14="","",J14)</f>
        <v>26. 7. 2019</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E17</f>
        <v>Statutární město Frýdek - Místek</v>
      </c>
      <c r="G123" s="42"/>
      <c r="H123" s="42"/>
      <c r="I123" s="33" t="s">
        <v>36</v>
      </c>
      <c r="J123" s="38" t="str">
        <f>E23</f>
        <v>PPS Kania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IF(E20="","",E20)</f>
        <v>Vyplň údaj</v>
      </c>
      <c r="G124" s="42"/>
      <c r="H124" s="42"/>
      <c r="I124" s="33" t="s">
        <v>39</v>
      </c>
      <c r="J124" s="38" t="str">
        <f>E26</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214</v>
      </c>
      <c r="D126" s="205" t="s">
        <v>68</v>
      </c>
      <c r="E126" s="205" t="s">
        <v>64</v>
      </c>
      <c r="F126" s="205" t="s">
        <v>65</v>
      </c>
      <c r="G126" s="205" t="s">
        <v>215</v>
      </c>
      <c r="H126" s="205" t="s">
        <v>216</v>
      </c>
      <c r="I126" s="205" t="s">
        <v>217</v>
      </c>
      <c r="J126" s="205" t="s">
        <v>204</v>
      </c>
      <c r="K126" s="206" t="s">
        <v>218</v>
      </c>
      <c r="L126" s="207"/>
      <c r="M126" s="102" t="s">
        <v>1</v>
      </c>
      <c r="N126" s="103" t="s">
        <v>47</v>
      </c>
      <c r="O126" s="103" t="s">
        <v>219</v>
      </c>
      <c r="P126" s="103" t="s">
        <v>220</v>
      </c>
      <c r="Q126" s="103" t="s">
        <v>221</v>
      </c>
      <c r="R126" s="103" t="s">
        <v>222</v>
      </c>
      <c r="S126" s="103" t="s">
        <v>223</v>
      </c>
      <c r="T126" s="104" t="s">
        <v>224</v>
      </c>
      <c r="U126" s="202"/>
      <c r="V126" s="202"/>
      <c r="W126" s="202"/>
      <c r="X126" s="202"/>
      <c r="Y126" s="202"/>
      <c r="Z126" s="202"/>
      <c r="AA126" s="202"/>
      <c r="AB126" s="202"/>
      <c r="AC126" s="202"/>
      <c r="AD126" s="202"/>
      <c r="AE126" s="202"/>
    </row>
    <row r="127" s="2" customFormat="1" ht="22.8" customHeight="1">
      <c r="A127" s="40"/>
      <c r="B127" s="41"/>
      <c r="C127" s="109" t="s">
        <v>225</v>
      </c>
      <c r="D127" s="42"/>
      <c r="E127" s="42"/>
      <c r="F127" s="42"/>
      <c r="G127" s="42"/>
      <c r="H127" s="42"/>
      <c r="I127" s="42"/>
      <c r="J127" s="208">
        <f>BK127</f>
        <v>0</v>
      </c>
      <c r="K127" s="42"/>
      <c r="L127" s="46"/>
      <c r="M127" s="105"/>
      <c r="N127" s="209"/>
      <c r="O127" s="106"/>
      <c r="P127" s="210">
        <f>P128+P198</f>
        <v>0</v>
      </c>
      <c r="Q127" s="106"/>
      <c r="R127" s="210">
        <f>R128+R198</f>
        <v>356.39025599999997</v>
      </c>
      <c r="S127" s="106"/>
      <c r="T127" s="211">
        <f>T128+T198</f>
        <v>0</v>
      </c>
      <c r="U127" s="40"/>
      <c r="V127" s="40"/>
      <c r="W127" s="40"/>
      <c r="X127" s="40"/>
      <c r="Y127" s="40"/>
      <c r="Z127" s="40"/>
      <c r="AA127" s="40"/>
      <c r="AB127" s="40"/>
      <c r="AC127" s="40"/>
      <c r="AD127" s="40"/>
      <c r="AE127" s="40"/>
      <c r="AT127" s="18" t="s">
        <v>82</v>
      </c>
      <c r="AU127" s="18" t="s">
        <v>206</v>
      </c>
      <c r="BK127" s="212">
        <f>BK128+BK198</f>
        <v>0</v>
      </c>
    </row>
    <row r="128" s="12" customFormat="1" ht="25.92" customHeight="1">
      <c r="A128" s="12"/>
      <c r="B128" s="213"/>
      <c r="C128" s="214"/>
      <c r="D128" s="215" t="s">
        <v>82</v>
      </c>
      <c r="E128" s="216" t="s">
        <v>362</v>
      </c>
      <c r="F128" s="216" t="s">
        <v>363</v>
      </c>
      <c r="G128" s="214"/>
      <c r="H128" s="214"/>
      <c r="I128" s="217"/>
      <c r="J128" s="218">
        <f>BK128</f>
        <v>0</v>
      </c>
      <c r="K128" s="214"/>
      <c r="L128" s="219"/>
      <c r="M128" s="220"/>
      <c r="N128" s="221"/>
      <c r="O128" s="221"/>
      <c r="P128" s="222">
        <f>P129+P161+P189+P196</f>
        <v>0</v>
      </c>
      <c r="Q128" s="221"/>
      <c r="R128" s="222">
        <f>R129+R161+R189+R196</f>
        <v>356.39025599999997</v>
      </c>
      <c r="S128" s="221"/>
      <c r="T128" s="223">
        <f>T129+T161+T189+T196</f>
        <v>0</v>
      </c>
      <c r="U128" s="12"/>
      <c r="V128" s="12"/>
      <c r="W128" s="12"/>
      <c r="X128" s="12"/>
      <c r="Y128" s="12"/>
      <c r="Z128" s="12"/>
      <c r="AA128" s="12"/>
      <c r="AB128" s="12"/>
      <c r="AC128" s="12"/>
      <c r="AD128" s="12"/>
      <c r="AE128" s="12"/>
      <c r="AR128" s="224" t="s">
        <v>87</v>
      </c>
      <c r="AT128" s="225" t="s">
        <v>82</v>
      </c>
      <c r="AU128" s="225" t="s">
        <v>83</v>
      </c>
      <c r="AY128" s="224" t="s">
        <v>227</v>
      </c>
      <c r="BK128" s="226">
        <f>BK129+BK161+BK189+BK196</f>
        <v>0</v>
      </c>
    </row>
    <row r="129" s="12" customFormat="1" ht="22.8" customHeight="1">
      <c r="A129" s="12"/>
      <c r="B129" s="213"/>
      <c r="C129" s="214"/>
      <c r="D129" s="215" t="s">
        <v>82</v>
      </c>
      <c r="E129" s="227" t="s">
        <v>87</v>
      </c>
      <c r="F129" s="227" t="s">
        <v>364</v>
      </c>
      <c r="G129" s="214"/>
      <c r="H129" s="214"/>
      <c r="I129" s="217"/>
      <c r="J129" s="228">
        <f>BK129</f>
        <v>0</v>
      </c>
      <c r="K129" s="214"/>
      <c r="L129" s="219"/>
      <c r="M129" s="220"/>
      <c r="N129" s="221"/>
      <c r="O129" s="221"/>
      <c r="P129" s="222">
        <f>SUM(P130:P160)</f>
        <v>0</v>
      </c>
      <c r="Q129" s="221"/>
      <c r="R129" s="222">
        <f>SUM(R130:R160)</f>
        <v>0</v>
      </c>
      <c r="S129" s="221"/>
      <c r="T129" s="223">
        <f>SUM(T130:T160)</f>
        <v>0</v>
      </c>
      <c r="U129" s="12"/>
      <c r="V129" s="12"/>
      <c r="W129" s="12"/>
      <c r="X129" s="12"/>
      <c r="Y129" s="12"/>
      <c r="Z129" s="12"/>
      <c r="AA129" s="12"/>
      <c r="AB129" s="12"/>
      <c r="AC129" s="12"/>
      <c r="AD129" s="12"/>
      <c r="AE129" s="12"/>
      <c r="AR129" s="224" t="s">
        <v>87</v>
      </c>
      <c r="AT129" s="225" t="s">
        <v>82</v>
      </c>
      <c r="AU129" s="225" t="s">
        <v>87</v>
      </c>
      <c r="AY129" s="224" t="s">
        <v>227</v>
      </c>
      <c r="BK129" s="226">
        <f>SUM(BK130:BK160)</f>
        <v>0</v>
      </c>
    </row>
    <row r="130" s="2" customFormat="1" ht="16.5" customHeight="1">
      <c r="A130" s="40"/>
      <c r="B130" s="41"/>
      <c r="C130" s="229" t="s">
        <v>87</v>
      </c>
      <c r="D130" s="229" t="s">
        <v>230</v>
      </c>
      <c r="E130" s="230" t="s">
        <v>6441</v>
      </c>
      <c r="F130" s="231" t="s">
        <v>6442</v>
      </c>
      <c r="G130" s="232" t="s">
        <v>374</v>
      </c>
      <c r="H130" s="233">
        <v>74.370000000000005</v>
      </c>
      <c r="I130" s="234"/>
      <c r="J130" s="235">
        <f>ROUND(I130*H130,2)</f>
        <v>0</v>
      </c>
      <c r="K130" s="231" t="s">
        <v>234</v>
      </c>
      <c r="L130" s="46"/>
      <c r="M130" s="236" t="s">
        <v>1</v>
      </c>
      <c r="N130" s="237" t="s">
        <v>48</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115</v>
      </c>
      <c r="AT130" s="240" t="s">
        <v>230</v>
      </c>
      <c r="AU130" s="240" t="s">
        <v>91</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115</v>
      </c>
      <c r="BM130" s="240" t="s">
        <v>6443</v>
      </c>
    </row>
    <row r="131" s="13" customFormat="1">
      <c r="A131" s="13"/>
      <c r="B131" s="252"/>
      <c r="C131" s="253"/>
      <c r="D131" s="242" t="s">
        <v>369</v>
      </c>
      <c r="E131" s="254" t="s">
        <v>1</v>
      </c>
      <c r="F131" s="255" t="s">
        <v>6444</v>
      </c>
      <c r="G131" s="253"/>
      <c r="H131" s="256">
        <v>74.370000000000005</v>
      </c>
      <c r="I131" s="257"/>
      <c r="J131" s="253"/>
      <c r="K131" s="253"/>
      <c r="L131" s="258"/>
      <c r="M131" s="259"/>
      <c r="N131" s="260"/>
      <c r="O131" s="260"/>
      <c r="P131" s="260"/>
      <c r="Q131" s="260"/>
      <c r="R131" s="260"/>
      <c r="S131" s="260"/>
      <c r="T131" s="261"/>
      <c r="U131" s="13"/>
      <c r="V131" s="13"/>
      <c r="W131" s="13"/>
      <c r="X131" s="13"/>
      <c r="Y131" s="13"/>
      <c r="Z131" s="13"/>
      <c r="AA131" s="13"/>
      <c r="AB131" s="13"/>
      <c r="AC131" s="13"/>
      <c r="AD131" s="13"/>
      <c r="AE131" s="13"/>
      <c r="AT131" s="262" t="s">
        <v>369</v>
      </c>
      <c r="AU131" s="262" t="s">
        <v>91</v>
      </c>
      <c r="AV131" s="13" t="s">
        <v>91</v>
      </c>
      <c r="AW131" s="13" t="s">
        <v>38</v>
      </c>
      <c r="AX131" s="13" t="s">
        <v>83</v>
      </c>
      <c r="AY131" s="262" t="s">
        <v>227</v>
      </c>
    </row>
    <row r="132" s="14" customFormat="1">
      <c r="A132" s="14"/>
      <c r="B132" s="263"/>
      <c r="C132" s="264"/>
      <c r="D132" s="242" t="s">
        <v>369</v>
      </c>
      <c r="E132" s="265" t="s">
        <v>1</v>
      </c>
      <c r="F132" s="266" t="s">
        <v>371</v>
      </c>
      <c r="G132" s="264"/>
      <c r="H132" s="267">
        <v>74.370000000000005</v>
      </c>
      <c r="I132" s="268"/>
      <c r="J132" s="264"/>
      <c r="K132" s="264"/>
      <c r="L132" s="269"/>
      <c r="M132" s="270"/>
      <c r="N132" s="271"/>
      <c r="O132" s="271"/>
      <c r="P132" s="271"/>
      <c r="Q132" s="271"/>
      <c r="R132" s="271"/>
      <c r="S132" s="271"/>
      <c r="T132" s="272"/>
      <c r="U132" s="14"/>
      <c r="V132" s="14"/>
      <c r="W132" s="14"/>
      <c r="X132" s="14"/>
      <c r="Y132" s="14"/>
      <c r="Z132" s="14"/>
      <c r="AA132" s="14"/>
      <c r="AB132" s="14"/>
      <c r="AC132" s="14"/>
      <c r="AD132" s="14"/>
      <c r="AE132" s="14"/>
      <c r="AT132" s="273" t="s">
        <v>369</v>
      </c>
      <c r="AU132" s="273" t="s">
        <v>91</v>
      </c>
      <c r="AV132" s="14" t="s">
        <v>115</v>
      </c>
      <c r="AW132" s="14" t="s">
        <v>38</v>
      </c>
      <c r="AX132" s="14" t="s">
        <v>87</v>
      </c>
      <c r="AY132" s="273" t="s">
        <v>227</v>
      </c>
    </row>
    <row r="133" s="2" customFormat="1" ht="16.5" customHeight="1">
      <c r="A133" s="40"/>
      <c r="B133" s="41"/>
      <c r="C133" s="229" t="s">
        <v>91</v>
      </c>
      <c r="D133" s="229" t="s">
        <v>230</v>
      </c>
      <c r="E133" s="230" t="s">
        <v>5501</v>
      </c>
      <c r="F133" s="231" t="s">
        <v>5502</v>
      </c>
      <c r="G133" s="232" t="s">
        <v>374</v>
      </c>
      <c r="H133" s="233">
        <v>168.30000000000001</v>
      </c>
      <c r="I133" s="234"/>
      <c r="J133" s="235">
        <f>ROUND(I133*H133,2)</f>
        <v>0</v>
      </c>
      <c r="K133" s="231" t="s">
        <v>234</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6445</v>
      </c>
    </row>
    <row r="134" s="13" customFormat="1">
      <c r="A134" s="13"/>
      <c r="B134" s="252"/>
      <c r="C134" s="253"/>
      <c r="D134" s="242" t="s">
        <v>369</v>
      </c>
      <c r="E134" s="254" t="s">
        <v>1</v>
      </c>
      <c r="F134" s="255" t="s">
        <v>6446</v>
      </c>
      <c r="G134" s="253"/>
      <c r="H134" s="256">
        <v>168.30000000000001</v>
      </c>
      <c r="I134" s="257"/>
      <c r="J134" s="253"/>
      <c r="K134" s="253"/>
      <c r="L134" s="258"/>
      <c r="M134" s="259"/>
      <c r="N134" s="260"/>
      <c r="O134" s="260"/>
      <c r="P134" s="260"/>
      <c r="Q134" s="260"/>
      <c r="R134" s="260"/>
      <c r="S134" s="260"/>
      <c r="T134" s="261"/>
      <c r="U134" s="13"/>
      <c r="V134" s="13"/>
      <c r="W134" s="13"/>
      <c r="X134" s="13"/>
      <c r="Y134" s="13"/>
      <c r="Z134" s="13"/>
      <c r="AA134" s="13"/>
      <c r="AB134" s="13"/>
      <c r="AC134" s="13"/>
      <c r="AD134" s="13"/>
      <c r="AE134" s="13"/>
      <c r="AT134" s="262" t="s">
        <v>369</v>
      </c>
      <c r="AU134" s="262" t="s">
        <v>91</v>
      </c>
      <c r="AV134" s="13" t="s">
        <v>91</v>
      </c>
      <c r="AW134" s="13" t="s">
        <v>38</v>
      </c>
      <c r="AX134" s="13" t="s">
        <v>83</v>
      </c>
      <c r="AY134" s="262" t="s">
        <v>227</v>
      </c>
    </row>
    <row r="135" s="14" customFormat="1">
      <c r="A135" s="14"/>
      <c r="B135" s="263"/>
      <c r="C135" s="264"/>
      <c r="D135" s="242" t="s">
        <v>369</v>
      </c>
      <c r="E135" s="265" t="s">
        <v>1</v>
      </c>
      <c r="F135" s="266" t="s">
        <v>371</v>
      </c>
      <c r="G135" s="264"/>
      <c r="H135" s="267">
        <v>168.30000000000001</v>
      </c>
      <c r="I135" s="268"/>
      <c r="J135" s="264"/>
      <c r="K135" s="264"/>
      <c r="L135" s="269"/>
      <c r="M135" s="270"/>
      <c r="N135" s="271"/>
      <c r="O135" s="271"/>
      <c r="P135" s="271"/>
      <c r="Q135" s="271"/>
      <c r="R135" s="271"/>
      <c r="S135" s="271"/>
      <c r="T135" s="272"/>
      <c r="U135" s="14"/>
      <c r="V135" s="14"/>
      <c r="W135" s="14"/>
      <c r="X135" s="14"/>
      <c r="Y135" s="14"/>
      <c r="Z135" s="14"/>
      <c r="AA135" s="14"/>
      <c r="AB135" s="14"/>
      <c r="AC135" s="14"/>
      <c r="AD135" s="14"/>
      <c r="AE135" s="14"/>
      <c r="AT135" s="273" t="s">
        <v>369</v>
      </c>
      <c r="AU135" s="273" t="s">
        <v>91</v>
      </c>
      <c r="AV135" s="14" t="s">
        <v>115</v>
      </c>
      <c r="AW135" s="14" t="s">
        <v>38</v>
      </c>
      <c r="AX135" s="14" t="s">
        <v>87</v>
      </c>
      <c r="AY135" s="273" t="s">
        <v>227</v>
      </c>
    </row>
    <row r="136" s="2" customFormat="1" ht="16.5" customHeight="1">
      <c r="A136" s="40"/>
      <c r="B136" s="41"/>
      <c r="C136" s="229" t="s">
        <v>102</v>
      </c>
      <c r="D136" s="229" t="s">
        <v>230</v>
      </c>
      <c r="E136" s="230" t="s">
        <v>3463</v>
      </c>
      <c r="F136" s="231" t="s">
        <v>3464</v>
      </c>
      <c r="G136" s="232" t="s">
        <v>374</v>
      </c>
      <c r="H136" s="233">
        <v>21.600000000000001</v>
      </c>
      <c r="I136" s="234"/>
      <c r="J136" s="235">
        <f>ROUND(I136*H136,2)</f>
        <v>0</v>
      </c>
      <c r="K136" s="231" t="s">
        <v>234</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91</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6447</v>
      </c>
    </row>
    <row r="137" s="13" customFormat="1">
      <c r="A137" s="13"/>
      <c r="B137" s="252"/>
      <c r="C137" s="253"/>
      <c r="D137" s="242" t="s">
        <v>369</v>
      </c>
      <c r="E137" s="254" t="s">
        <v>1</v>
      </c>
      <c r="F137" s="255" t="s">
        <v>6448</v>
      </c>
      <c r="G137" s="253"/>
      <c r="H137" s="256">
        <v>21.600000000000001</v>
      </c>
      <c r="I137" s="257"/>
      <c r="J137" s="253"/>
      <c r="K137" s="253"/>
      <c r="L137" s="258"/>
      <c r="M137" s="259"/>
      <c r="N137" s="260"/>
      <c r="O137" s="260"/>
      <c r="P137" s="260"/>
      <c r="Q137" s="260"/>
      <c r="R137" s="260"/>
      <c r="S137" s="260"/>
      <c r="T137" s="261"/>
      <c r="U137" s="13"/>
      <c r="V137" s="13"/>
      <c r="W137" s="13"/>
      <c r="X137" s="13"/>
      <c r="Y137" s="13"/>
      <c r="Z137" s="13"/>
      <c r="AA137" s="13"/>
      <c r="AB137" s="13"/>
      <c r="AC137" s="13"/>
      <c r="AD137" s="13"/>
      <c r="AE137" s="13"/>
      <c r="AT137" s="262" t="s">
        <v>369</v>
      </c>
      <c r="AU137" s="262" t="s">
        <v>91</v>
      </c>
      <c r="AV137" s="13" t="s">
        <v>91</v>
      </c>
      <c r="AW137" s="13" t="s">
        <v>38</v>
      </c>
      <c r="AX137" s="13" t="s">
        <v>83</v>
      </c>
      <c r="AY137" s="262" t="s">
        <v>227</v>
      </c>
    </row>
    <row r="138" s="14" customFormat="1">
      <c r="A138" s="14"/>
      <c r="B138" s="263"/>
      <c r="C138" s="264"/>
      <c r="D138" s="242" t="s">
        <v>369</v>
      </c>
      <c r="E138" s="265" t="s">
        <v>1</v>
      </c>
      <c r="F138" s="266" t="s">
        <v>371</v>
      </c>
      <c r="G138" s="264"/>
      <c r="H138" s="267">
        <v>21.600000000000001</v>
      </c>
      <c r="I138" s="268"/>
      <c r="J138" s="264"/>
      <c r="K138" s="264"/>
      <c r="L138" s="269"/>
      <c r="M138" s="270"/>
      <c r="N138" s="271"/>
      <c r="O138" s="271"/>
      <c r="P138" s="271"/>
      <c r="Q138" s="271"/>
      <c r="R138" s="271"/>
      <c r="S138" s="271"/>
      <c r="T138" s="272"/>
      <c r="U138" s="14"/>
      <c r="V138" s="14"/>
      <c r="W138" s="14"/>
      <c r="X138" s="14"/>
      <c r="Y138" s="14"/>
      <c r="Z138" s="14"/>
      <c r="AA138" s="14"/>
      <c r="AB138" s="14"/>
      <c r="AC138" s="14"/>
      <c r="AD138" s="14"/>
      <c r="AE138" s="14"/>
      <c r="AT138" s="273" t="s">
        <v>369</v>
      </c>
      <c r="AU138" s="273" t="s">
        <v>91</v>
      </c>
      <c r="AV138" s="14" t="s">
        <v>115</v>
      </c>
      <c r="AW138" s="14" t="s">
        <v>38</v>
      </c>
      <c r="AX138" s="14" t="s">
        <v>87</v>
      </c>
      <c r="AY138" s="273" t="s">
        <v>227</v>
      </c>
    </row>
    <row r="139" s="2" customFormat="1" ht="16.5" customHeight="1">
      <c r="A139" s="40"/>
      <c r="B139" s="41"/>
      <c r="C139" s="229" t="s">
        <v>115</v>
      </c>
      <c r="D139" s="229" t="s">
        <v>230</v>
      </c>
      <c r="E139" s="230" t="s">
        <v>384</v>
      </c>
      <c r="F139" s="231" t="s">
        <v>385</v>
      </c>
      <c r="G139" s="232" t="s">
        <v>374</v>
      </c>
      <c r="H139" s="233">
        <v>17.280000000000001</v>
      </c>
      <c r="I139" s="234"/>
      <c r="J139" s="235">
        <f>ROUND(I139*H139,2)</f>
        <v>0</v>
      </c>
      <c r="K139" s="231" t="s">
        <v>234</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91</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6449</v>
      </c>
    </row>
    <row r="140" s="2" customFormat="1">
      <c r="A140" s="40"/>
      <c r="B140" s="41"/>
      <c r="C140" s="42"/>
      <c r="D140" s="242" t="s">
        <v>237</v>
      </c>
      <c r="E140" s="42"/>
      <c r="F140" s="243" t="s">
        <v>387</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8" t="s">
        <v>237</v>
      </c>
      <c r="AU140" s="18" t="s">
        <v>91</v>
      </c>
    </row>
    <row r="141" s="13" customFormat="1">
      <c r="A141" s="13"/>
      <c r="B141" s="252"/>
      <c r="C141" s="253"/>
      <c r="D141" s="242" t="s">
        <v>369</v>
      </c>
      <c r="E141" s="253"/>
      <c r="F141" s="255" t="s">
        <v>6450</v>
      </c>
      <c r="G141" s="253"/>
      <c r="H141" s="256">
        <v>17.280000000000001</v>
      </c>
      <c r="I141" s="257"/>
      <c r="J141" s="253"/>
      <c r="K141" s="253"/>
      <c r="L141" s="258"/>
      <c r="M141" s="259"/>
      <c r="N141" s="260"/>
      <c r="O141" s="260"/>
      <c r="P141" s="260"/>
      <c r="Q141" s="260"/>
      <c r="R141" s="260"/>
      <c r="S141" s="260"/>
      <c r="T141" s="261"/>
      <c r="U141" s="13"/>
      <c r="V141" s="13"/>
      <c r="W141" s="13"/>
      <c r="X141" s="13"/>
      <c r="Y141" s="13"/>
      <c r="Z141" s="13"/>
      <c r="AA141" s="13"/>
      <c r="AB141" s="13"/>
      <c r="AC141" s="13"/>
      <c r="AD141" s="13"/>
      <c r="AE141" s="13"/>
      <c r="AT141" s="262" t="s">
        <v>369</v>
      </c>
      <c r="AU141" s="262" t="s">
        <v>91</v>
      </c>
      <c r="AV141" s="13" t="s">
        <v>91</v>
      </c>
      <c r="AW141" s="13" t="s">
        <v>4</v>
      </c>
      <c r="AX141" s="13" t="s">
        <v>87</v>
      </c>
      <c r="AY141" s="262" t="s">
        <v>227</v>
      </c>
    </row>
    <row r="142" s="2" customFormat="1" ht="16.5" customHeight="1">
      <c r="A142" s="40"/>
      <c r="B142" s="41"/>
      <c r="C142" s="229" t="s">
        <v>121</v>
      </c>
      <c r="D142" s="229" t="s">
        <v>230</v>
      </c>
      <c r="E142" s="230" t="s">
        <v>389</v>
      </c>
      <c r="F142" s="231" t="s">
        <v>390</v>
      </c>
      <c r="G142" s="232" t="s">
        <v>374</v>
      </c>
      <c r="H142" s="233">
        <v>181.25999999999999</v>
      </c>
      <c r="I142" s="234"/>
      <c r="J142" s="235">
        <f>ROUND(I142*H142,2)</f>
        <v>0</v>
      </c>
      <c r="K142" s="231" t="s">
        <v>234</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6451</v>
      </c>
    </row>
    <row r="143" s="15" customFormat="1">
      <c r="A143" s="15"/>
      <c r="B143" s="274"/>
      <c r="C143" s="275"/>
      <c r="D143" s="242" t="s">
        <v>369</v>
      </c>
      <c r="E143" s="276" t="s">
        <v>1</v>
      </c>
      <c r="F143" s="277" t="s">
        <v>6452</v>
      </c>
      <c r="G143" s="275"/>
      <c r="H143" s="276" t="s">
        <v>1</v>
      </c>
      <c r="I143" s="278"/>
      <c r="J143" s="275"/>
      <c r="K143" s="275"/>
      <c r="L143" s="279"/>
      <c r="M143" s="280"/>
      <c r="N143" s="281"/>
      <c r="O143" s="281"/>
      <c r="P143" s="281"/>
      <c r="Q143" s="281"/>
      <c r="R143" s="281"/>
      <c r="S143" s="281"/>
      <c r="T143" s="282"/>
      <c r="U143" s="15"/>
      <c r="V143" s="15"/>
      <c r="W143" s="15"/>
      <c r="X143" s="15"/>
      <c r="Y143" s="15"/>
      <c r="Z143" s="15"/>
      <c r="AA143" s="15"/>
      <c r="AB143" s="15"/>
      <c r="AC143" s="15"/>
      <c r="AD143" s="15"/>
      <c r="AE143" s="15"/>
      <c r="AT143" s="283" t="s">
        <v>369</v>
      </c>
      <c r="AU143" s="283" t="s">
        <v>91</v>
      </c>
      <c r="AV143" s="15" t="s">
        <v>87</v>
      </c>
      <c r="AW143" s="15" t="s">
        <v>38</v>
      </c>
      <c r="AX143" s="15" t="s">
        <v>83</v>
      </c>
      <c r="AY143" s="283" t="s">
        <v>227</v>
      </c>
    </row>
    <row r="144" s="13" customFormat="1">
      <c r="A144" s="13"/>
      <c r="B144" s="252"/>
      <c r="C144" s="253"/>
      <c r="D144" s="242" t="s">
        <v>369</v>
      </c>
      <c r="E144" s="254" t="s">
        <v>1</v>
      </c>
      <c r="F144" s="255" t="s">
        <v>6453</v>
      </c>
      <c r="G144" s="253"/>
      <c r="H144" s="256">
        <v>12.960000000000001</v>
      </c>
      <c r="I144" s="257"/>
      <c r="J144" s="253"/>
      <c r="K144" s="253"/>
      <c r="L144" s="258"/>
      <c r="M144" s="259"/>
      <c r="N144" s="260"/>
      <c r="O144" s="260"/>
      <c r="P144" s="260"/>
      <c r="Q144" s="260"/>
      <c r="R144" s="260"/>
      <c r="S144" s="260"/>
      <c r="T144" s="261"/>
      <c r="U144" s="13"/>
      <c r="V144" s="13"/>
      <c r="W144" s="13"/>
      <c r="X144" s="13"/>
      <c r="Y144" s="13"/>
      <c r="Z144" s="13"/>
      <c r="AA144" s="13"/>
      <c r="AB144" s="13"/>
      <c r="AC144" s="13"/>
      <c r="AD144" s="13"/>
      <c r="AE144" s="13"/>
      <c r="AT144" s="262" t="s">
        <v>369</v>
      </c>
      <c r="AU144" s="262" t="s">
        <v>91</v>
      </c>
      <c r="AV144" s="13" t="s">
        <v>91</v>
      </c>
      <c r="AW144" s="13" t="s">
        <v>38</v>
      </c>
      <c r="AX144" s="13" t="s">
        <v>83</v>
      </c>
      <c r="AY144" s="262" t="s">
        <v>227</v>
      </c>
    </row>
    <row r="145" s="13" customFormat="1">
      <c r="A145" s="13"/>
      <c r="B145" s="252"/>
      <c r="C145" s="253"/>
      <c r="D145" s="242" t="s">
        <v>369</v>
      </c>
      <c r="E145" s="254" t="s">
        <v>1</v>
      </c>
      <c r="F145" s="255" t="s">
        <v>6454</v>
      </c>
      <c r="G145" s="253"/>
      <c r="H145" s="256">
        <v>168.30000000000001</v>
      </c>
      <c r="I145" s="257"/>
      <c r="J145" s="253"/>
      <c r="K145" s="253"/>
      <c r="L145" s="258"/>
      <c r="M145" s="259"/>
      <c r="N145" s="260"/>
      <c r="O145" s="260"/>
      <c r="P145" s="260"/>
      <c r="Q145" s="260"/>
      <c r="R145" s="260"/>
      <c r="S145" s="260"/>
      <c r="T145" s="261"/>
      <c r="U145" s="13"/>
      <c r="V145" s="13"/>
      <c r="W145" s="13"/>
      <c r="X145" s="13"/>
      <c r="Y145" s="13"/>
      <c r="Z145" s="13"/>
      <c r="AA145" s="13"/>
      <c r="AB145" s="13"/>
      <c r="AC145" s="13"/>
      <c r="AD145" s="13"/>
      <c r="AE145" s="13"/>
      <c r="AT145" s="262" t="s">
        <v>369</v>
      </c>
      <c r="AU145" s="262" t="s">
        <v>91</v>
      </c>
      <c r="AV145" s="13" t="s">
        <v>91</v>
      </c>
      <c r="AW145" s="13" t="s">
        <v>38</v>
      </c>
      <c r="AX145" s="13" t="s">
        <v>83</v>
      </c>
      <c r="AY145" s="262" t="s">
        <v>227</v>
      </c>
    </row>
    <row r="146" s="14" customFormat="1">
      <c r="A146" s="14"/>
      <c r="B146" s="263"/>
      <c r="C146" s="264"/>
      <c r="D146" s="242" t="s">
        <v>369</v>
      </c>
      <c r="E146" s="265" t="s">
        <v>1</v>
      </c>
      <c r="F146" s="266" t="s">
        <v>371</v>
      </c>
      <c r="G146" s="264"/>
      <c r="H146" s="267">
        <v>181.25999999999999</v>
      </c>
      <c r="I146" s="268"/>
      <c r="J146" s="264"/>
      <c r="K146" s="264"/>
      <c r="L146" s="269"/>
      <c r="M146" s="270"/>
      <c r="N146" s="271"/>
      <c r="O146" s="271"/>
      <c r="P146" s="271"/>
      <c r="Q146" s="271"/>
      <c r="R146" s="271"/>
      <c r="S146" s="271"/>
      <c r="T146" s="272"/>
      <c r="U146" s="14"/>
      <c r="V146" s="14"/>
      <c r="W146" s="14"/>
      <c r="X146" s="14"/>
      <c r="Y146" s="14"/>
      <c r="Z146" s="14"/>
      <c r="AA146" s="14"/>
      <c r="AB146" s="14"/>
      <c r="AC146" s="14"/>
      <c r="AD146" s="14"/>
      <c r="AE146" s="14"/>
      <c r="AT146" s="273" t="s">
        <v>369</v>
      </c>
      <c r="AU146" s="273" t="s">
        <v>91</v>
      </c>
      <c r="AV146" s="14" t="s">
        <v>115</v>
      </c>
      <c r="AW146" s="14" t="s">
        <v>38</v>
      </c>
      <c r="AX146" s="14" t="s">
        <v>87</v>
      </c>
      <c r="AY146" s="273" t="s">
        <v>227</v>
      </c>
    </row>
    <row r="147" s="2" customFormat="1" ht="21.75" customHeight="1">
      <c r="A147" s="40"/>
      <c r="B147" s="41"/>
      <c r="C147" s="229" t="s">
        <v>257</v>
      </c>
      <c r="D147" s="229" t="s">
        <v>230</v>
      </c>
      <c r="E147" s="230" t="s">
        <v>5522</v>
      </c>
      <c r="F147" s="231" t="s">
        <v>5523</v>
      </c>
      <c r="G147" s="232" t="s">
        <v>374</v>
      </c>
      <c r="H147" s="233">
        <v>1812.5999999999999</v>
      </c>
      <c r="I147" s="234"/>
      <c r="J147" s="235">
        <f>ROUND(I147*H147,2)</f>
        <v>0</v>
      </c>
      <c r="K147" s="231" t="s">
        <v>234</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91</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6455</v>
      </c>
    </row>
    <row r="148" s="13" customFormat="1">
      <c r="A148" s="13"/>
      <c r="B148" s="252"/>
      <c r="C148" s="253"/>
      <c r="D148" s="242" t="s">
        <v>369</v>
      </c>
      <c r="E148" s="253"/>
      <c r="F148" s="255" t="s">
        <v>6456</v>
      </c>
      <c r="G148" s="253"/>
      <c r="H148" s="256">
        <v>1812.5999999999999</v>
      </c>
      <c r="I148" s="257"/>
      <c r="J148" s="253"/>
      <c r="K148" s="253"/>
      <c r="L148" s="258"/>
      <c r="M148" s="259"/>
      <c r="N148" s="260"/>
      <c r="O148" s="260"/>
      <c r="P148" s="260"/>
      <c r="Q148" s="260"/>
      <c r="R148" s="260"/>
      <c r="S148" s="260"/>
      <c r="T148" s="261"/>
      <c r="U148" s="13"/>
      <c r="V148" s="13"/>
      <c r="W148" s="13"/>
      <c r="X148" s="13"/>
      <c r="Y148" s="13"/>
      <c r="Z148" s="13"/>
      <c r="AA148" s="13"/>
      <c r="AB148" s="13"/>
      <c r="AC148" s="13"/>
      <c r="AD148" s="13"/>
      <c r="AE148" s="13"/>
      <c r="AT148" s="262" t="s">
        <v>369</v>
      </c>
      <c r="AU148" s="262" t="s">
        <v>91</v>
      </c>
      <c r="AV148" s="13" t="s">
        <v>91</v>
      </c>
      <c r="AW148" s="13" t="s">
        <v>4</v>
      </c>
      <c r="AX148" s="13" t="s">
        <v>87</v>
      </c>
      <c r="AY148" s="262" t="s">
        <v>227</v>
      </c>
    </row>
    <row r="149" s="2" customFormat="1" ht="16.5" customHeight="1">
      <c r="A149" s="40"/>
      <c r="B149" s="41"/>
      <c r="C149" s="229" t="s">
        <v>262</v>
      </c>
      <c r="D149" s="229" t="s">
        <v>230</v>
      </c>
      <c r="E149" s="230" t="s">
        <v>393</v>
      </c>
      <c r="F149" s="231" t="s">
        <v>394</v>
      </c>
      <c r="G149" s="232" t="s">
        <v>374</v>
      </c>
      <c r="H149" s="233">
        <v>181.25999999999999</v>
      </c>
      <c r="I149" s="234"/>
      <c r="J149" s="235">
        <f>ROUND(I149*H149,2)</f>
        <v>0</v>
      </c>
      <c r="K149" s="231" t="s">
        <v>234</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6457</v>
      </c>
    </row>
    <row r="150" s="2" customFormat="1" ht="16.5" customHeight="1">
      <c r="A150" s="40"/>
      <c r="B150" s="41"/>
      <c r="C150" s="229" t="s">
        <v>266</v>
      </c>
      <c r="D150" s="229" t="s">
        <v>230</v>
      </c>
      <c r="E150" s="230" t="s">
        <v>5874</v>
      </c>
      <c r="F150" s="231" t="s">
        <v>5875</v>
      </c>
      <c r="G150" s="232" t="s">
        <v>398</v>
      </c>
      <c r="H150" s="233">
        <v>326.26799999999997</v>
      </c>
      <c r="I150" s="234"/>
      <c r="J150" s="235">
        <f>ROUND(I150*H150,2)</f>
        <v>0</v>
      </c>
      <c r="K150" s="231" t="s">
        <v>234</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6458</v>
      </c>
    </row>
    <row r="151" s="13" customFormat="1">
      <c r="A151" s="13"/>
      <c r="B151" s="252"/>
      <c r="C151" s="253"/>
      <c r="D151" s="242" t="s">
        <v>369</v>
      </c>
      <c r="E151" s="253"/>
      <c r="F151" s="255" t="s">
        <v>6459</v>
      </c>
      <c r="G151" s="253"/>
      <c r="H151" s="256">
        <v>326.26799999999997</v>
      </c>
      <c r="I151" s="257"/>
      <c r="J151" s="253"/>
      <c r="K151" s="253"/>
      <c r="L151" s="258"/>
      <c r="M151" s="259"/>
      <c r="N151" s="260"/>
      <c r="O151" s="260"/>
      <c r="P151" s="260"/>
      <c r="Q151" s="260"/>
      <c r="R151" s="260"/>
      <c r="S151" s="260"/>
      <c r="T151" s="261"/>
      <c r="U151" s="13"/>
      <c r="V151" s="13"/>
      <c r="W151" s="13"/>
      <c r="X151" s="13"/>
      <c r="Y151" s="13"/>
      <c r="Z151" s="13"/>
      <c r="AA151" s="13"/>
      <c r="AB151" s="13"/>
      <c r="AC151" s="13"/>
      <c r="AD151" s="13"/>
      <c r="AE151" s="13"/>
      <c r="AT151" s="262" t="s">
        <v>369</v>
      </c>
      <c r="AU151" s="262" t="s">
        <v>91</v>
      </c>
      <c r="AV151" s="13" t="s">
        <v>91</v>
      </c>
      <c r="AW151" s="13" t="s">
        <v>4</v>
      </c>
      <c r="AX151" s="13" t="s">
        <v>87</v>
      </c>
      <c r="AY151" s="262" t="s">
        <v>227</v>
      </c>
    </row>
    <row r="152" s="2" customFormat="1" ht="16.5" customHeight="1">
      <c r="A152" s="40"/>
      <c r="B152" s="41"/>
      <c r="C152" s="229" t="s">
        <v>270</v>
      </c>
      <c r="D152" s="229" t="s">
        <v>230</v>
      </c>
      <c r="E152" s="230" t="s">
        <v>401</v>
      </c>
      <c r="F152" s="231" t="s">
        <v>402</v>
      </c>
      <c r="G152" s="232" t="s">
        <v>374</v>
      </c>
      <c r="H152" s="233">
        <v>8.6400000000000006</v>
      </c>
      <c r="I152" s="234"/>
      <c r="J152" s="235">
        <f>ROUND(I152*H152,2)</f>
        <v>0</v>
      </c>
      <c r="K152" s="231" t="s">
        <v>234</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91</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6460</v>
      </c>
    </row>
    <row r="153" s="13" customFormat="1">
      <c r="A153" s="13"/>
      <c r="B153" s="252"/>
      <c r="C153" s="253"/>
      <c r="D153" s="242" t="s">
        <v>369</v>
      </c>
      <c r="E153" s="254" t="s">
        <v>1</v>
      </c>
      <c r="F153" s="255" t="s">
        <v>6461</v>
      </c>
      <c r="G153" s="253"/>
      <c r="H153" s="256">
        <v>8.6400000000000006</v>
      </c>
      <c r="I153" s="257"/>
      <c r="J153" s="253"/>
      <c r="K153" s="253"/>
      <c r="L153" s="258"/>
      <c r="M153" s="259"/>
      <c r="N153" s="260"/>
      <c r="O153" s="260"/>
      <c r="P153" s="260"/>
      <c r="Q153" s="260"/>
      <c r="R153" s="260"/>
      <c r="S153" s="260"/>
      <c r="T153" s="261"/>
      <c r="U153" s="13"/>
      <c r="V153" s="13"/>
      <c r="W153" s="13"/>
      <c r="X153" s="13"/>
      <c r="Y153" s="13"/>
      <c r="Z153" s="13"/>
      <c r="AA153" s="13"/>
      <c r="AB153" s="13"/>
      <c r="AC153" s="13"/>
      <c r="AD153" s="13"/>
      <c r="AE153" s="13"/>
      <c r="AT153" s="262" t="s">
        <v>369</v>
      </c>
      <c r="AU153" s="262" t="s">
        <v>91</v>
      </c>
      <c r="AV153" s="13" t="s">
        <v>91</v>
      </c>
      <c r="AW153" s="13" t="s">
        <v>38</v>
      </c>
      <c r="AX153" s="13" t="s">
        <v>83</v>
      </c>
      <c r="AY153" s="262" t="s">
        <v>227</v>
      </c>
    </row>
    <row r="154" s="14" customFormat="1">
      <c r="A154" s="14"/>
      <c r="B154" s="263"/>
      <c r="C154" s="264"/>
      <c r="D154" s="242" t="s">
        <v>369</v>
      </c>
      <c r="E154" s="265" t="s">
        <v>1</v>
      </c>
      <c r="F154" s="266" t="s">
        <v>371</v>
      </c>
      <c r="G154" s="264"/>
      <c r="H154" s="267">
        <v>8.6400000000000006</v>
      </c>
      <c r="I154" s="268"/>
      <c r="J154" s="264"/>
      <c r="K154" s="264"/>
      <c r="L154" s="269"/>
      <c r="M154" s="270"/>
      <c r="N154" s="271"/>
      <c r="O154" s="271"/>
      <c r="P154" s="271"/>
      <c r="Q154" s="271"/>
      <c r="R154" s="271"/>
      <c r="S154" s="271"/>
      <c r="T154" s="272"/>
      <c r="U154" s="14"/>
      <c r="V154" s="14"/>
      <c r="W154" s="14"/>
      <c r="X154" s="14"/>
      <c r="Y154" s="14"/>
      <c r="Z154" s="14"/>
      <c r="AA154" s="14"/>
      <c r="AB154" s="14"/>
      <c r="AC154" s="14"/>
      <c r="AD154" s="14"/>
      <c r="AE154" s="14"/>
      <c r="AT154" s="273" t="s">
        <v>369</v>
      </c>
      <c r="AU154" s="273" t="s">
        <v>91</v>
      </c>
      <c r="AV154" s="14" t="s">
        <v>115</v>
      </c>
      <c r="AW154" s="14" t="s">
        <v>38</v>
      </c>
      <c r="AX154" s="14" t="s">
        <v>87</v>
      </c>
      <c r="AY154" s="273" t="s">
        <v>227</v>
      </c>
    </row>
    <row r="155" s="2" customFormat="1" ht="16.5" customHeight="1">
      <c r="A155" s="40"/>
      <c r="B155" s="41"/>
      <c r="C155" s="229" t="s">
        <v>274</v>
      </c>
      <c r="D155" s="229" t="s">
        <v>230</v>
      </c>
      <c r="E155" s="230" t="s">
        <v>5536</v>
      </c>
      <c r="F155" s="231" t="s">
        <v>5537</v>
      </c>
      <c r="G155" s="232" t="s">
        <v>415</v>
      </c>
      <c r="H155" s="233">
        <v>252</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91</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6462</v>
      </c>
    </row>
    <row r="156" s="15" customFormat="1">
      <c r="A156" s="15"/>
      <c r="B156" s="274"/>
      <c r="C156" s="275"/>
      <c r="D156" s="242" t="s">
        <v>369</v>
      </c>
      <c r="E156" s="276" t="s">
        <v>1</v>
      </c>
      <c r="F156" s="277" t="s">
        <v>6463</v>
      </c>
      <c r="G156" s="275"/>
      <c r="H156" s="276" t="s">
        <v>1</v>
      </c>
      <c r="I156" s="278"/>
      <c r="J156" s="275"/>
      <c r="K156" s="275"/>
      <c r="L156" s="279"/>
      <c r="M156" s="280"/>
      <c r="N156" s="281"/>
      <c r="O156" s="281"/>
      <c r="P156" s="281"/>
      <c r="Q156" s="281"/>
      <c r="R156" s="281"/>
      <c r="S156" s="281"/>
      <c r="T156" s="282"/>
      <c r="U156" s="15"/>
      <c r="V156" s="15"/>
      <c r="W156" s="15"/>
      <c r="X156" s="15"/>
      <c r="Y156" s="15"/>
      <c r="Z156" s="15"/>
      <c r="AA156" s="15"/>
      <c r="AB156" s="15"/>
      <c r="AC156" s="15"/>
      <c r="AD156" s="15"/>
      <c r="AE156" s="15"/>
      <c r="AT156" s="283" t="s">
        <v>369</v>
      </c>
      <c r="AU156" s="283" t="s">
        <v>91</v>
      </c>
      <c r="AV156" s="15" t="s">
        <v>87</v>
      </c>
      <c r="AW156" s="15" t="s">
        <v>38</v>
      </c>
      <c r="AX156" s="15" t="s">
        <v>83</v>
      </c>
      <c r="AY156" s="283" t="s">
        <v>227</v>
      </c>
    </row>
    <row r="157" s="13" customFormat="1">
      <c r="A157" s="13"/>
      <c r="B157" s="252"/>
      <c r="C157" s="253"/>
      <c r="D157" s="242" t="s">
        <v>369</v>
      </c>
      <c r="E157" s="254" t="s">
        <v>1</v>
      </c>
      <c r="F157" s="255" t="s">
        <v>6464</v>
      </c>
      <c r="G157" s="253"/>
      <c r="H157" s="256">
        <v>54</v>
      </c>
      <c r="I157" s="257"/>
      <c r="J157" s="253"/>
      <c r="K157" s="253"/>
      <c r="L157" s="258"/>
      <c r="M157" s="259"/>
      <c r="N157" s="260"/>
      <c r="O157" s="260"/>
      <c r="P157" s="260"/>
      <c r="Q157" s="260"/>
      <c r="R157" s="260"/>
      <c r="S157" s="260"/>
      <c r="T157" s="261"/>
      <c r="U157" s="13"/>
      <c r="V157" s="13"/>
      <c r="W157" s="13"/>
      <c r="X157" s="13"/>
      <c r="Y157" s="13"/>
      <c r="Z157" s="13"/>
      <c r="AA157" s="13"/>
      <c r="AB157" s="13"/>
      <c r="AC157" s="13"/>
      <c r="AD157" s="13"/>
      <c r="AE157" s="13"/>
      <c r="AT157" s="262" t="s">
        <v>369</v>
      </c>
      <c r="AU157" s="262" t="s">
        <v>91</v>
      </c>
      <c r="AV157" s="13" t="s">
        <v>91</v>
      </c>
      <c r="AW157" s="13" t="s">
        <v>38</v>
      </c>
      <c r="AX157" s="13" t="s">
        <v>83</v>
      </c>
      <c r="AY157" s="262" t="s">
        <v>227</v>
      </c>
    </row>
    <row r="158" s="13" customFormat="1">
      <c r="A158" s="13"/>
      <c r="B158" s="252"/>
      <c r="C158" s="253"/>
      <c r="D158" s="242" t="s">
        <v>369</v>
      </c>
      <c r="E158" s="254" t="s">
        <v>1</v>
      </c>
      <c r="F158" s="255" t="s">
        <v>6465</v>
      </c>
      <c r="G158" s="253"/>
      <c r="H158" s="256">
        <v>198</v>
      </c>
      <c r="I158" s="257"/>
      <c r="J158" s="253"/>
      <c r="K158" s="253"/>
      <c r="L158" s="258"/>
      <c r="M158" s="259"/>
      <c r="N158" s="260"/>
      <c r="O158" s="260"/>
      <c r="P158" s="260"/>
      <c r="Q158" s="260"/>
      <c r="R158" s="260"/>
      <c r="S158" s="260"/>
      <c r="T158" s="261"/>
      <c r="U158" s="13"/>
      <c r="V158" s="13"/>
      <c r="W158" s="13"/>
      <c r="X158" s="13"/>
      <c r="Y158" s="13"/>
      <c r="Z158" s="13"/>
      <c r="AA158" s="13"/>
      <c r="AB158" s="13"/>
      <c r="AC158" s="13"/>
      <c r="AD158" s="13"/>
      <c r="AE158" s="13"/>
      <c r="AT158" s="262" t="s">
        <v>369</v>
      </c>
      <c r="AU158" s="262" t="s">
        <v>91</v>
      </c>
      <c r="AV158" s="13" t="s">
        <v>91</v>
      </c>
      <c r="AW158" s="13" t="s">
        <v>38</v>
      </c>
      <c r="AX158" s="13" t="s">
        <v>83</v>
      </c>
      <c r="AY158" s="262" t="s">
        <v>227</v>
      </c>
    </row>
    <row r="159" s="14" customFormat="1">
      <c r="A159" s="14"/>
      <c r="B159" s="263"/>
      <c r="C159" s="264"/>
      <c r="D159" s="242" t="s">
        <v>369</v>
      </c>
      <c r="E159" s="265" t="s">
        <v>1</v>
      </c>
      <c r="F159" s="266" t="s">
        <v>371</v>
      </c>
      <c r="G159" s="264"/>
      <c r="H159" s="267">
        <v>252</v>
      </c>
      <c r="I159" s="268"/>
      <c r="J159" s="264"/>
      <c r="K159" s="264"/>
      <c r="L159" s="269"/>
      <c r="M159" s="270"/>
      <c r="N159" s="271"/>
      <c r="O159" s="271"/>
      <c r="P159" s="271"/>
      <c r="Q159" s="271"/>
      <c r="R159" s="271"/>
      <c r="S159" s="271"/>
      <c r="T159" s="272"/>
      <c r="U159" s="14"/>
      <c r="V159" s="14"/>
      <c r="W159" s="14"/>
      <c r="X159" s="14"/>
      <c r="Y159" s="14"/>
      <c r="Z159" s="14"/>
      <c r="AA159" s="14"/>
      <c r="AB159" s="14"/>
      <c r="AC159" s="14"/>
      <c r="AD159" s="14"/>
      <c r="AE159" s="14"/>
      <c r="AT159" s="273" t="s">
        <v>369</v>
      </c>
      <c r="AU159" s="273" t="s">
        <v>91</v>
      </c>
      <c r="AV159" s="14" t="s">
        <v>115</v>
      </c>
      <c r="AW159" s="14" t="s">
        <v>38</v>
      </c>
      <c r="AX159" s="14" t="s">
        <v>87</v>
      </c>
      <c r="AY159" s="273" t="s">
        <v>227</v>
      </c>
    </row>
    <row r="160" s="2" customFormat="1" ht="16.5" customHeight="1">
      <c r="A160" s="40"/>
      <c r="B160" s="41"/>
      <c r="C160" s="229" t="s">
        <v>278</v>
      </c>
      <c r="D160" s="229" t="s">
        <v>230</v>
      </c>
      <c r="E160" s="230" t="s">
        <v>419</v>
      </c>
      <c r="F160" s="231" t="s">
        <v>420</v>
      </c>
      <c r="G160" s="232" t="s">
        <v>374</v>
      </c>
      <c r="H160" s="233">
        <v>8.6400000000000006</v>
      </c>
      <c r="I160" s="234"/>
      <c r="J160" s="235">
        <f>ROUND(I160*H160,2)</f>
        <v>0</v>
      </c>
      <c r="K160" s="231" t="s">
        <v>234</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421</v>
      </c>
      <c r="AT160" s="240" t="s">
        <v>230</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421</v>
      </c>
      <c r="BM160" s="240" t="s">
        <v>6466</v>
      </c>
    </row>
    <row r="161" s="12" customFormat="1" ht="22.8" customHeight="1">
      <c r="A161" s="12"/>
      <c r="B161" s="213"/>
      <c r="C161" s="214"/>
      <c r="D161" s="215" t="s">
        <v>82</v>
      </c>
      <c r="E161" s="227" t="s">
        <v>121</v>
      </c>
      <c r="F161" s="227" t="s">
        <v>6467</v>
      </c>
      <c r="G161" s="214"/>
      <c r="H161" s="214"/>
      <c r="I161" s="217"/>
      <c r="J161" s="228">
        <f>BK161</f>
        <v>0</v>
      </c>
      <c r="K161" s="214"/>
      <c r="L161" s="219"/>
      <c r="M161" s="220"/>
      <c r="N161" s="221"/>
      <c r="O161" s="221"/>
      <c r="P161" s="222">
        <f>SUM(P162:P188)</f>
        <v>0</v>
      </c>
      <c r="Q161" s="221"/>
      <c r="R161" s="222">
        <f>SUM(R162:R188)</f>
        <v>316.13575599999996</v>
      </c>
      <c r="S161" s="221"/>
      <c r="T161" s="223">
        <f>SUM(T162:T188)</f>
        <v>0</v>
      </c>
      <c r="U161" s="12"/>
      <c r="V161" s="12"/>
      <c r="W161" s="12"/>
      <c r="X161" s="12"/>
      <c r="Y161" s="12"/>
      <c r="Z161" s="12"/>
      <c r="AA161" s="12"/>
      <c r="AB161" s="12"/>
      <c r="AC161" s="12"/>
      <c r="AD161" s="12"/>
      <c r="AE161" s="12"/>
      <c r="AR161" s="224" t="s">
        <v>87</v>
      </c>
      <c r="AT161" s="225" t="s">
        <v>82</v>
      </c>
      <c r="AU161" s="225" t="s">
        <v>87</v>
      </c>
      <c r="AY161" s="224" t="s">
        <v>227</v>
      </c>
      <c r="BK161" s="226">
        <f>SUM(BK162:BK188)</f>
        <v>0</v>
      </c>
    </row>
    <row r="162" s="2" customFormat="1" ht="16.5" customHeight="1">
      <c r="A162" s="40"/>
      <c r="B162" s="41"/>
      <c r="C162" s="229" t="s">
        <v>282</v>
      </c>
      <c r="D162" s="229" t="s">
        <v>230</v>
      </c>
      <c r="E162" s="230" t="s">
        <v>5562</v>
      </c>
      <c r="F162" s="231" t="s">
        <v>5563</v>
      </c>
      <c r="G162" s="232" t="s">
        <v>415</v>
      </c>
      <c r="H162" s="233">
        <v>158.59999999999999</v>
      </c>
      <c r="I162" s="234"/>
      <c r="J162" s="235">
        <f>ROUND(I162*H162,2)</f>
        <v>0</v>
      </c>
      <c r="K162" s="231" t="s">
        <v>234</v>
      </c>
      <c r="L162" s="46"/>
      <c r="M162" s="236" t="s">
        <v>1</v>
      </c>
      <c r="N162" s="237" t="s">
        <v>48</v>
      </c>
      <c r="O162" s="93"/>
      <c r="P162" s="238">
        <f>O162*H162</f>
        <v>0</v>
      </c>
      <c r="Q162" s="238">
        <v>0.080960000000000004</v>
      </c>
      <c r="R162" s="238">
        <f>Q162*H162</f>
        <v>12.840256</v>
      </c>
      <c r="S162" s="238">
        <v>0</v>
      </c>
      <c r="T162" s="239">
        <f>S162*H162</f>
        <v>0</v>
      </c>
      <c r="U162" s="40"/>
      <c r="V162" s="40"/>
      <c r="W162" s="40"/>
      <c r="X162" s="40"/>
      <c r="Y162" s="40"/>
      <c r="Z162" s="40"/>
      <c r="AA162" s="40"/>
      <c r="AB162" s="40"/>
      <c r="AC162" s="40"/>
      <c r="AD162" s="40"/>
      <c r="AE162" s="40"/>
      <c r="AR162" s="240" t="s">
        <v>115</v>
      </c>
      <c r="AT162" s="240" t="s">
        <v>230</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6468</v>
      </c>
    </row>
    <row r="163" s="13" customFormat="1">
      <c r="A163" s="13"/>
      <c r="B163" s="252"/>
      <c r="C163" s="253"/>
      <c r="D163" s="242" t="s">
        <v>369</v>
      </c>
      <c r="E163" s="254" t="s">
        <v>1</v>
      </c>
      <c r="F163" s="255" t="s">
        <v>6469</v>
      </c>
      <c r="G163" s="253"/>
      <c r="H163" s="256">
        <v>158.59999999999999</v>
      </c>
      <c r="I163" s="257"/>
      <c r="J163" s="253"/>
      <c r="K163" s="253"/>
      <c r="L163" s="258"/>
      <c r="M163" s="259"/>
      <c r="N163" s="260"/>
      <c r="O163" s="260"/>
      <c r="P163" s="260"/>
      <c r="Q163" s="260"/>
      <c r="R163" s="260"/>
      <c r="S163" s="260"/>
      <c r="T163" s="261"/>
      <c r="U163" s="13"/>
      <c r="V163" s="13"/>
      <c r="W163" s="13"/>
      <c r="X163" s="13"/>
      <c r="Y163" s="13"/>
      <c r="Z163" s="13"/>
      <c r="AA163" s="13"/>
      <c r="AB163" s="13"/>
      <c r="AC163" s="13"/>
      <c r="AD163" s="13"/>
      <c r="AE163" s="13"/>
      <c r="AT163" s="262" t="s">
        <v>369</v>
      </c>
      <c r="AU163" s="262" t="s">
        <v>91</v>
      </c>
      <c r="AV163" s="13" t="s">
        <v>91</v>
      </c>
      <c r="AW163" s="13" t="s">
        <v>38</v>
      </c>
      <c r="AX163" s="13" t="s">
        <v>83</v>
      </c>
      <c r="AY163" s="262" t="s">
        <v>227</v>
      </c>
    </row>
    <row r="164" s="14" customFormat="1">
      <c r="A164" s="14"/>
      <c r="B164" s="263"/>
      <c r="C164" s="264"/>
      <c r="D164" s="242" t="s">
        <v>369</v>
      </c>
      <c r="E164" s="265" t="s">
        <v>1</v>
      </c>
      <c r="F164" s="266" t="s">
        <v>371</v>
      </c>
      <c r="G164" s="264"/>
      <c r="H164" s="267">
        <v>158.59999999999999</v>
      </c>
      <c r="I164" s="268"/>
      <c r="J164" s="264"/>
      <c r="K164" s="264"/>
      <c r="L164" s="269"/>
      <c r="M164" s="270"/>
      <c r="N164" s="271"/>
      <c r="O164" s="271"/>
      <c r="P164" s="271"/>
      <c r="Q164" s="271"/>
      <c r="R164" s="271"/>
      <c r="S164" s="271"/>
      <c r="T164" s="272"/>
      <c r="U164" s="14"/>
      <c r="V164" s="14"/>
      <c r="W164" s="14"/>
      <c r="X164" s="14"/>
      <c r="Y164" s="14"/>
      <c r="Z164" s="14"/>
      <c r="AA164" s="14"/>
      <c r="AB164" s="14"/>
      <c r="AC164" s="14"/>
      <c r="AD164" s="14"/>
      <c r="AE164" s="14"/>
      <c r="AT164" s="273" t="s">
        <v>369</v>
      </c>
      <c r="AU164" s="273" t="s">
        <v>91</v>
      </c>
      <c r="AV164" s="14" t="s">
        <v>115</v>
      </c>
      <c r="AW164" s="14" t="s">
        <v>38</v>
      </c>
      <c r="AX164" s="14" t="s">
        <v>87</v>
      </c>
      <c r="AY164" s="273" t="s">
        <v>227</v>
      </c>
    </row>
    <row r="165" s="2" customFormat="1" ht="16.5" customHeight="1">
      <c r="A165" s="40"/>
      <c r="B165" s="41"/>
      <c r="C165" s="229" t="s">
        <v>289</v>
      </c>
      <c r="D165" s="229" t="s">
        <v>230</v>
      </c>
      <c r="E165" s="230" t="s">
        <v>6470</v>
      </c>
      <c r="F165" s="231" t="s">
        <v>6471</v>
      </c>
      <c r="G165" s="232" t="s">
        <v>415</v>
      </c>
      <c r="H165" s="233">
        <v>396</v>
      </c>
      <c r="I165" s="234"/>
      <c r="J165" s="235">
        <f>ROUND(I165*H165,2)</f>
        <v>0</v>
      </c>
      <c r="K165" s="231" t="s">
        <v>234</v>
      </c>
      <c r="L165" s="46"/>
      <c r="M165" s="236" t="s">
        <v>1</v>
      </c>
      <c r="N165" s="237" t="s">
        <v>48</v>
      </c>
      <c r="O165" s="93"/>
      <c r="P165" s="238">
        <f>O165*H165</f>
        <v>0</v>
      </c>
      <c r="Q165" s="238">
        <v>0.50600999999999996</v>
      </c>
      <c r="R165" s="238">
        <f>Q165*H165</f>
        <v>200.37995999999998</v>
      </c>
      <c r="S165" s="238">
        <v>0</v>
      </c>
      <c r="T165" s="239">
        <f>S165*H165</f>
        <v>0</v>
      </c>
      <c r="U165" s="40"/>
      <c r="V165" s="40"/>
      <c r="W165" s="40"/>
      <c r="X165" s="40"/>
      <c r="Y165" s="40"/>
      <c r="Z165" s="40"/>
      <c r="AA165" s="40"/>
      <c r="AB165" s="40"/>
      <c r="AC165" s="40"/>
      <c r="AD165" s="40"/>
      <c r="AE165" s="40"/>
      <c r="AR165" s="240" t="s">
        <v>115</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6472</v>
      </c>
    </row>
    <row r="166" s="13" customFormat="1">
      <c r="A166" s="13"/>
      <c r="B166" s="252"/>
      <c r="C166" s="253"/>
      <c r="D166" s="242" t="s">
        <v>369</v>
      </c>
      <c r="E166" s="254" t="s">
        <v>1</v>
      </c>
      <c r="F166" s="255" t="s">
        <v>6473</v>
      </c>
      <c r="G166" s="253"/>
      <c r="H166" s="256">
        <v>396</v>
      </c>
      <c r="I166" s="257"/>
      <c r="J166" s="253"/>
      <c r="K166" s="253"/>
      <c r="L166" s="258"/>
      <c r="M166" s="259"/>
      <c r="N166" s="260"/>
      <c r="O166" s="260"/>
      <c r="P166" s="260"/>
      <c r="Q166" s="260"/>
      <c r="R166" s="260"/>
      <c r="S166" s="260"/>
      <c r="T166" s="261"/>
      <c r="U166" s="13"/>
      <c r="V166" s="13"/>
      <c r="W166" s="13"/>
      <c r="X166" s="13"/>
      <c r="Y166" s="13"/>
      <c r="Z166" s="13"/>
      <c r="AA166" s="13"/>
      <c r="AB166" s="13"/>
      <c r="AC166" s="13"/>
      <c r="AD166" s="13"/>
      <c r="AE166" s="13"/>
      <c r="AT166" s="262" t="s">
        <v>369</v>
      </c>
      <c r="AU166" s="262" t="s">
        <v>91</v>
      </c>
      <c r="AV166" s="13" t="s">
        <v>91</v>
      </c>
      <c r="AW166" s="13" t="s">
        <v>38</v>
      </c>
      <c r="AX166" s="13" t="s">
        <v>83</v>
      </c>
      <c r="AY166" s="262" t="s">
        <v>227</v>
      </c>
    </row>
    <row r="167" s="14" customFormat="1">
      <c r="A167" s="14"/>
      <c r="B167" s="263"/>
      <c r="C167" s="264"/>
      <c r="D167" s="242" t="s">
        <v>369</v>
      </c>
      <c r="E167" s="265" t="s">
        <v>1</v>
      </c>
      <c r="F167" s="266" t="s">
        <v>371</v>
      </c>
      <c r="G167" s="264"/>
      <c r="H167" s="267">
        <v>396</v>
      </c>
      <c r="I167" s="268"/>
      <c r="J167" s="264"/>
      <c r="K167" s="264"/>
      <c r="L167" s="269"/>
      <c r="M167" s="270"/>
      <c r="N167" s="271"/>
      <c r="O167" s="271"/>
      <c r="P167" s="271"/>
      <c r="Q167" s="271"/>
      <c r="R167" s="271"/>
      <c r="S167" s="271"/>
      <c r="T167" s="272"/>
      <c r="U167" s="14"/>
      <c r="V167" s="14"/>
      <c r="W167" s="14"/>
      <c r="X167" s="14"/>
      <c r="Y167" s="14"/>
      <c r="Z167" s="14"/>
      <c r="AA167" s="14"/>
      <c r="AB167" s="14"/>
      <c r="AC167" s="14"/>
      <c r="AD167" s="14"/>
      <c r="AE167" s="14"/>
      <c r="AT167" s="273" t="s">
        <v>369</v>
      </c>
      <c r="AU167" s="273" t="s">
        <v>91</v>
      </c>
      <c r="AV167" s="14" t="s">
        <v>115</v>
      </c>
      <c r="AW167" s="14" t="s">
        <v>38</v>
      </c>
      <c r="AX167" s="14" t="s">
        <v>87</v>
      </c>
      <c r="AY167" s="273" t="s">
        <v>227</v>
      </c>
    </row>
    <row r="168" s="2" customFormat="1" ht="16.5" customHeight="1">
      <c r="A168" s="40"/>
      <c r="B168" s="41"/>
      <c r="C168" s="229" t="s">
        <v>293</v>
      </c>
      <c r="D168" s="229" t="s">
        <v>230</v>
      </c>
      <c r="E168" s="230" t="s">
        <v>6474</v>
      </c>
      <c r="F168" s="231" t="s">
        <v>6475</v>
      </c>
      <c r="G168" s="232" t="s">
        <v>415</v>
      </c>
      <c r="H168" s="233">
        <v>158.59999999999999</v>
      </c>
      <c r="I168" s="234"/>
      <c r="J168" s="235">
        <f>ROUND(I168*H168,2)</f>
        <v>0</v>
      </c>
      <c r="K168" s="231" t="s">
        <v>234</v>
      </c>
      <c r="L168" s="46"/>
      <c r="M168" s="236" t="s">
        <v>1</v>
      </c>
      <c r="N168" s="237" t="s">
        <v>48</v>
      </c>
      <c r="O168" s="93"/>
      <c r="P168" s="238">
        <f>O168*H168</f>
        <v>0</v>
      </c>
      <c r="Q168" s="238">
        <v>0.18906999999999999</v>
      </c>
      <c r="R168" s="238">
        <f>Q168*H168</f>
        <v>29.986501999999998</v>
      </c>
      <c r="S168" s="238">
        <v>0</v>
      </c>
      <c r="T168" s="239">
        <f>S168*H168</f>
        <v>0</v>
      </c>
      <c r="U168" s="40"/>
      <c r="V168" s="40"/>
      <c r="W168" s="40"/>
      <c r="X168" s="40"/>
      <c r="Y168" s="40"/>
      <c r="Z168" s="40"/>
      <c r="AA168" s="40"/>
      <c r="AB168" s="40"/>
      <c r="AC168" s="40"/>
      <c r="AD168" s="40"/>
      <c r="AE168" s="40"/>
      <c r="AR168" s="240" t="s">
        <v>115</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6476</v>
      </c>
    </row>
    <row r="169" s="13" customFormat="1">
      <c r="A169" s="13"/>
      <c r="B169" s="252"/>
      <c r="C169" s="253"/>
      <c r="D169" s="242" t="s">
        <v>369</v>
      </c>
      <c r="E169" s="254" t="s">
        <v>1</v>
      </c>
      <c r="F169" s="255" t="s">
        <v>6469</v>
      </c>
      <c r="G169" s="253"/>
      <c r="H169" s="256">
        <v>158.59999999999999</v>
      </c>
      <c r="I169" s="257"/>
      <c r="J169" s="253"/>
      <c r="K169" s="253"/>
      <c r="L169" s="258"/>
      <c r="M169" s="259"/>
      <c r="N169" s="260"/>
      <c r="O169" s="260"/>
      <c r="P169" s="260"/>
      <c r="Q169" s="260"/>
      <c r="R169" s="260"/>
      <c r="S169" s="260"/>
      <c r="T169" s="261"/>
      <c r="U169" s="13"/>
      <c r="V169" s="13"/>
      <c r="W169" s="13"/>
      <c r="X169" s="13"/>
      <c r="Y169" s="13"/>
      <c r="Z169" s="13"/>
      <c r="AA169" s="13"/>
      <c r="AB169" s="13"/>
      <c r="AC169" s="13"/>
      <c r="AD169" s="13"/>
      <c r="AE169" s="13"/>
      <c r="AT169" s="262" t="s">
        <v>369</v>
      </c>
      <c r="AU169" s="262" t="s">
        <v>91</v>
      </c>
      <c r="AV169" s="13" t="s">
        <v>91</v>
      </c>
      <c r="AW169" s="13" t="s">
        <v>38</v>
      </c>
      <c r="AX169" s="13" t="s">
        <v>83</v>
      </c>
      <c r="AY169" s="262" t="s">
        <v>227</v>
      </c>
    </row>
    <row r="170" s="14" customFormat="1">
      <c r="A170" s="14"/>
      <c r="B170" s="263"/>
      <c r="C170" s="264"/>
      <c r="D170" s="242" t="s">
        <v>369</v>
      </c>
      <c r="E170" s="265" t="s">
        <v>1</v>
      </c>
      <c r="F170" s="266" t="s">
        <v>371</v>
      </c>
      <c r="G170" s="264"/>
      <c r="H170" s="267">
        <v>158.59999999999999</v>
      </c>
      <c r="I170" s="268"/>
      <c r="J170" s="264"/>
      <c r="K170" s="264"/>
      <c r="L170" s="269"/>
      <c r="M170" s="270"/>
      <c r="N170" s="271"/>
      <c r="O170" s="271"/>
      <c r="P170" s="271"/>
      <c r="Q170" s="271"/>
      <c r="R170" s="271"/>
      <c r="S170" s="271"/>
      <c r="T170" s="272"/>
      <c r="U170" s="14"/>
      <c r="V170" s="14"/>
      <c r="W170" s="14"/>
      <c r="X170" s="14"/>
      <c r="Y170" s="14"/>
      <c r="Z170" s="14"/>
      <c r="AA170" s="14"/>
      <c r="AB170" s="14"/>
      <c r="AC170" s="14"/>
      <c r="AD170" s="14"/>
      <c r="AE170" s="14"/>
      <c r="AT170" s="273" t="s">
        <v>369</v>
      </c>
      <c r="AU170" s="273" t="s">
        <v>91</v>
      </c>
      <c r="AV170" s="14" t="s">
        <v>115</v>
      </c>
      <c r="AW170" s="14" t="s">
        <v>38</v>
      </c>
      <c r="AX170" s="14" t="s">
        <v>87</v>
      </c>
      <c r="AY170" s="273" t="s">
        <v>227</v>
      </c>
    </row>
    <row r="171" s="2" customFormat="1" ht="16.5" customHeight="1">
      <c r="A171" s="40"/>
      <c r="B171" s="41"/>
      <c r="C171" s="229" t="s">
        <v>8</v>
      </c>
      <c r="D171" s="229" t="s">
        <v>230</v>
      </c>
      <c r="E171" s="230" t="s">
        <v>6477</v>
      </c>
      <c r="F171" s="231" t="s">
        <v>6478</v>
      </c>
      <c r="G171" s="232" t="s">
        <v>415</v>
      </c>
      <c r="H171" s="233">
        <v>158.59999999999999</v>
      </c>
      <c r="I171" s="234"/>
      <c r="J171" s="235">
        <f>ROUND(I171*H171,2)</f>
        <v>0</v>
      </c>
      <c r="K171" s="231" t="s">
        <v>234</v>
      </c>
      <c r="L171" s="46"/>
      <c r="M171" s="236" t="s">
        <v>1</v>
      </c>
      <c r="N171" s="237" t="s">
        <v>48</v>
      </c>
      <c r="O171" s="93"/>
      <c r="P171" s="238">
        <f>O171*H171</f>
        <v>0</v>
      </c>
      <c r="Q171" s="238">
        <v>0.22542000000000001</v>
      </c>
      <c r="R171" s="238">
        <f>Q171*H171</f>
        <v>35.751612000000002</v>
      </c>
      <c r="S171" s="238">
        <v>0</v>
      </c>
      <c r="T171" s="239">
        <f>S171*H171</f>
        <v>0</v>
      </c>
      <c r="U171" s="40"/>
      <c r="V171" s="40"/>
      <c r="W171" s="40"/>
      <c r="X171" s="40"/>
      <c r="Y171" s="40"/>
      <c r="Z171" s="40"/>
      <c r="AA171" s="40"/>
      <c r="AB171" s="40"/>
      <c r="AC171" s="40"/>
      <c r="AD171" s="40"/>
      <c r="AE171" s="40"/>
      <c r="AR171" s="240" t="s">
        <v>115</v>
      </c>
      <c r="AT171" s="240" t="s">
        <v>230</v>
      </c>
      <c r="AU171" s="240" t="s">
        <v>91</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6479</v>
      </c>
    </row>
    <row r="172" s="13" customFormat="1">
      <c r="A172" s="13"/>
      <c r="B172" s="252"/>
      <c r="C172" s="253"/>
      <c r="D172" s="242" t="s">
        <v>369</v>
      </c>
      <c r="E172" s="254" t="s">
        <v>1</v>
      </c>
      <c r="F172" s="255" t="s">
        <v>6469</v>
      </c>
      <c r="G172" s="253"/>
      <c r="H172" s="256">
        <v>158.59999999999999</v>
      </c>
      <c r="I172" s="257"/>
      <c r="J172" s="253"/>
      <c r="K172" s="253"/>
      <c r="L172" s="258"/>
      <c r="M172" s="259"/>
      <c r="N172" s="260"/>
      <c r="O172" s="260"/>
      <c r="P172" s="260"/>
      <c r="Q172" s="260"/>
      <c r="R172" s="260"/>
      <c r="S172" s="260"/>
      <c r="T172" s="261"/>
      <c r="U172" s="13"/>
      <c r="V172" s="13"/>
      <c r="W172" s="13"/>
      <c r="X172" s="13"/>
      <c r="Y172" s="13"/>
      <c r="Z172" s="13"/>
      <c r="AA172" s="13"/>
      <c r="AB172" s="13"/>
      <c r="AC172" s="13"/>
      <c r="AD172" s="13"/>
      <c r="AE172" s="13"/>
      <c r="AT172" s="262" t="s">
        <v>369</v>
      </c>
      <c r="AU172" s="262" t="s">
        <v>91</v>
      </c>
      <c r="AV172" s="13" t="s">
        <v>91</v>
      </c>
      <c r="AW172" s="13" t="s">
        <v>38</v>
      </c>
      <c r="AX172" s="13" t="s">
        <v>83</v>
      </c>
      <c r="AY172" s="262" t="s">
        <v>227</v>
      </c>
    </row>
    <row r="173" s="14" customFormat="1">
      <c r="A173" s="14"/>
      <c r="B173" s="263"/>
      <c r="C173" s="264"/>
      <c r="D173" s="242" t="s">
        <v>369</v>
      </c>
      <c r="E173" s="265" t="s">
        <v>1</v>
      </c>
      <c r="F173" s="266" t="s">
        <v>371</v>
      </c>
      <c r="G173" s="264"/>
      <c r="H173" s="267">
        <v>158.59999999999999</v>
      </c>
      <c r="I173" s="268"/>
      <c r="J173" s="264"/>
      <c r="K173" s="264"/>
      <c r="L173" s="269"/>
      <c r="M173" s="270"/>
      <c r="N173" s="271"/>
      <c r="O173" s="271"/>
      <c r="P173" s="271"/>
      <c r="Q173" s="271"/>
      <c r="R173" s="271"/>
      <c r="S173" s="271"/>
      <c r="T173" s="272"/>
      <c r="U173" s="14"/>
      <c r="V173" s="14"/>
      <c r="W173" s="14"/>
      <c r="X173" s="14"/>
      <c r="Y173" s="14"/>
      <c r="Z173" s="14"/>
      <c r="AA173" s="14"/>
      <c r="AB173" s="14"/>
      <c r="AC173" s="14"/>
      <c r="AD173" s="14"/>
      <c r="AE173" s="14"/>
      <c r="AT173" s="273" t="s">
        <v>369</v>
      </c>
      <c r="AU173" s="273" t="s">
        <v>91</v>
      </c>
      <c r="AV173" s="14" t="s">
        <v>115</v>
      </c>
      <c r="AW173" s="14" t="s">
        <v>38</v>
      </c>
      <c r="AX173" s="14" t="s">
        <v>87</v>
      </c>
      <c r="AY173" s="273" t="s">
        <v>227</v>
      </c>
    </row>
    <row r="174" s="2" customFormat="1" ht="16.5" customHeight="1">
      <c r="A174" s="40"/>
      <c r="B174" s="41"/>
      <c r="C174" s="229" t="s">
        <v>300</v>
      </c>
      <c r="D174" s="229" t="s">
        <v>230</v>
      </c>
      <c r="E174" s="230" t="s">
        <v>5577</v>
      </c>
      <c r="F174" s="231" t="s">
        <v>5578</v>
      </c>
      <c r="G174" s="232" t="s">
        <v>415</v>
      </c>
      <c r="H174" s="233">
        <v>317.19999999999999</v>
      </c>
      <c r="I174" s="234"/>
      <c r="J174" s="235">
        <f>ROUND(I174*H174,2)</f>
        <v>0</v>
      </c>
      <c r="K174" s="231" t="s">
        <v>234</v>
      </c>
      <c r="L174" s="46"/>
      <c r="M174" s="236" t="s">
        <v>1</v>
      </c>
      <c r="N174" s="237" t="s">
        <v>48</v>
      </c>
      <c r="O174" s="93"/>
      <c r="P174" s="238">
        <f>O174*H174</f>
        <v>0</v>
      </c>
      <c r="Q174" s="238">
        <v>0.00051000000000000004</v>
      </c>
      <c r="R174" s="238">
        <f>Q174*H174</f>
        <v>0.161772</v>
      </c>
      <c r="S174" s="238">
        <v>0</v>
      </c>
      <c r="T174" s="239">
        <f>S174*H174</f>
        <v>0</v>
      </c>
      <c r="U174" s="40"/>
      <c r="V174" s="40"/>
      <c r="W174" s="40"/>
      <c r="X174" s="40"/>
      <c r="Y174" s="40"/>
      <c r="Z174" s="40"/>
      <c r="AA174" s="40"/>
      <c r="AB174" s="40"/>
      <c r="AC174" s="40"/>
      <c r="AD174" s="40"/>
      <c r="AE174" s="40"/>
      <c r="AR174" s="240" t="s">
        <v>115</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6480</v>
      </c>
    </row>
    <row r="175" s="13" customFormat="1">
      <c r="A175" s="13"/>
      <c r="B175" s="252"/>
      <c r="C175" s="253"/>
      <c r="D175" s="242" t="s">
        <v>369</v>
      </c>
      <c r="E175" s="254" t="s">
        <v>1</v>
      </c>
      <c r="F175" s="255" t="s">
        <v>6481</v>
      </c>
      <c r="G175" s="253"/>
      <c r="H175" s="256">
        <v>317.19999999999999</v>
      </c>
      <c r="I175" s="257"/>
      <c r="J175" s="253"/>
      <c r="K175" s="253"/>
      <c r="L175" s="258"/>
      <c r="M175" s="259"/>
      <c r="N175" s="260"/>
      <c r="O175" s="260"/>
      <c r="P175" s="260"/>
      <c r="Q175" s="260"/>
      <c r="R175" s="260"/>
      <c r="S175" s="260"/>
      <c r="T175" s="261"/>
      <c r="U175" s="13"/>
      <c r="V175" s="13"/>
      <c r="W175" s="13"/>
      <c r="X175" s="13"/>
      <c r="Y175" s="13"/>
      <c r="Z175" s="13"/>
      <c r="AA175" s="13"/>
      <c r="AB175" s="13"/>
      <c r="AC175" s="13"/>
      <c r="AD175" s="13"/>
      <c r="AE175" s="13"/>
      <c r="AT175" s="262" t="s">
        <v>369</v>
      </c>
      <c r="AU175" s="262" t="s">
        <v>91</v>
      </c>
      <c r="AV175" s="13" t="s">
        <v>91</v>
      </c>
      <c r="AW175" s="13" t="s">
        <v>38</v>
      </c>
      <c r="AX175" s="13" t="s">
        <v>83</v>
      </c>
      <c r="AY175" s="262" t="s">
        <v>227</v>
      </c>
    </row>
    <row r="176" s="14" customFormat="1">
      <c r="A176" s="14"/>
      <c r="B176" s="263"/>
      <c r="C176" s="264"/>
      <c r="D176" s="242" t="s">
        <v>369</v>
      </c>
      <c r="E176" s="265" t="s">
        <v>1</v>
      </c>
      <c r="F176" s="266" t="s">
        <v>371</v>
      </c>
      <c r="G176" s="264"/>
      <c r="H176" s="267">
        <v>317.19999999999999</v>
      </c>
      <c r="I176" s="268"/>
      <c r="J176" s="264"/>
      <c r="K176" s="264"/>
      <c r="L176" s="269"/>
      <c r="M176" s="270"/>
      <c r="N176" s="271"/>
      <c r="O176" s="271"/>
      <c r="P176" s="271"/>
      <c r="Q176" s="271"/>
      <c r="R176" s="271"/>
      <c r="S176" s="271"/>
      <c r="T176" s="272"/>
      <c r="U176" s="14"/>
      <c r="V176" s="14"/>
      <c r="W176" s="14"/>
      <c r="X176" s="14"/>
      <c r="Y176" s="14"/>
      <c r="Z176" s="14"/>
      <c r="AA176" s="14"/>
      <c r="AB176" s="14"/>
      <c r="AC176" s="14"/>
      <c r="AD176" s="14"/>
      <c r="AE176" s="14"/>
      <c r="AT176" s="273" t="s">
        <v>369</v>
      </c>
      <c r="AU176" s="273" t="s">
        <v>91</v>
      </c>
      <c r="AV176" s="14" t="s">
        <v>115</v>
      </c>
      <c r="AW176" s="14" t="s">
        <v>38</v>
      </c>
      <c r="AX176" s="14" t="s">
        <v>87</v>
      </c>
      <c r="AY176" s="273" t="s">
        <v>227</v>
      </c>
    </row>
    <row r="177" s="2" customFormat="1" ht="16.5" customHeight="1">
      <c r="A177" s="40"/>
      <c r="B177" s="41"/>
      <c r="C177" s="229" t="s">
        <v>304</v>
      </c>
      <c r="D177" s="229" t="s">
        <v>230</v>
      </c>
      <c r="E177" s="230" t="s">
        <v>6482</v>
      </c>
      <c r="F177" s="231" t="s">
        <v>6483</v>
      </c>
      <c r="G177" s="232" t="s">
        <v>415</v>
      </c>
      <c r="H177" s="233">
        <v>158.59999999999999</v>
      </c>
      <c r="I177" s="234"/>
      <c r="J177" s="235">
        <f>ROUND(I177*H177,2)</f>
        <v>0</v>
      </c>
      <c r="K177" s="231" t="s">
        <v>251</v>
      </c>
      <c r="L177" s="46"/>
      <c r="M177" s="236" t="s">
        <v>1</v>
      </c>
      <c r="N177" s="237" t="s">
        <v>48</v>
      </c>
      <c r="O177" s="93"/>
      <c r="P177" s="238">
        <f>O177*H177</f>
        <v>0</v>
      </c>
      <c r="Q177" s="238">
        <v>0.10373</v>
      </c>
      <c r="R177" s="238">
        <f>Q177*H177</f>
        <v>16.451578000000001</v>
      </c>
      <c r="S177" s="238">
        <v>0</v>
      </c>
      <c r="T177" s="239">
        <f>S177*H177</f>
        <v>0</v>
      </c>
      <c r="U177" s="40"/>
      <c r="V177" s="40"/>
      <c r="W177" s="40"/>
      <c r="X177" s="40"/>
      <c r="Y177" s="40"/>
      <c r="Z177" s="40"/>
      <c r="AA177" s="40"/>
      <c r="AB177" s="40"/>
      <c r="AC177" s="40"/>
      <c r="AD177" s="40"/>
      <c r="AE177" s="40"/>
      <c r="AR177" s="240" t="s">
        <v>115</v>
      </c>
      <c r="AT177" s="240" t="s">
        <v>230</v>
      </c>
      <c r="AU177" s="240" t="s">
        <v>91</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115</v>
      </c>
      <c r="BM177" s="240" t="s">
        <v>6484</v>
      </c>
    </row>
    <row r="178" s="2" customFormat="1">
      <c r="A178" s="40"/>
      <c r="B178" s="41"/>
      <c r="C178" s="42"/>
      <c r="D178" s="242" t="s">
        <v>237</v>
      </c>
      <c r="E178" s="42"/>
      <c r="F178" s="243" t="s">
        <v>5993</v>
      </c>
      <c r="G178" s="42"/>
      <c r="H178" s="42"/>
      <c r="I178" s="244"/>
      <c r="J178" s="42"/>
      <c r="K178" s="42"/>
      <c r="L178" s="46"/>
      <c r="M178" s="245"/>
      <c r="N178" s="246"/>
      <c r="O178" s="93"/>
      <c r="P178" s="93"/>
      <c r="Q178" s="93"/>
      <c r="R178" s="93"/>
      <c r="S178" s="93"/>
      <c r="T178" s="94"/>
      <c r="U178" s="40"/>
      <c r="V178" s="40"/>
      <c r="W178" s="40"/>
      <c r="X178" s="40"/>
      <c r="Y178" s="40"/>
      <c r="Z178" s="40"/>
      <c r="AA178" s="40"/>
      <c r="AB178" s="40"/>
      <c r="AC178" s="40"/>
      <c r="AD178" s="40"/>
      <c r="AE178" s="40"/>
      <c r="AT178" s="18" t="s">
        <v>237</v>
      </c>
      <c r="AU178" s="18" t="s">
        <v>91</v>
      </c>
    </row>
    <row r="179" s="13" customFormat="1">
      <c r="A179" s="13"/>
      <c r="B179" s="252"/>
      <c r="C179" s="253"/>
      <c r="D179" s="242" t="s">
        <v>369</v>
      </c>
      <c r="E179" s="254" t="s">
        <v>1</v>
      </c>
      <c r="F179" s="255" t="s">
        <v>6469</v>
      </c>
      <c r="G179" s="253"/>
      <c r="H179" s="256">
        <v>158.59999999999999</v>
      </c>
      <c r="I179" s="257"/>
      <c r="J179" s="253"/>
      <c r="K179" s="253"/>
      <c r="L179" s="258"/>
      <c r="M179" s="259"/>
      <c r="N179" s="260"/>
      <c r="O179" s="260"/>
      <c r="P179" s="260"/>
      <c r="Q179" s="260"/>
      <c r="R179" s="260"/>
      <c r="S179" s="260"/>
      <c r="T179" s="261"/>
      <c r="U179" s="13"/>
      <c r="V179" s="13"/>
      <c r="W179" s="13"/>
      <c r="X179" s="13"/>
      <c r="Y179" s="13"/>
      <c r="Z179" s="13"/>
      <c r="AA179" s="13"/>
      <c r="AB179" s="13"/>
      <c r="AC179" s="13"/>
      <c r="AD179" s="13"/>
      <c r="AE179" s="13"/>
      <c r="AT179" s="262" t="s">
        <v>369</v>
      </c>
      <c r="AU179" s="262" t="s">
        <v>91</v>
      </c>
      <c r="AV179" s="13" t="s">
        <v>91</v>
      </c>
      <c r="AW179" s="13" t="s">
        <v>38</v>
      </c>
      <c r="AX179" s="13" t="s">
        <v>83</v>
      </c>
      <c r="AY179" s="262" t="s">
        <v>227</v>
      </c>
    </row>
    <row r="180" s="14" customFormat="1">
      <c r="A180" s="14"/>
      <c r="B180" s="263"/>
      <c r="C180" s="264"/>
      <c r="D180" s="242" t="s">
        <v>369</v>
      </c>
      <c r="E180" s="265" t="s">
        <v>1</v>
      </c>
      <c r="F180" s="266" t="s">
        <v>371</v>
      </c>
      <c r="G180" s="264"/>
      <c r="H180" s="267">
        <v>158.59999999999999</v>
      </c>
      <c r="I180" s="268"/>
      <c r="J180" s="264"/>
      <c r="K180" s="264"/>
      <c r="L180" s="269"/>
      <c r="M180" s="270"/>
      <c r="N180" s="271"/>
      <c r="O180" s="271"/>
      <c r="P180" s="271"/>
      <c r="Q180" s="271"/>
      <c r="R180" s="271"/>
      <c r="S180" s="271"/>
      <c r="T180" s="272"/>
      <c r="U180" s="14"/>
      <c r="V180" s="14"/>
      <c r="W180" s="14"/>
      <c r="X180" s="14"/>
      <c r="Y180" s="14"/>
      <c r="Z180" s="14"/>
      <c r="AA180" s="14"/>
      <c r="AB180" s="14"/>
      <c r="AC180" s="14"/>
      <c r="AD180" s="14"/>
      <c r="AE180" s="14"/>
      <c r="AT180" s="273" t="s">
        <v>369</v>
      </c>
      <c r="AU180" s="273" t="s">
        <v>91</v>
      </c>
      <c r="AV180" s="14" t="s">
        <v>115</v>
      </c>
      <c r="AW180" s="14" t="s">
        <v>38</v>
      </c>
      <c r="AX180" s="14" t="s">
        <v>87</v>
      </c>
      <c r="AY180" s="273" t="s">
        <v>227</v>
      </c>
    </row>
    <row r="181" s="2" customFormat="1" ht="16.5" customHeight="1">
      <c r="A181" s="40"/>
      <c r="B181" s="41"/>
      <c r="C181" s="229" t="s">
        <v>309</v>
      </c>
      <c r="D181" s="229" t="s">
        <v>230</v>
      </c>
      <c r="E181" s="230" t="s">
        <v>6485</v>
      </c>
      <c r="F181" s="231" t="s">
        <v>6486</v>
      </c>
      <c r="G181" s="232" t="s">
        <v>415</v>
      </c>
      <c r="H181" s="233">
        <v>158.59999999999999</v>
      </c>
      <c r="I181" s="234"/>
      <c r="J181" s="235">
        <f>ROUND(I181*H181,2)</f>
        <v>0</v>
      </c>
      <c r="K181" s="231" t="s">
        <v>251</v>
      </c>
      <c r="L181" s="46"/>
      <c r="M181" s="236" t="s">
        <v>1</v>
      </c>
      <c r="N181" s="237" t="s">
        <v>48</v>
      </c>
      <c r="O181" s="93"/>
      <c r="P181" s="238">
        <f>O181*H181</f>
        <v>0</v>
      </c>
      <c r="Q181" s="238">
        <v>0.12966</v>
      </c>
      <c r="R181" s="238">
        <f>Q181*H181</f>
        <v>20.564076</v>
      </c>
      <c r="S181" s="238">
        <v>0</v>
      </c>
      <c r="T181" s="239">
        <f>S181*H181</f>
        <v>0</v>
      </c>
      <c r="U181" s="40"/>
      <c r="V181" s="40"/>
      <c r="W181" s="40"/>
      <c r="X181" s="40"/>
      <c r="Y181" s="40"/>
      <c r="Z181" s="40"/>
      <c r="AA181" s="40"/>
      <c r="AB181" s="40"/>
      <c r="AC181" s="40"/>
      <c r="AD181" s="40"/>
      <c r="AE181" s="40"/>
      <c r="AR181" s="240" t="s">
        <v>115</v>
      </c>
      <c r="AT181" s="240" t="s">
        <v>230</v>
      </c>
      <c r="AU181" s="240" t="s">
        <v>91</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115</v>
      </c>
      <c r="BM181" s="240" t="s">
        <v>6487</v>
      </c>
    </row>
    <row r="182" s="2" customFormat="1">
      <c r="A182" s="40"/>
      <c r="B182" s="41"/>
      <c r="C182" s="42"/>
      <c r="D182" s="242" t="s">
        <v>237</v>
      </c>
      <c r="E182" s="42"/>
      <c r="F182" s="243" t="s">
        <v>5993</v>
      </c>
      <c r="G182" s="42"/>
      <c r="H182" s="42"/>
      <c r="I182" s="244"/>
      <c r="J182" s="42"/>
      <c r="K182" s="42"/>
      <c r="L182" s="46"/>
      <c r="M182" s="245"/>
      <c r="N182" s="246"/>
      <c r="O182" s="93"/>
      <c r="P182" s="93"/>
      <c r="Q182" s="93"/>
      <c r="R182" s="93"/>
      <c r="S182" s="93"/>
      <c r="T182" s="94"/>
      <c r="U182" s="40"/>
      <c r="V182" s="40"/>
      <c r="W182" s="40"/>
      <c r="X182" s="40"/>
      <c r="Y182" s="40"/>
      <c r="Z182" s="40"/>
      <c r="AA182" s="40"/>
      <c r="AB182" s="40"/>
      <c r="AC182" s="40"/>
      <c r="AD182" s="40"/>
      <c r="AE182" s="40"/>
      <c r="AT182" s="18" t="s">
        <v>237</v>
      </c>
      <c r="AU182" s="18" t="s">
        <v>91</v>
      </c>
    </row>
    <row r="183" s="13" customFormat="1">
      <c r="A183" s="13"/>
      <c r="B183" s="252"/>
      <c r="C183" s="253"/>
      <c r="D183" s="242" t="s">
        <v>369</v>
      </c>
      <c r="E183" s="254" t="s">
        <v>1</v>
      </c>
      <c r="F183" s="255" t="s">
        <v>6469</v>
      </c>
      <c r="G183" s="253"/>
      <c r="H183" s="256">
        <v>158.59999999999999</v>
      </c>
      <c r="I183" s="257"/>
      <c r="J183" s="253"/>
      <c r="K183" s="253"/>
      <c r="L183" s="258"/>
      <c r="M183" s="259"/>
      <c r="N183" s="260"/>
      <c r="O183" s="260"/>
      <c r="P183" s="260"/>
      <c r="Q183" s="260"/>
      <c r="R183" s="260"/>
      <c r="S183" s="260"/>
      <c r="T183" s="261"/>
      <c r="U183" s="13"/>
      <c r="V183" s="13"/>
      <c r="W183" s="13"/>
      <c r="X183" s="13"/>
      <c r="Y183" s="13"/>
      <c r="Z183" s="13"/>
      <c r="AA183" s="13"/>
      <c r="AB183" s="13"/>
      <c r="AC183" s="13"/>
      <c r="AD183" s="13"/>
      <c r="AE183" s="13"/>
      <c r="AT183" s="262" t="s">
        <v>369</v>
      </c>
      <c r="AU183" s="262" t="s">
        <v>91</v>
      </c>
      <c r="AV183" s="13" t="s">
        <v>91</v>
      </c>
      <c r="AW183" s="13" t="s">
        <v>38</v>
      </c>
      <c r="AX183" s="13" t="s">
        <v>83</v>
      </c>
      <c r="AY183" s="262" t="s">
        <v>227</v>
      </c>
    </row>
    <row r="184" s="14" customFormat="1">
      <c r="A184" s="14"/>
      <c r="B184" s="263"/>
      <c r="C184" s="264"/>
      <c r="D184" s="242" t="s">
        <v>369</v>
      </c>
      <c r="E184" s="265" t="s">
        <v>1</v>
      </c>
      <c r="F184" s="266" t="s">
        <v>371</v>
      </c>
      <c r="G184" s="264"/>
      <c r="H184" s="267">
        <v>158.59999999999999</v>
      </c>
      <c r="I184" s="268"/>
      <c r="J184" s="264"/>
      <c r="K184" s="264"/>
      <c r="L184" s="269"/>
      <c r="M184" s="270"/>
      <c r="N184" s="271"/>
      <c r="O184" s="271"/>
      <c r="P184" s="271"/>
      <c r="Q184" s="271"/>
      <c r="R184" s="271"/>
      <c r="S184" s="271"/>
      <c r="T184" s="272"/>
      <c r="U184" s="14"/>
      <c r="V184" s="14"/>
      <c r="W184" s="14"/>
      <c r="X184" s="14"/>
      <c r="Y184" s="14"/>
      <c r="Z184" s="14"/>
      <c r="AA184" s="14"/>
      <c r="AB184" s="14"/>
      <c r="AC184" s="14"/>
      <c r="AD184" s="14"/>
      <c r="AE184" s="14"/>
      <c r="AT184" s="273" t="s">
        <v>369</v>
      </c>
      <c r="AU184" s="273" t="s">
        <v>91</v>
      </c>
      <c r="AV184" s="14" t="s">
        <v>115</v>
      </c>
      <c r="AW184" s="14" t="s">
        <v>38</v>
      </c>
      <c r="AX184" s="14" t="s">
        <v>87</v>
      </c>
      <c r="AY184" s="273" t="s">
        <v>227</v>
      </c>
    </row>
    <row r="185" s="2" customFormat="1">
      <c r="A185" s="40"/>
      <c r="B185" s="41"/>
      <c r="C185" s="229" t="s">
        <v>316</v>
      </c>
      <c r="D185" s="229" t="s">
        <v>230</v>
      </c>
      <c r="E185" s="230" t="s">
        <v>6488</v>
      </c>
      <c r="F185" s="231" t="s">
        <v>6489</v>
      </c>
      <c r="G185" s="232" t="s">
        <v>415</v>
      </c>
      <c r="H185" s="233">
        <v>158.59999999999999</v>
      </c>
      <c r="I185" s="234"/>
      <c r="J185" s="235">
        <f>ROUND(I185*H185,2)</f>
        <v>0</v>
      </c>
      <c r="K185" s="231" t="s">
        <v>251</v>
      </c>
      <c r="L185" s="46"/>
      <c r="M185" s="236" t="s">
        <v>1</v>
      </c>
      <c r="N185" s="237" t="s">
        <v>48</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115</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6490</v>
      </c>
    </row>
    <row r="186" s="2" customFormat="1">
      <c r="A186" s="40"/>
      <c r="B186" s="41"/>
      <c r="C186" s="42"/>
      <c r="D186" s="242" t="s">
        <v>237</v>
      </c>
      <c r="E186" s="42"/>
      <c r="F186" s="243" t="s">
        <v>6491</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8" t="s">
        <v>237</v>
      </c>
      <c r="AU186" s="18" t="s">
        <v>91</v>
      </c>
    </row>
    <row r="187" s="13" customFormat="1">
      <c r="A187" s="13"/>
      <c r="B187" s="252"/>
      <c r="C187" s="253"/>
      <c r="D187" s="242" t="s">
        <v>369</v>
      </c>
      <c r="E187" s="254" t="s">
        <v>1</v>
      </c>
      <c r="F187" s="255" t="s">
        <v>6469</v>
      </c>
      <c r="G187" s="253"/>
      <c r="H187" s="256">
        <v>158.59999999999999</v>
      </c>
      <c r="I187" s="257"/>
      <c r="J187" s="253"/>
      <c r="K187" s="253"/>
      <c r="L187" s="258"/>
      <c r="M187" s="259"/>
      <c r="N187" s="260"/>
      <c r="O187" s="260"/>
      <c r="P187" s="260"/>
      <c r="Q187" s="260"/>
      <c r="R187" s="260"/>
      <c r="S187" s="260"/>
      <c r="T187" s="261"/>
      <c r="U187" s="13"/>
      <c r="V187" s="13"/>
      <c r="W187" s="13"/>
      <c r="X187" s="13"/>
      <c r="Y187" s="13"/>
      <c r="Z187" s="13"/>
      <c r="AA187" s="13"/>
      <c r="AB187" s="13"/>
      <c r="AC187" s="13"/>
      <c r="AD187" s="13"/>
      <c r="AE187" s="13"/>
      <c r="AT187" s="262" t="s">
        <v>369</v>
      </c>
      <c r="AU187" s="262" t="s">
        <v>91</v>
      </c>
      <c r="AV187" s="13" t="s">
        <v>91</v>
      </c>
      <c r="AW187" s="13" t="s">
        <v>38</v>
      </c>
      <c r="AX187" s="13" t="s">
        <v>83</v>
      </c>
      <c r="AY187" s="262" t="s">
        <v>227</v>
      </c>
    </row>
    <row r="188" s="14" customFormat="1">
      <c r="A188" s="14"/>
      <c r="B188" s="263"/>
      <c r="C188" s="264"/>
      <c r="D188" s="242" t="s">
        <v>369</v>
      </c>
      <c r="E188" s="265" t="s">
        <v>1</v>
      </c>
      <c r="F188" s="266" t="s">
        <v>371</v>
      </c>
      <c r="G188" s="264"/>
      <c r="H188" s="267">
        <v>158.59999999999999</v>
      </c>
      <c r="I188" s="268"/>
      <c r="J188" s="264"/>
      <c r="K188" s="264"/>
      <c r="L188" s="269"/>
      <c r="M188" s="270"/>
      <c r="N188" s="271"/>
      <c r="O188" s="271"/>
      <c r="P188" s="271"/>
      <c r="Q188" s="271"/>
      <c r="R188" s="271"/>
      <c r="S188" s="271"/>
      <c r="T188" s="272"/>
      <c r="U188" s="14"/>
      <c r="V188" s="14"/>
      <c r="W188" s="14"/>
      <c r="X188" s="14"/>
      <c r="Y188" s="14"/>
      <c r="Z188" s="14"/>
      <c r="AA188" s="14"/>
      <c r="AB188" s="14"/>
      <c r="AC188" s="14"/>
      <c r="AD188" s="14"/>
      <c r="AE188" s="14"/>
      <c r="AT188" s="273" t="s">
        <v>369</v>
      </c>
      <c r="AU188" s="273" t="s">
        <v>91</v>
      </c>
      <c r="AV188" s="14" t="s">
        <v>115</v>
      </c>
      <c r="AW188" s="14" t="s">
        <v>38</v>
      </c>
      <c r="AX188" s="14" t="s">
        <v>87</v>
      </c>
      <c r="AY188" s="273" t="s">
        <v>227</v>
      </c>
    </row>
    <row r="189" s="12" customFormat="1" ht="22.8" customHeight="1">
      <c r="A189" s="12"/>
      <c r="B189" s="213"/>
      <c r="C189" s="214"/>
      <c r="D189" s="215" t="s">
        <v>82</v>
      </c>
      <c r="E189" s="227" t="s">
        <v>270</v>
      </c>
      <c r="F189" s="227" t="s">
        <v>999</v>
      </c>
      <c r="G189" s="214"/>
      <c r="H189" s="214"/>
      <c r="I189" s="217"/>
      <c r="J189" s="228">
        <f>BK189</f>
        <v>0</v>
      </c>
      <c r="K189" s="214"/>
      <c r="L189" s="219"/>
      <c r="M189" s="220"/>
      <c r="N189" s="221"/>
      <c r="O189" s="221"/>
      <c r="P189" s="222">
        <f>SUM(P190:P195)</f>
        <v>0</v>
      </c>
      <c r="Q189" s="221"/>
      <c r="R189" s="222">
        <f>SUM(R190:R195)</f>
        <v>40.254499999999993</v>
      </c>
      <c r="S189" s="221"/>
      <c r="T189" s="223">
        <f>SUM(T190:T195)</f>
        <v>0</v>
      </c>
      <c r="U189" s="12"/>
      <c r="V189" s="12"/>
      <c r="W189" s="12"/>
      <c r="X189" s="12"/>
      <c r="Y189" s="12"/>
      <c r="Z189" s="12"/>
      <c r="AA189" s="12"/>
      <c r="AB189" s="12"/>
      <c r="AC189" s="12"/>
      <c r="AD189" s="12"/>
      <c r="AE189" s="12"/>
      <c r="AR189" s="224" t="s">
        <v>87</v>
      </c>
      <c r="AT189" s="225" t="s">
        <v>82</v>
      </c>
      <c r="AU189" s="225" t="s">
        <v>87</v>
      </c>
      <c r="AY189" s="224" t="s">
        <v>227</v>
      </c>
      <c r="BK189" s="226">
        <f>SUM(BK190:BK195)</f>
        <v>0</v>
      </c>
    </row>
    <row r="190" s="2" customFormat="1" ht="16.5" customHeight="1">
      <c r="A190" s="40"/>
      <c r="B190" s="41"/>
      <c r="C190" s="229" t="s">
        <v>323</v>
      </c>
      <c r="D190" s="229" t="s">
        <v>230</v>
      </c>
      <c r="E190" s="230" t="s">
        <v>5636</v>
      </c>
      <c r="F190" s="231" t="s">
        <v>5637</v>
      </c>
      <c r="G190" s="232" t="s">
        <v>544</v>
      </c>
      <c r="H190" s="233">
        <v>135</v>
      </c>
      <c r="I190" s="234"/>
      <c r="J190" s="235">
        <f>ROUND(I190*H190,2)</f>
        <v>0</v>
      </c>
      <c r="K190" s="231" t="s">
        <v>234</v>
      </c>
      <c r="L190" s="46"/>
      <c r="M190" s="236" t="s">
        <v>1</v>
      </c>
      <c r="N190" s="237" t="s">
        <v>48</v>
      </c>
      <c r="O190" s="93"/>
      <c r="P190" s="238">
        <f>O190*H190</f>
        <v>0</v>
      </c>
      <c r="Q190" s="238">
        <v>0.10095</v>
      </c>
      <c r="R190" s="238">
        <f>Q190*H190</f>
        <v>13.62825</v>
      </c>
      <c r="S190" s="238">
        <v>0</v>
      </c>
      <c r="T190" s="239">
        <f>S190*H190</f>
        <v>0</v>
      </c>
      <c r="U190" s="40"/>
      <c r="V190" s="40"/>
      <c r="W190" s="40"/>
      <c r="X190" s="40"/>
      <c r="Y190" s="40"/>
      <c r="Z190" s="40"/>
      <c r="AA190" s="40"/>
      <c r="AB190" s="40"/>
      <c r="AC190" s="40"/>
      <c r="AD190" s="40"/>
      <c r="AE190" s="40"/>
      <c r="AR190" s="240" t="s">
        <v>115</v>
      </c>
      <c r="AT190" s="240" t="s">
        <v>230</v>
      </c>
      <c r="AU190" s="240" t="s">
        <v>91</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115</v>
      </c>
      <c r="BM190" s="240" t="s">
        <v>6492</v>
      </c>
    </row>
    <row r="191" s="13" customFormat="1">
      <c r="A191" s="13"/>
      <c r="B191" s="252"/>
      <c r="C191" s="253"/>
      <c r="D191" s="242" t="s">
        <v>369</v>
      </c>
      <c r="E191" s="254" t="s">
        <v>1</v>
      </c>
      <c r="F191" s="255" t="s">
        <v>6493</v>
      </c>
      <c r="G191" s="253"/>
      <c r="H191" s="256">
        <v>135</v>
      </c>
      <c r="I191" s="257"/>
      <c r="J191" s="253"/>
      <c r="K191" s="253"/>
      <c r="L191" s="258"/>
      <c r="M191" s="259"/>
      <c r="N191" s="260"/>
      <c r="O191" s="260"/>
      <c r="P191" s="260"/>
      <c r="Q191" s="260"/>
      <c r="R191" s="260"/>
      <c r="S191" s="260"/>
      <c r="T191" s="261"/>
      <c r="U191" s="13"/>
      <c r="V191" s="13"/>
      <c r="W191" s="13"/>
      <c r="X191" s="13"/>
      <c r="Y191" s="13"/>
      <c r="Z191" s="13"/>
      <c r="AA191" s="13"/>
      <c r="AB191" s="13"/>
      <c r="AC191" s="13"/>
      <c r="AD191" s="13"/>
      <c r="AE191" s="13"/>
      <c r="AT191" s="262" t="s">
        <v>369</v>
      </c>
      <c r="AU191" s="262" t="s">
        <v>91</v>
      </c>
      <c r="AV191" s="13" t="s">
        <v>91</v>
      </c>
      <c r="AW191" s="13" t="s">
        <v>38</v>
      </c>
      <c r="AX191" s="13" t="s">
        <v>83</v>
      </c>
      <c r="AY191" s="262" t="s">
        <v>227</v>
      </c>
    </row>
    <row r="192" s="14" customFormat="1">
      <c r="A192" s="14"/>
      <c r="B192" s="263"/>
      <c r="C192" s="264"/>
      <c r="D192" s="242" t="s">
        <v>369</v>
      </c>
      <c r="E192" s="265" t="s">
        <v>1</v>
      </c>
      <c r="F192" s="266" t="s">
        <v>371</v>
      </c>
      <c r="G192" s="264"/>
      <c r="H192" s="267">
        <v>135</v>
      </c>
      <c r="I192" s="268"/>
      <c r="J192" s="264"/>
      <c r="K192" s="264"/>
      <c r="L192" s="269"/>
      <c r="M192" s="270"/>
      <c r="N192" s="271"/>
      <c r="O192" s="271"/>
      <c r="P192" s="271"/>
      <c r="Q192" s="271"/>
      <c r="R192" s="271"/>
      <c r="S192" s="271"/>
      <c r="T192" s="272"/>
      <c r="U192" s="14"/>
      <c r="V192" s="14"/>
      <c r="W192" s="14"/>
      <c r="X192" s="14"/>
      <c r="Y192" s="14"/>
      <c r="Z192" s="14"/>
      <c r="AA192" s="14"/>
      <c r="AB192" s="14"/>
      <c r="AC192" s="14"/>
      <c r="AD192" s="14"/>
      <c r="AE192" s="14"/>
      <c r="AT192" s="273" t="s">
        <v>369</v>
      </c>
      <c r="AU192" s="273" t="s">
        <v>91</v>
      </c>
      <c r="AV192" s="14" t="s">
        <v>115</v>
      </c>
      <c r="AW192" s="14" t="s">
        <v>38</v>
      </c>
      <c r="AX192" s="14" t="s">
        <v>87</v>
      </c>
      <c r="AY192" s="273" t="s">
        <v>227</v>
      </c>
    </row>
    <row r="193" s="2" customFormat="1" ht="16.5" customHeight="1">
      <c r="A193" s="40"/>
      <c r="B193" s="41"/>
      <c r="C193" s="284" t="s">
        <v>7</v>
      </c>
      <c r="D193" s="284" t="s">
        <v>407</v>
      </c>
      <c r="E193" s="285" t="s">
        <v>5640</v>
      </c>
      <c r="F193" s="286" t="s">
        <v>5641</v>
      </c>
      <c r="G193" s="287" t="s">
        <v>544</v>
      </c>
      <c r="H193" s="288">
        <v>148.5</v>
      </c>
      <c r="I193" s="289"/>
      <c r="J193" s="290">
        <f>ROUND(I193*H193,2)</f>
        <v>0</v>
      </c>
      <c r="K193" s="286" t="s">
        <v>234</v>
      </c>
      <c r="L193" s="291"/>
      <c r="M193" s="292" t="s">
        <v>1</v>
      </c>
      <c r="N193" s="293" t="s">
        <v>48</v>
      </c>
      <c r="O193" s="93"/>
      <c r="P193" s="238">
        <f>O193*H193</f>
        <v>0</v>
      </c>
      <c r="Q193" s="238">
        <v>0.028000000000000001</v>
      </c>
      <c r="R193" s="238">
        <f>Q193*H193</f>
        <v>4.1580000000000004</v>
      </c>
      <c r="S193" s="238">
        <v>0</v>
      </c>
      <c r="T193" s="239">
        <f>S193*H193</f>
        <v>0</v>
      </c>
      <c r="U193" s="40"/>
      <c r="V193" s="40"/>
      <c r="W193" s="40"/>
      <c r="X193" s="40"/>
      <c r="Y193" s="40"/>
      <c r="Z193" s="40"/>
      <c r="AA193" s="40"/>
      <c r="AB193" s="40"/>
      <c r="AC193" s="40"/>
      <c r="AD193" s="40"/>
      <c r="AE193" s="40"/>
      <c r="AR193" s="240" t="s">
        <v>266</v>
      </c>
      <c r="AT193" s="240" t="s">
        <v>407</v>
      </c>
      <c r="AU193" s="240" t="s">
        <v>91</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115</v>
      </c>
      <c r="BM193" s="240" t="s">
        <v>6494</v>
      </c>
    </row>
    <row r="194" s="13" customFormat="1">
      <c r="A194" s="13"/>
      <c r="B194" s="252"/>
      <c r="C194" s="253"/>
      <c r="D194" s="242" t="s">
        <v>369</v>
      </c>
      <c r="E194" s="253"/>
      <c r="F194" s="255" t="s">
        <v>5596</v>
      </c>
      <c r="G194" s="253"/>
      <c r="H194" s="256">
        <v>148.5</v>
      </c>
      <c r="I194" s="257"/>
      <c r="J194" s="253"/>
      <c r="K194" s="253"/>
      <c r="L194" s="258"/>
      <c r="M194" s="259"/>
      <c r="N194" s="260"/>
      <c r="O194" s="260"/>
      <c r="P194" s="260"/>
      <c r="Q194" s="260"/>
      <c r="R194" s="260"/>
      <c r="S194" s="260"/>
      <c r="T194" s="261"/>
      <c r="U194" s="13"/>
      <c r="V194" s="13"/>
      <c r="W194" s="13"/>
      <c r="X194" s="13"/>
      <c r="Y194" s="13"/>
      <c r="Z194" s="13"/>
      <c r="AA194" s="13"/>
      <c r="AB194" s="13"/>
      <c r="AC194" s="13"/>
      <c r="AD194" s="13"/>
      <c r="AE194" s="13"/>
      <c r="AT194" s="262" t="s">
        <v>369</v>
      </c>
      <c r="AU194" s="262" t="s">
        <v>91</v>
      </c>
      <c r="AV194" s="13" t="s">
        <v>91</v>
      </c>
      <c r="AW194" s="13" t="s">
        <v>4</v>
      </c>
      <c r="AX194" s="13" t="s">
        <v>87</v>
      </c>
      <c r="AY194" s="262" t="s">
        <v>227</v>
      </c>
    </row>
    <row r="195" s="2" customFormat="1" ht="16.5" customHeight="1">
      <c r="A195" s="40"/>
      <c r="B195" s="41"/>
      <c r="C195" s="284" t="s">
        <v>470</v>
      </c>
      <c r="D195" s="284" t="s">
        <v>407</v>
      </c>
      <c r="E195" s="285" t="s">
        <v>5644</v>
      </c>
      <c r="F195" s="286" t="s">
        <v>5645</v>
      </c>
      <c r="G195" s="287" t="s">
        <v>374</v>
      </c>
      <c r="H195" s="288">
        <v>9.25</v>
      </c>
      <c r="I195" s="289"/>
      <c r="J195" s="290">
        <f>ROUND(I195*H195,2)</f>
        <v>0</v>
      </c>
      <c r="K195" s="286" t="s">
        <v>234</v>
      </c>
      <c r="L195" s="291"/>
      <c r="M195" s="292" t="s">
        <v>1</v>
      </c>
      <c r="N195" s="293" t="s">
        <v>48</v>
      </c>
      <c r="O195" s="93"/>
      <c r="P195" s="238">
        <f>O195*H195</f>
        <v>0</v>
      </c>
      <c r="Q195" s="238">
        <v>2.4289999999999998</v>
      </c>
      <c r="R195" s="238">
        <f>Q195*H195</f>
        <v>22.468249999999998</v>
      </c>
      <c r="S195" s="238">
        <v>0</v>
      </c>
      <c r="T195" s="239">
        <f>S195*H195</f>
        <v>0</v>
      </c>
      <c r="U195" s="40"/>
      <c r="V195" s="40"/>
      <c r="W195" s="40"/>
      <c r="X195" s="40"/>
      <c r="Y195" s="40"/>
      <c r="Z195" s="40"/>
      <c r="AA195" s="40"/>
      <c r="AB195" s="40"/>
      <c r="AC195" s="40"/>
      <c r="AD195" s="40"/>
      <c r="AE195" s="40"/>
      <c r="AR195" s="240" t="s">
        <v>266</v>
      </c>
      <c r="AT195" s="240" t="s">
        <v>407</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6495</v>
      </c>
    </row>
    <row r="196" s="12" customFormat="1" ht="22.8" customHeight="1">
      <c r="A196" s="12"/>
      <c r="B196" s="213"/>
      <c r="C196" s="214"/>
      <c r="D196" s="215" t="s">
        <v>82</v>
      </c>
      <c r="E196" s="227" t="s">
        <v>1276</v>
      </c>
      <c r="F196" s="227" t="s">
        <v>1277</v>
      </c>
      <c r="G196" s="214"/>
      <c r="H196" s="214"/>
      <c r="I196" s="217"/>
      <c r="J196" s="228">
        <f>BK196</f>
        <v>0</v>
      </c>
      <c r="K196" s="214"/>
      <c r="L196" s="219"/>
      <c r="M196" s="220"/>
      <c r="N196" s="221"/>
      <c r="O196" s="221"/>
      <c r="P196" s="222">
        <f>P197</f>
        <v>0</v>
      </c>
      <c r="Q196" s="221"/>
      <c r="R196" s="222">
        <f>R197</f>
        <v>0</v>
      </c>
      <c r="S196" s="221"/>
      <c r="T196" s="223">
        <f>T197</f>
        <v>0</v>
      </c>
      <c r="U196" s="12"/>
      <c r="V196" s="12"/>
      <c r="W196" s="12"/>
      <c r="X196" s="12"/>
      <c r="Y196" s="12"/>
      <c r="Z196" s="12"/>
      <c r="AA196" s="12"/>
      <c r="AB196" s="12"/>
      <c r="AC196" s="12"/>
      <c r="AD196" s="12"/>
      <c r="AE196" s="12"/>
      <c r="AR196" s="224" t="s">
        <v>87</v>
      </c>
      <c r="AT196" s="225" t="s">
        <v>82</v>
      </c>
      <c r="AU196" s="225" t="s">
        <v>87</v>
      </c>
      <c r="AY196" s="224" t="s">
        <v>227</v>
      </c>
      <c r="BK196" s="226">
        <f>BK197</f>
        <v>0</v>
      </c>
    </row>
    <row r="197" s="2" customFormat="1" ht="16.5" customHeight="1">
      <c r="A197" s="40"/>
      <c r="B197" s="41"/>
      <c r="C197" s="229" t="s">
        <v>475</v>
      </c>
      <c r="D197" s="229" t="s">
        <v>230</v>
      </c>
      <c r="E197" s="230" t="s">
        <v>5684</v>
      </c>
      <c r="F197" s="231" t="s">
        <v>6496</v>
      </c>
      <c r="G197" s="232" t="s">
        <v>398</v>
      </c>
      <c r="H197" s="233">
        <v>356.38999999999999</v>
      </c>
      <c r="I197" s="234"/>
      <c r="J197" s="235">
        <f>ROUND(I197*H197,2)</f>
        <v>0</v>
      </c>
      <c r="K197" s="231" t="s">
        <v>234</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115</v>
      </c>
      <c r="AT197" s="240" t="s">
        <v>230</v>
      </c>
      <c r="AU197" s="240" t="s">
        <v>91</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115</v>
      </c>
      <c r="BM197" s="240" t="s">
        <v>6497</v>
      </c>
    </row>
    <row r="198" s="12" customFormat="1" ht="25.92" customHeight="1">
      <c r="A198" s="12"/>
      <c r="B198" s="213"/>
      <c r="C198" s="214"/>
      <c r="D198" s="215" t="s">
        <v>82</v>
      </c>
      <c r="E198" s="216" t="s">
        <v>226</v>
      </c>
      <c r="F198" s="216" t="s">
        <v>226</v>
      </c>
      <c r="G198" s="214"/>
      <c r="H198" s="214"/>
      <c r="I198" s="217"/>
      <c r="J198" s="218">
        <f>BK198</f>
        <v>0</v>
      </c>
      <c r="K198" s="214"/>
      <c r="L198" s="219"/>
      <c r="M198" s="220"/>
      <c r="N198" s="221"/>
      <c r="O198" s="221"/>
      <c r="P198" s="222">
        <f>P199</f>
        <v>0</v>
      </c>
      <c r="Q198" s="221"/>
      <c r="R198" s="222">
        <f>R199</f>
        <v>0</v>
      </c>
      <c r="S198" s="221"/>
      <c r="T198" s="223">
        <f>T199</f>
        <v>0</v>
      </c>
      <c r="U198" s="12"/>
      <c r="V198" s="12"/>
      <c r="W198" s="12"/>
      <c r="X198" s="12"/>
      <c r="Y198" s="12"/>
      <c r="Z198" s="12"/>
      <c r="AA198" s="12"/>
      <c r="AB198" s="12"/>
      <c r="AC198" s="12"/>
      <c r="AD198" s="12"/>
      <c r="AE198" s="12"/>
      <c r="AR198" s="224" t="s">
        <v>121</v>
      </c>
      <c r="AT198" s="225" t="s">
        <v>82</v>
      </c>
      <c r="AU198" s="225" t="s">
        <v>83</v>
      </c>
      <c r="AY198" s="224" t="s">
        <v>227</v>
      </c>
      <c r="BK198" s="226">
        <f>BK199</f>
        <v>0</v>
      </c>
    </row>
    <row r="199" s="12" customFormat="1" ht="22.8" customHeight="1">
      <c r="A199" s="12"/>
      <c r="B199" s="213"/>
      <c r="C199" s="214"/>
      <c r="D199" s="215" t="s">
        <v>82</v>
      </c>
      <c r="E199" s="227" t="s">
        <v>314</v>
      </c>
      <c r="F199" s="227" t="s">
        <v>315</v>
      </c>
      <c r="G199" s="214"/>
      <c r="H199" s="214"/>
      <c r="I199" s="217"/>
      <c r="J199" s="228">
        <f>BK199</f>
        <v>0</v>
      </c>
      <c r="K199" s="214"/>
      <c r="L199" s="219"/>
      <c r="M199" s="220"/>
      <c r="N199" s="221"/>
      <c r="O199" s="221"/>
      <c r="P199" s="222">
        <f>P200</f>
        <v>0</v>
      </c>
      <c r="Q199" s="221"/>
      <c r="R199" s="222">
        <f>R200</f>
        <v>0</v>
      </c>
      <c r="S199" s="221"/>
      <c r="T199" s="223">
        <f>T200</f>
        <v>0</v>
      </c>
      <c r="U199" s="12"/>
      <c r="V199" s="12"/>
      <c r="W199" s="12"/>
      <c r="X199" s="12"/>
      <c r="Y199" s="12"/>
      <c r="Z199" s="12"/>
      <c r="AA199" s="12"/>
      <c r="AB199" s="12"/>
      <c r="AC199" s="12"/>
      <c r="AD199" s="12"/>
      <c r="AE199" s="12"/>
      <c r="AR199" s="224" t="s">
        <v>121</v>
      </c>
      <c r="AT199" s="225" t="s">
        <v>82</v>
      </c>
      <c r="AU199" s="225" t="s">
        <v>87</v>
      </c>
      <c r="AY199" s="224" t="s">
        <v>227</v>
      </c>
      <c r="BK199" s="226">
        <f>BK200</f>
        <v>0</v>
      </c>
    </row>
    <row r="200" s="2" customFormat="1" ht="16.5" customHeight="1">
      <c r="A200" s="40"/>
      <c r="B200" s="41"/>
      <c r="C200" s="229" t="s">
        <v>491</v>
      </c>
      <c r="D200" s="229" t="s">
        <v>230</v>
      </c>
      <c r="E200" s="230" t="s">
        <v>2854</v>
      </c>
      <c r="F200" s="231" t="s">
        <v>2855</v>
      </c>
      <c r="G200" s="232" t="s">
        <v>459</v>
      </c>
      <c r="H200" s="233">
        <v>3</v>
      </c>
      <c r="I200" s="234"/>
      <c r="J200" s="235">
        <f>ROUND(I200*H200,2)</f>
        <v>0</v>
      </c>
      <c r="K200" s="231" t="s">
        <v>234</v>
      </c>
      <c r="L200" s="46"/>
      <c r="M200" s="306" t="s">
        <v>1</v>
      </c>
      <c r="N200" s="307" t="s">
        <v>48</v>
      </c>
      <c r="O200" s="249"/>
      <c r="P200" s="308">
        <f>O200*H200</f>
        <v>0</v>
      </c>
      <c r="Q200" s="308">
        <v>0</v>
      </c>
      <c r="R200" s="308">
        <f>Q200*H200</f>
        <v>0</v>
      </c>
      <c r="S200" s="308">
        <v>0</v>
      </c>
      <c r="T200" s="309">
        <f>S200*H200</f>
        <v>0</v>
      </c>
      <c r="U200" s="40"/>
      <c r="V200" s="40"/>
      <c r="W200" s="40"/>
      <c r="X200" s="40"/>
      <c r="Y200" s="40"/>
      <c r="Z200" s="40"/>
      <c r="AA200" s="40"/>
      <c r="AB200" s="40"/>
      <c r="AC200" s="40"/>
      <c r="AD200" s="40"/>
      <c r="AE200" s="40"/>
      <c r="AR200" s="240" t="s">
        <v>235</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235</v>
      </c>
      <c r="BM200" s="240" t="s">
        <v>6498</v>
      </c>
    </row>
    <row r="201" s="2" customFormat="1" ht="6.96" customHeight="1">
      <c r="A201" s="40"/>
      <c r="B201" s="68"/>
      <c r="C201" s="69"/>
      <c r="D201" s="69"/>
      <c r="E201" s="69"/>
      <c r="F201" s="69"/>
      <c r="G201" s="69"/>
      <c r="H201" s="69"/>
      <c r="I201" s="69"/>
      <c r="J201" s="69"/>
      <c r="K201" s="69"/>
      <c r="L201" s="46"/>
      <c r="M201" s="40"/>
      <c r="O201" s="40"/>
      <c r="P201" s="40"/>
      <c r="Q201" s="40"/>
      <c r="R201" s="40"/>
      <c r="S201" s="40"/>
      <c r="T201" s="40"/>
      <c r="U201" s="40"/>
      <c r="V201" s="40"/>
      <c r="W201" s="40"/>
      <c r="X201" s="40"/>
      <c r="Y201" s="40"/>
      <c r="Z201" s="40"/>
      <c r="AA201" s="40"/>
      <c r="AB201" s="40"/>
      <c r="AC201" s="40"/>
      <c r="AD201" s="40"/>
      <c r="AE201" s="40"/>
    </row>
  </sheetData>
  <sheetProtection sheet="1" autoFilter="0" formatColumns="0" formatRows="0" objects="1" scenarios="1" spinCount="100000" saltValue="O76Y3+ode4JgEqFSA2IPcJZAnQRnHMQKVOCiOqO9xFw/a/29VCOIQlwCvYSDo+RLJbXJxCVKz8zgK3oSoja8Ig==" hashValue="/4U5BobGhiwxA50Xi5IZY2Jlwz/JaM9mqnJaKDkLMYq8+0C6OqIaORRxDPbdf7iPJesHGlbjGW+khrzJ8akNfA==" algorithmName="SHA-512" password="E785"/>
  <autoFilter ref="C126:K200"/>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106</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328</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2896</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19</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23</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32</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37</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ROUND(J134,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ROUND((SUM(BE134:BE332)),  2)</f>
        <v>0</v>
      </c>
      <c r="G37" s="40"/>
      <c r="H37" s="40"/>
      <c r="I37" s="167">
        <v>0.20999999999999999</v>
      </c>
      <c r="J37" s="166">
        <f>ROUND(((SUM(BE134:BE332))*I37),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ROUND((SUM(BF134:BF332)),  2)</f>
        <v>0</v>
      </c>
      <c r="G38" s="40"/>
      <c r="H38" s="40"/>
      <c r="I38" s="167">
        <v>0.14999999999999999</v>
      </c>
      <c r="J38" s="166">
        <f>ROUND(((SUM(BF134:BF332))*I38),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ROUND((SUM(BG134:BG332)),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ROUND((SUM(BH134:BH332)),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ROUND((SUM(BI134:BI332)),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328</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D.1.2 - Stavebně konstrukční řešení</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Frýdek Místek</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J134</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J135</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332</v>
      </c>
      <c r="E102" s="199"/>
      <c r="F102" s="199"/>
      <c r="G102" s="199"/>
      <c r="H102" s="199"/>
      <c r="I102" s="199"/>
      <c r="J102" s="200">
        <f>J136</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333</v>
      </c>
      <c r="E103" s="199"/>
      <c r="F103" s="199"/>
      <c r="G103" s="199"/>
      <c r="H103" s="199"/>
      <c r="I103" s="199"/>
      <c r="J103" s="200">
        <f>J167</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334</v>
      </c>
      <c r="E104" s="199"/>
      <c r="F104" s="199"/>
      <c r="G104" s="199"/>
      <c r="H104" s="199"/>
      <c r="I104" s="199"/>
      <c r="J104" s="200">
        <f>J190</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337</v>
      </c>
      <c r="E105" s="199"/>
      <c r="F105" s="199"/>
      <c r="G105" s="199"/>
      <c r="H105" s="199"/>
      <c r="I105" s="199"/>
      <c r="J105" s="200">
        <f>J294</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338</v>
      </c>
      <c r="E106" s="199"/>
      <c r="F106" s="199"/>
      <c r="G106" s="199"/>
      <c r="H106" s="199"/>
      <c r="I106" s="199"/>
      <c r="J106" s="200">
        <f>J301</f>
        <v>0</v>
      </c>
      <c r="K106" s="135"/>
      <c r="L106" s="201"/>
      <c r="S106" s="10"/>
      <c r="T106" s="10"/>
      <c r="U106" s="10"/>
      <c r="V106" s="10"/>
      <c r="W106" s="10"/>
      <c r="X106" s="10"/>
      <c r="Y106" s="10"/>
      <c r="Z106" s="10"/>
      <c r="AA106" s="10"/>
      <c r="AB106" s="10"/>
      <c r="AC106" s="10"/>
      <c r="AD106" s="10"/>
      <c r="AE106" s="10"/>
    </row>
    <row r="107" s="10" customFormat="1" ht="19.92" customHeight="1">
      <c r="A107" s="10"/>
      <c r="B107" s="197"/>
      <c r="C107" s="135"/>
      <c r="D107" s="198" t="s">
        <v>339</v>
      </c>
      <c r="E107" s="199"/>
      <c r="F107" s="199"/>
      <c r="G107" s="199"/>
      <c r="H107" s="199"/>
      <c r="I107" s="199"/>
      <c r="J107" s="200">
        <f>J309</f>
        <v>0</v>
      </c>
      <c r="K107" s="135"/>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340</v>
      </c>
      <c r="E108" s="194"/>
      <c r="F108" s="194"/>
      <c r="G108" s="194"/>
      <c r="H108" s="194"/>
      <c r="I108" s="194"/>
      <c r="J108" s="195">
        <f>J311</f>
        <v>0</v>
      </c>
      <c r="K108" s="192"/>
      <c r="L108" s="196"/>
      <c r="S108" s="9"/>
      <c r="T108" s="9"/>
      <c r="U108" s="9"/>
      <c r="V108" s="9"/>
      <c r="W108" s="9"/>
      <c r="X108" s="9"/>
      <c r="Y108" s="9"/>
      <c r="Z108" s="9"/>
      <c r="AA108" s="9"/>
      <c r="AB108" s="9"/>
      <c r="AC108" s="9"/>
      <c r="AD108" s="9"/>
      <c r="AE108" s="9"/>
    </row>
    <row r="109" s="10" customFormat="1" ht="19.92" customHeight="1">
      <c r="A109" s="10"/>
      <c r="B109" s="197"/>
      <c r="C109" s="135"/>
      <c r="D109" s="198" t="s">
        <v>349</v>
      </c>
      <c r="E109" s="199"/>
      <c r="F109" s="199"/>
      <c r="G109" s="199"/>
      <c r="H109" s="199"/>
      <c r="I109" s="199"/>
      <c r="J109" s="200">
        <f>J312</f>
        <v>0</v>
      </c>
      <c r="K109" s="135"/>
      <c r="L109" s="201"/>
      <c r="S109" s="10"/>
      <c r="T109" s="10"/>
      <c r="U109" s="10"/>
      <c r="V109" s="10"/>
      <c r="W109" s="10"/>
      <c r="X109" s="10"/>
      <c r="Y109" s="10"/>
      <c r="Z109" s="10"/>
      <c r="AA109" s="10"/>
      <c r="AB109" s="10"/>
      <c r="AC109" s="10"/>
      <c r="AD109" s="10"/>
      <c r="AE109" s="10"/>
    </row>
    <row r="110" s="9" customFormat="1" ht="24.96" customHeight="1">
      <c r="A110" s="9"/>
      <c r="B110" s="191"/>
      <c r="C110" s="192"/>
      <c r="D110" s="193" t="s">
        <v>356</v>
      </c>
      <c r="E110" s="194"/>
      <c r="F110" s="194"/>
      <c r="G110" s="194"/>
      <c r="H110" s="194"/>
      <c r="I110" s="194"/>
      <c r="J110" s="195">
        <f>J327</f>
        <v>0</v>
      </c>
      <c r="K110" s="192"/>
      <c r="L110" s="196"/>
      <c r="S110" s="9"/>
      <c r="T110" s="9"/>
      <c r="U110" s="9"/>
      <c r="V110" s="9"/>
      <c r="W110" s="9"/>
      <c r="X110" s="9"/>
      <c r="Y110" s="9"/>
      <c r="Z110" s="9"/>
      <c r="AA110" s="9"/>
      <c r="AB110" s="9"/>
      <c r="AC110" s="9"/>
      <c r="AD110" s="9"/>
      <c r="AE110" s="9"/>
    </row>
    <row r="111" s="2" customFormat="1" ht="21.84"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68"/>
      <c r="C112" s="69"/>
      <c r="D112" s="69"/>
      <c r="E112" s="69"/>
      <c r="F112" s="69"/>
      <c r="G112" s="69"/>
      <c r="H112" s="69"/>
      <c r="I112" s="69"/>
      <c r="J112" s="69"/>
      <c r="K112" s="69"/>
      <c r="L112" s="65"/>
      <c r="S112" s="40"/>
      <c r="T112" s="40"/>
      <c r="U112" s="40"/>
      <c r="V112" s="40"/>
      <c r="W112" s="40"/>
      <c r="X112" s="40"/>
      <c r="Y112" s="40"/>
      <c r="Z112" s="40"/>
      <c r="AA112" s="40"/>
      <c r="AB112" s="40"/>
      <c r="AC112" s="40"/>
      <c r="AD112" s="40"/>
      <c r="AE112" s="40"/>
    </row>
    <row r="116" s="2" customFormat="1" ht="6.96" customHeight="1">
      <c r="A116" s="40"/>
      <c r="B116" s="70"/>
      <c r="C116" s="71"/>
      <c r="D116" s="71"/>
      <c r="E116" s="71"/>
      <c r="F116" s="71"/>
      <c r="G116" s="71"/>
      <c r="H116" s="71"/>
      <c r="I116" s="71"/>
      <c r="J116" s="71"/>
      <c r="K116" s="71"/>
      <c r="L116" s="65"/>
      <c r="S116" s="40"/>
      <c r="T116" s="40"/>
      <c r="U116" s="40"/>
      <c r="V116" s="40"/>
      <c r="W116" s="40"/>
      <c r="X116" s="40"/>
      <c r="Y116" s="40"/>
      <c r="Z116" s="40"/>
      <c r="AA116" s="40"/>
      <c r="AB116" s="40"/>
      <c r="AC116" s="40"/>
      <c r="AD116" s="40"/>
      <c r="AE116" s="40"/>
    </row>
    <row r="117" s="2" customFormat="1" ht="24.96" customHeight="1">
      <c r="A117" s="40"/>
      <c r="B117" s="41"/>
      <c r="C117" s="24" t="s">
        <v>213</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16</v>
      </c>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186" t="str">
        <f>E7</f>
        <v>PD pro Hasičskou zbrojnici Frýdek</v>
      </c>
      <c r="F120" s="33"/>
      <c r="G120" s="33"/>
      <c r="H120" s="33"/>
      <c r="I120" s="42"/>
      <c r="J120" s="42"/>
      <c r="K120" s="42"/>
      <c r="L120" s="65"/>
      <c r="S120" s="40"/>
      <c r="T120" s="40"/>
      <c r="U120" s="40"/>
      <c r="V120" s="40"/>
      <c r="W120" s="40"/>
      <c r="X120" s="40"/>
      <c r="Y120" s="40"/>
      <c r="Z120" s="40"/>
      <c r="AA120" s="40"/>
      <c r="AB120" s="40"/>
      <c r="AC120" s="40"/>
      <c r="AD120" s="40"/>
      <c r="AE120" s="40"/>
    </row>
    <row r="121" s="1" customFormat="1" ht="12" customHeight="1">
      <c r="B121" s="22"/>
      <c r="C121" s="33" t="s">
        <v>198</v>
      </c>
      <c r="D121" s="23"/>
      <c r="E121" s="23"/>
      <c r="F121" s="23"/>
      <c r="G121" s="23"/>
      <c r="H121" s="23"/>
      <c r="I121" s="23"/>
      <c r="J121" s="23"/>
      <c r="K121" s="23"/>
      <c r="L121" s="21"/>
    </row>
    <row r="122" s="1" customFormat="1" ht="16.5" customHeight="1">
      <c r="B122" s="22"/>
      <c r="C122" s="23"/>
      <c r="D122" s="23"/>
      <c r="E122" s="186" t="s">
        <v>199</v>
      </c>
      <c r="F122" s="23"/>
      <c r="G122" s="23"/>
      <c r="H122" s="23"/>
      <c r="I122" s="23"/>
      <c r="J122" s="23"/>
      <c r="K122" s="23"/>
      <c r="L122" s="21"/>
    </row>
    <row r="123" s="1" customFormat="1" ht="12" customHeight="1">
      <c r="B123" s="22"/>
      <c r="C123" s="33" t="s">
        <v>200</v>
      </c>
      <c r="D123" s="23"/>
      <c r="E123" s="23"/>
      <c r="F123" s="23"/>
      <c r="G123" s="23"/>
      <c r="H123" s="23"/>
      <c r="I123" s="23"/>
      <c r="J123" s="23"/>
      <c r="K123" s="23"/>
      <c r="L123" s="21"/>
    </row>
    <row r="124" s="2" customFormat="1" ht="16.5" customHeight="1">
      <c r="A124" s="40"/>
      <c r="B124" s="41"/>
      <c r="C124" s="42"/>
      <c r="D124" s="42"/>
      <c r="E124" s="251" t="s">
        <v>327</v>
      </c>
      <c r="F124" s="42"/>
      <c r="G124" s="42"/>
      <c r="H124" s="42"/>
      <c r="I124" s="42"/>
      <c r="J124" s="42"/>
      <c r="K124" s="42"/>
      <c r="L124" s="65"/>
      <c r="S124" s="40"/>
      <c r="T124" s="40"/>
      <c r="U124" s="40"/>
      <c r="V124" s="40"/>
      <c r="W124" s="40"/>
      <c r="X124" s="40"/>
      <c r="Y124" s="40"/>
      <c r="Z124" s="40"/>
      <c r="AA124" s="40"/>
      <c r="AB124" s="40"/>
      <c r="AC124" s="40"/>
      <c r="AD124" s="40"/>
      <c r="AE124" s="40"/>
    </row>
    <row r="125" s="2" customFormat="1" ht="12" customHeight="1">
      <c r="A125" s="40"/>
      <c r="B125" s="41"/>
      <c r="C125" s="33" t="s">
        <v>328</v>
      </c>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6.5" customHeight="1">
      <c r="A126" s="40"/>
      <c r="B126" s="41"/>
      <c r="C126" s="42"/>
      <c r="D126" s="42"/>
      <c r="E126" s="78" t="str">
        <f>E13</f>
        <v>D.1.2 - Stavebně konstrukční řešení</v>
      </c>
      <c r="F126" s="42"/>
      <c r="G126" s="42"/>
      <c r="H126" s="42"/>
      <c r="I126" s="42"/>
      <c r="J126" s="42"/>
      <c r="K126" s="42"/>
      <c r="L126" s="65"/>
      <c r="S126" s="40"/>
      <c r="T126" s="40"/>
      <c r="U126" s="40"/>
      <c r="V126" s="40"/>
      <c r="W126" s="40"/>
      <c r="X126" s="40"/>
      <c r="Y126" s="40"/>
      <c r="Z126" s="40"/>
      <c r="AA126" s="40"/>
      <c r="AB126" s="40"/>
      <c r="AC126" s="40"/>
      <c r="AD126" s="40"/>
      <c r="AE126" s="40"/>
    </row>
    <row r="127" s="2" customFormat="1" ht="6.96" customHeight="1">
      <c r="A127" s="40"/>
      <c r="B127" s="41"/>
      <c r="C127" s="42"/>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2" customFormat="1" ht="12" customHeight="1">
      <c r="A128" s="40"/>
      <c r="B128" s="41"/>
      <c r="C128" s="33" t="s">
        <v>22</v>
      </c>
      <c r="D128" s="42"/>
      <c r="E128" s="42"/>
      <c r="F128" s="28" t="str">
        <f>F16</f>
        <v>Frýdek Místek</v>
      </c>
      <c r="G128" s="42"/>
      <c r="H128" s="42"/>
      <c r="I128" s="33" t="s">
        <v>24</v>
      </c>
      <c r="J128" s="81" t="str">
        <f>IF(J16="","",J16)</f>
        <v>26. 7. 2019</v>
      </c>
      <c r="K128" s="42"/>
      <c r="L128" s="65"/>
      <c r="S128" s="40"/>
      <c r="T128" s="40"/>
      <c r="U128" s="40"/>
      <c r="V128" s="40"/>
      <c r="W128" s="40"/>
      <c r="X128" s="40"/>
      <c r="Y128" s="40"/>
      <c r="Z128" s="40"/>
      <c r="AA128" s="40"/>
      <c r="AB128" s="40"/>
      <c r="AC128" s="40"/>
      <c r="AD128" s="40"/>
      <c r="AE128" s="40"/>
    </row>
    <row r="129" s="2" customFormat="1" ht="6.96" customHeight="1">
      <c r="A129" s="40"/>
      <c r="B129" s="41"/>
      <c r="C129" s="42"/>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2" customFormat="1" ht="15.15" customHeight="1">
      <c r="A130" s="40"/>
      <c r="B130" s="41"/>
      <c r="C130" s="33" t="s">
        <v>30</v>
      </c>
      <c r="D130" s="42"/>
      <c r="E130" s="42"/>
      <c r="F130" s="28" t="str">
        <f>E19</f>
        <v>Statutární město Frýdek - Místek</v>
      </c>
      <c r="G130" s="42"/>
      <c r="H130" s="42"/>
      <c r="I130" s="33" t="s">
        <v>36</v>
      </c>
      <c r="J130" s="38" t="str">
        <f>E25</f>
        <v>PPS Kania s.r.o.</v>
      </c>
      <c r="K130" s="42"/>
      <c r="L130" s="65"/>
      <c r="S130" s="40"/>
      <c r="T130" s="40"/>
      <c r="U130" s="40"/>
      <c r="V130" s="40"/>
      <c r="W130" s="40"/>
      <c r="X130" s="40"/>
      <c r="Y130" s="40"/>
      <c r="Z130" s="40"/>
      <c r="AA130" s="40"/>
      <c r="AB130" s="40"/>
      <c r="AC130" s="40"/>
      <c r="AD130" s="40"/>
      <c r="AE130" s="40"/>
    </row>
    <row r="131" s="2" customFormat="1" ht="15.15" customHeight="1">
      <c r="A131" s="40"/>
      <c r="B131" s="41"/>
      <c r="C131" s="33" t="s">
        <v>34</v>
      </c>
      <c r="D131" s="42"/>
      <c r="E131" s="42"/>
      <c r="F131" s="28" t="str">
        <f>IF(E22="","",E22)</f>
        <v>Vyplň údaj</v>
      </c>
      <c r="G131" s="42"/>
      <c r="H131" s="42"/>
      <c r="I131" s="33" t="s">
        <v>39</v>
      </c>
      <c r="J131" s="38" t="str">
        <f>E28</f>
        <v xml:space="preserve"> </v>
      </c>
      <c r="K131" s="42"/>
      <c r="L131" s="65"/>
      <c r="S131" s="40"/>
      <c r="T131" s="40"/>
      <c r="U131" s="40"/>
      <c r="V131" s="40"/>
      <c r="W131" s="40"/>
      <c r="X131" s="40"/>
      <c r="Y131" s="40"/>
      <c r="Z131" s="40"/>
      <c r="AA131" s="40"/>
      <c r="AB131" s="40"/>
      <c r="AC131" s="40"/>
      <c r="AD131" s="40"/>
      <c r="AE131" s="40"/>
    </row>
    <row r="132" s="2" customFormat="1" ht="10.32" customHeight="1">
      <c r="A132" s="40"/>
      <c r="B132" s="41"/>
      <c r="C132" s="42"/>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11" customFormat="1" ht="29.28" customHeight="1">
      <c r="A133" s="202"/>
      <c r="B133" s="203"/>
      <c r="C133" s="204" t="s">
        <v>214</v>
      </c>
      <c r="D133" s="205" t="s">
        <v>68</v>
      </c>
      <c r="E133" s="205" t="s">
        <v>64</v>
      </c>
      <c r="F133" s="205" t="s">
        <v>65</v>
      </c>
      <c r="G133" s="205" t="s">
        <v>215</v>
      </c>
      <c r="H133" s="205" t="s">
        <v>216</v>
      </c>
      <c r="I133" s="205" t="s">
        <v>217</v>
      </c>
      <c r="J133" s="205" t="s">
        <v>204</v>
      </c>
      <c r="K133" s="206" t="s">
        <v>218</v>
      </c>
      <c r="L133" s="207"/>
      <c r="M133" s="102" t="s">
        <v>1</v>
      </c>
      <c r="N133" s="103" t="s">
        <v>47</v>
      </c>
      <c r="O133" s="103" t="s">
        <v>219</v>
      </c>
      <c r="P133" s="103" t="s">
        <v>220</v>
      </c>
      <c r="Q133" s="103" t="s">
        <v>221</v>
      </c>
      <c r="R133" s="103" t="s">
        <v>222</v>
      </c>
      <c r="S133" s="103" t="s">
        <v>223</v>
      </c>
      <c r="T133" s="104" t="s">
        <v>224</v>
      </c>
      <c r="U133" s="202"/>
      <c r="V133" s="202"/>
      <c r="W133" s="202"/>
      <c r="X133" s="202"/>
      <c r="Y133" s="202"/>
      <c r="Z133" s="202"/>
      <c r="AA133" s="202"/>
      <c r="AB133" s="202"/>
      <c r="AC133" s="202"/>
      <c r="AD133" s="202"/>
      <c r="AE133" s="202"/>
    </row>
    <row r="134" s="2" customFormat="1" ht="22.8" customHeight="1">
      <c r="A134" s="40"/>
      <c r="B134" s="41"/>
      <c r="C134" s="109" t="s">
        <v>225</v>
      </c>
      <c r="D134" s="42"/>
      <c r="E134" s="42"/>
      <c r="F134" s="42"/>
      <c r="G134" s="42"/>
      <c r="H134" s="42"/>
      <c r="I134" s="42"/>
      <c r="J134" s="208">
        <f>BK134</f>
        <v>0</v>
      </c>
      <c r="K134" s="42"/>
      <c r="L134" s="46"/>
      <c r="M134" s="105"/>
      <c r="N134" s="209"/>
      <c r="O134" s="106"/>
      <c r="P134" s="210">
        <f>P135+P311+P327</f>
        <v>0</v>
      </c>
      <c r="Q134" s="106"/>
      <c r="R134" s="210">
        <f>R135+R311+R327</f>
        <v>740.60391833999995</v>
      </c>
      <c r="S134" s="106"/>
      <c r="T134" s="211">
        <f>T135+T311+T327</f>
        <v>2.976</v>
      </c>
      <c r="U134" s="40"/>
      <c r="V134" s="40"/>
      <c r="W134" s="40"/>
      <c r="X134" s="40"/>
      <c r="Y134" s="40"/>
      <c r="Z134" s="40"/>
      <c r="AA134" s="40"/>
      <c r="AB134" s="40"/>
      <c r="AC134" s="40"/>
      <c r="AD134" s="40"/>
      <c r="AE134" s="40"/>
      <c r="AT134" s="18" t="s">
        <v>82</v>
      </c>
      <c r="AU134" s="18" t="s">
        <v>206</v>
      </c>
      <c r="BK134" s="212">
        <f>BK135+BK311+BK327</f>
        <v>0</v>
      </c>
    </row>
    <row r="135" s="12" customFormat="1" ht="25.92" customHeight="1">
      <c r="A135" s="12"/>
      <c r="B135" s="213"/>
      <c r="C135" s="214"/>
      <c r="D135" s="215" t="s">
        <v>82</v>
      </c>
      <c r="E135" s="216" t="s">
        <v>362</v>
      </c>
      <c r="F135" s="216" t="s">
        <v>363</v>
      </c>
      <c r="G135" s="214"/>
      <c r="H135" s="214"/>
      <c r="I135" s="217"/>
      <c r="J135" s="218">
        <f>BK135</f>
        <v>0</v>
      </c>
      <c r="K135" s="214"/>
      <c r="L135" s="219"/>
      <c r="M135" s="220"/>
      <c r="N135" s="221"/>
      <c r="O135" s="221"/>
      <c r="P135" s="222">
        <f>P136+P167+P190+P294+P301+P309</f>
        <v>0</v>
      </c>
      <c r="Q135" s="221"/>
      <c r="R135" s="222">
        <f>R136+R167+R190+R294+R301+R309</f>
        <v>740.60391833999995</v>
      </c>
      <c r="S135" s="221"/>
      <c r="T135" s="223">
        <f>T136+T167+T190+T294+T301+T309</f>
        <v>2.976</v>
      </c>
      <c r="U135" s="12"/>
      <c r="V135" s="12"/>
      <c r="W135" s="12"/>
      <c r="X135" s="12"/>
      <c r="Y135" s="12"/>
      <c r="Z135" s="12"/>
      <c r="AA135" s="12"/>
      <c r="AB135" s="12"/>
      <c r="AC135" s="12"/>
      <c r="AD135" s="12"/>
      <c r="AE135" s="12"/>
      <c r="AR135" s="224" t="s">
        <v>87</v>
      </c>
      <c r="AT135" s="225" t="s">
        <v>82</v>
      </c>
      <c r="AU135" s="225" t="s">
        <v>83</v>
      </c>
      <c r="AY135" s="224" t="s">
        <v>227</v>
      </c>
      <c r="BK135" s="226">
        <f>BK136+BK167+BK190+BK294+BK301+BK309</f>
        <v>0</v>
      </c>
    </row>
    <row r="136" s="12" customFormat="1" ht="22.8" customHeight="1">
      <c r="A136" s="12"/>
      <c r="B136" s="213"/>
      <c r="C136" s="214"/>
      <c r="D136" s="215" t="s">
        <v>82</v>
      </c>
      <c r="E136" s="227" t="s">
        <v>91</v>
      </c>
      <c r="F136" s="227" t="s">
        <v>425</v>
      </c>
      <c r="G136" s="214"/>
      <c r="H136" s="214"/>
      <c r="I136" s="217"/>
      <c r="J136" s="228">
        <f>BK136</f>
        <v>0</v>
      </c>
      <c r="K136" s="214"/>
      <c r="L136" s="219"/>
      <c r="M136" s="220"/>
      <c r="N136" s="221"/>
      <c r="O136" s="221"/>
      <c r="P136" s="222">
        <f>SUM(P137:P166)</f>
        <v>0</v>
      </c>
      <c r="Q136" s="221"/>
      <c r="R136" s="222">
        <f>SUM(R137:R166)</f>
        <v>389.15932097999996</v>
      </c>
      <c r="S136" s="221"/>
      <c r="T136" s="223">
        <f>SUM(T137:T166)</f>
        <v>0</v>
      </c>
      <c r="U136" s="12"/>
      <c r="V136" s="12"/>
      <c r="W136" s="12"/>
      <c r="X136" s="12"/>
      <c r="Y136" s="12"/>
      <c r="Z136" s="12"/>
      <c r="AA136" s="12"/>
      <c r="AB136" s="12"/>
      <c r="AC136" s="12"/>
      <c r="AD136" s="12"/>
      <c r="AE136" s="12"/>
      <c r="AR136" s="224" t="s">
        <v>87</v>
      </c>
      <c r="AT136" s="225" t="s">
        <v>82</v>
      </c>
      <c r="AU136" s="225" t="s">
        <v>87</v>
      </c>
      <c r="AY136" s="224" t="s">
        <v>227</v>
      </c>
      <c r="BK136" s="226">
        <f>SUM(BK137:BK166)</f>
        <v>0</v>
      </c>
    </row>
    <row r="137" s="2" customFormat="1" ht="16.5" customHeight="1">
      <c r="A137" s="40"/>
      <c r="B137" s="41"/>
      <c r="C137" s="229" t="s">
        <v>87</v>
      </c>
      <c r="D137" s="229" t="s">
        <v>230</v>
      </c>
      <c r="E137" s="230" t="s">
        <v>2897</v>
      </c>
      <c r="F137" s="231" t="s">
        <v>2898</v>
      </c>
      <c r="G137" s="232" t="s">
        <v>374</v>
      </c>
      <c r="H137" s="233">
        <v>115</v>
      </c>
      <c r="I137" s="234"/>
      <c r="J137" s="235">
        <f>ROUND(I137*H137,2)</f>
        <v>0</v>
      </c>
      <c r="K137" s="231" t="s">
        <v>234</v>
      </c>
      <c r="L137" s="46"/>
      <c r="M137" s="236" t="s">
        <v>1</v>
      </c>
      <c r="N137" s="237" t="s">
        <v>48</v>
      </c>
      <c r="O137" s="93"/>
      <c r="P137" s="238">
        <f>O137*H137</f>
        <v>0</v>
      </c>
      <c r="Q137" s="238">
        <v>2.45329</v>
      </c>
      <c r="R137" s="238">
        <f>Q137*H137</f>
        <v>282.12835000000001</v>
      </c>
      <c r="S137" s="238">
        <v>0</v>
      </c>
      <c r="T137" s="239">
        <f>S137*H137</f>
        <v>0</v>
      </c>
      <c r="U137" s="40"/>
      <c r="V137" s="40"/>
      <c r="W137" s="40"/>
      <c r="X137" s="40"/>
      <c r="Y137" s="40"/>
      <c r="Z137" s="40"/>
      <c r="AA137" s="40"/>
      <c r="AB137" s="40"/>
      <c r="AC137" s="40"/>
      <c r="AD137" s="40"/>
      <c r="AE137" s="40"/>
      <c r="AR137" s="240" t="s">
        <v>115</v>
      </c>
      <c r="AT137" s="240" t="s">
        <v>230</v>
      </c>
      <c r="AU137" s="240" t="s">
        <v>91</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2899</v>
      </c>
    </row>
    <row r="138" s="13" customFormat="1">
      <c r="A138" s="13"/>
      <c r="B138" s="252"/>
      <c r="C138" s="253"/>
      <c r="D138" s="242" t="s">
        <v>369</v>
      </c>
      <c r="E138" s="254" t="s">
        <v>1</v>
      </c>
      <c r="F138" s="255" t="s">
        <v>2900</v>
      </c>
      <c r="G138" s="253"/>
      <c r="H138" s="256">
        <v>115</v>
      </c>
      <c r="I138" s="257"/>
      <c r="J138" s="253"/>
      <c r="K138" s="253"/>
      <c r="L138" s="258"/>
      <c r="M138" s="259"/>
      <c r="N138" s="260"/>
      <c r="O138" s="260"/>
      <c r="P138" s="260"/>
      <c r="Q138" s="260"/>
      <c r="R138" s="260"/>
      <c r="S138" s="260"/>
      <c r="T138" s="261"/>
      <c r="U138" s="13"/>
      <c r="V138" s="13"/>
      <c r="W138" s="13"/>
      <c r="X138" s="13"/>
      <c r="Y138" s="13"/>
      <c r="Z138" s="13"/>
      <c r="AA138" s="13"/>
      <c r="AB138" s="13"/>
      <c r="AC138" s="13"/>
      <c r="AD138" s="13"/>
      <c r="AE138" s="13"/>
      <c r="AT138" s="262" t="s">
        <v>369</v>
      </c>
      <c r="AU138" s="262" t="s">
        <v>91</v>
      </c>
      <c r="AV138" s="13" t="s">
        <v>91</v>
      </c>
      <c r="AW138" s="13" t="s">
        <v>38</v>
      </c>
      <c r="AX138" s="13" t="s">
        <v>83</v>
      </c>
      <c r="AY138" s="262" t="s">
        <v>227</v>
      </c>
    </row>
    <row r="139" s="15" customFormat="1">
      <c r="A139" s="15"/>
      <c r="B139" s="274"/>
      <c r="C139" s="275"/>
      <c r="D139" s="242" t="s">
        <v>369</v>
      </c>
      <c r="E139" s="276" t="s">
        <v>1</v>
      </c>
      <c r="F139" s="277" t="s">
        <v>2901</v>
      </c>
      <c r="G139" s="275"/>
      <c r="H139" s="276" t="s">
        <v>1</v>
      </c>
      <c r="I139" s="278"/>
      <c r="J139" s="275"/>
      <c r="K139" s="275"/>
      <c r="L139" s="279"/>
      <c r="M139" s="280"/>
      <c r="N139" s="281"/>
      <c r="O139" s="281"/>
      <c r="P139" s="281"/>
      <c r="Q139" s="281"/>
      <c r="R139" s="281"/>
      <c r="S139" s="281"/>
      <c r="T139" s="282"/>
      <c r="U139" s="15"/>
      <c r="V139" s="15"/>
      <c r="W139" s="15"/>
      <c r="X139" s="15"/>
      <c r="Y139" s="15"/>
      <c r="Z139" s="15"/>
      <c r="AA139" s="15"/>
      <c r="AB139" s="15"/>
      <c r="AC139" s="15"/>
      <c r="AD139" s="15"/>
      <c r="AE139" s="15"/>
      <c r="AT139" s="283" t="s">
        <v>369</v>
      </c>
      <c r="AU139" s="283" t="s">
        <v>91</v>
      </c>
      <c r="AV139" s="15" t="s">
        <v>87</v>
      </c>
      <c r="AW139" s="15" t="s">
        <v>38</v>
      </c>
      <c r="AX139" s="15" t="s">
        <v>83</v>
      </c>
      <c r="AY139" s="283" t="s">
        <v>227</v>
      </c>
    </row>
    <row r="140" s="14" customFormat="1">
      <c r="A140" s="14"/>
      <c r="B140" s="263"/>
      <c r="C140" s="264"/>
      <c r="D140" s="242" t="s">
        <v>369</v>
      </c>
      <c r="E140" s="265" t="s">
        <v>1</v>
      </c>
      <c r="F140" s="266" t="s">
        <v>371</v>
      </c>
      <c r="G140" s="264"/>
      <c r="H140" s="267">
        <v>115</v>
      </c>
      <c r="I140" s="268"/>
      <c r="J140" s="264"/>
      <c r="K140" s="264"/>
      <c r="L140" s="269"/>
      <c r="M140" s="270"/>
      <c r="N140" s="271"/>
      <c r="O140" s="271"/>
      <c r="P140" s="271"/>
      <c r="Q140" s="271"/>
      <c r="R140" s="271"/>
      <c r="S140" s="271"/>
      <c r="T140" s="272"/>
      <c r="U140" s="14"/>
      <c r="V140" s="14"/>
      <c r="W140" s="14"/>
      <c r="X140" s="14"/>
      <c r="Y140" s="14"/>
      <c r="Z140" s="14"/>
      <c r="AA140" s="14"/>
      <c r="AB140" s="14"/>
      <c r="AC140" s="14"/>
      <c r="AD140" s="14"/>
      <c r="AE140" s="14"/>
      <c r="AT140" s="273" t="s">
        <v>369</v>
      </c>
      <c r="AU140" s="273" t="s">
        <v>91</v>
      </c>
      <c r="AV140" s="14" t="s">
        <v>115</v>
      </c>
      <c r="AW140" s="14" t="s">
        <v>38</v>
      </c>
      <c r="AX140" s="14" t="s">
        <v>87</v>
      </c>
      <c r="AY140" s="273" t="s">
        <v>227</v>
      </c>
    </row>
    <row r="141" s="2" customFormat="1" ht="16.5" customHeight="1">
      <c r="A141" s="40"/>
      <c r="B141" s="41"/>
      <c r="C141" s="229" t="s">
        <v>91</v>
      </c>
      <c r="D141" s="229" t="s">
        <v>230</v>
      </c>
      <c r="E141" s="230" t="s">
        <v>2902</v>
      </c>
      <c r="F141" s="231" t="s">
        <v>2903</v>
      </c>
      <c r="G141" s="232" t="s">
        <v>415</v>
      </c>
      <c r="H141" s="233">
        <v>383.30000000000001</v>
      </c>
      <c r="I141" s="234"/>
      <c r="J141" s="235">
        <f>ROUND(I141*H141,2)</f>
        <v>0</v>
      </c>
      <c r="K141" s="231" t="s">
        <v>234</v>
      </c>
      <c r="L141" s="46"/>
      <c r="M141" s="236" t="s">
        <v>1</v>
      </c>
      <c r="N141" s="237" t="s">
        <v>48</v>
      </c>
      <c r="O141" s="93"/>
      <c r="P141" s="238">
        <f>O141*H141</f>
        <v>0</v>
      </c>
      <c r="Q141" s="238">
        <v>0.0026900000000000001</v>
      </c>
      <c r="R141" s="238">
        <f>Q141*H141</f>
        <v>1.031077</v>
      </c>
      <c r="S141" s="238">
        <v>0</v>
      </c>
      <c r="T141" s="239">
        <f>S141*H141</f>
        <v>0</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2904</v>
      </c>
    </row>
    <row r="142" s="13" customFormat="1">
      <c r="A142" s="13"/>
      <c r="B142" s="252"/>
      <c r="C142" s="253"/>
      <c r="D142" s="242" t="s">
        <v>369</v>
      </c>
      <c r="E142" s="254" t="s">
        <v>1</v>
      </c>
      <c r="F142" s="255" t="s">
        <v>2905</v>
      </c>
      <c r="G142" s="253"/>
      <c r="H142" s="256">
        <v>383.30000000000001</v>
      </c>
      <c r="I142" s="257"/>
      <c r="J142" s="253"/>
      <c r="K142" s="253"/>
      <c r="L142" s="258"/>
      <c r="M142" s="259"/>
      <c r="N142" s="260"/>
      <c r="O142" s="260"/>
      <c r="P142" s="260"/>
      <c r="Q142" s="260"/>
      <c r="R142" s="260"/>
      <c r="S142" s="260"/>
      <c r="T142" s="261"/>
      <c r="U142" s="13"/>
      <c r="V142" s="13"/>
      <c r="W142" s="13"/>
      <c r="X142" s="13"/>
      <c r="Y142" s="13"/>
      <c r="Z142" s="13"/>
      <c r="AA142" s="13"/>
      <c r="AB142" s="13"/>
      <c r="AC142" s="13"/>
      <c r="AD142" s="13"/>
      <c r="AE142" s="13"/>
      <c r="AT142" s="262" t="s">
        <v>369</v>
      </c>
      <c r="AU142" s="262" t="s">
        <v>91</v>
      </c>
      <c r="AV142" s="13" t="s">
        <v>91</v>
      </c>
      <c r="AW142" s="13" t="s">
        <v>38</v>
      </c>
      <c r="AX142" s="13" t="s">
        <v>83</v>
      </c>
      <c r="AY142" s="262" t="s">
        <v>227</v>
      </c>
    </row>
    <row r="143" s="15" customFormat="1">
      <c r="A143" s="15"/>
      <c r="B143" s="274"/>
      <c r="C143" s="275"/>
      <c r="D143" s="242" t="s">
        <v>369</v>
      </c>
      <c r="E143" s="276" t="s">
        <v>1</v>
      </c>
      <c r="F143" s="277" t="s">
        <v>2906</v>
      </c>
      <c r="G143" s="275"/>
      <c r="H143" s="276" t="s">
        <v>1</v>
      </c>
      <c r="I143" s="278"/>
      <c r="J143" s="275"/>
      <c r="K143" s="275"/>
      <c r="L143" s="279"/>
      <c r="M143" s="280"/>
      <c r="N143" s="281"/>
      <c r="O143" s="281"/>
      <c r="P143" s="281"/>
      <c r="Q143" s="281"/>
      <c r="R143" s="281"/>
      <c r="S143" s="281"/>
      <c r="T143" s="282"/>
      <c r="U143" s="15"/>
      <c r="V143" s="15"/>
      <c r="W143" s="15"/>
      <c r="X143" s="15"/>
      <c r="Y143" s="15"/>
      <c r="Z143" s="15"/>
      <c r="AA143" s="15"/>
      <c r="AB143" s="15"/>
      <c r="AC143" s="15"/>
      <c r="AD143" s="15"/>
      <c r="AE143" s="15"/>
      <c r="AT143" s="283" t="s">
        <v>369</v>
      </c>
      <c r="AU143" s="283" t="s">
        <v>91</v>
      </c>
      <c r="AV143" s="15" t="s">
        <v>87</v>
      </c>
      <c r="AW143" s="15" t="s">
        <v>38</v>
      </c>
      <c r="AX143" s="15" t="s">
        <v>83</v>
      </c>
      <c r="AY143" s="283" t="s">
        <v>227</v>
      </c>
    </row>
    <row r="144" s="14" customFormat="1">
      <c r="A144" s="14"/>
      <c r="B144" s="263"/>
      <c r="C144" s="264"/>
      <c r="D144" s="242" t="s">
        <v>369</v>
      </c>
      <c r="E144" s="265" t="s">
        <v>1</v>
      </c>
      <c r="F144" s="266" t="s">
        <v>371</v>
      </c>
      <c r="G144" s="264"/>
      <c r="H144" s="267">
        <v>383.30000000000001</v>
      </c>
      <c r="I144" s="268"/>
      <c r="J144" s="264"/>
      <c r="K144" s="264"/>
      <c r="L144" s="269"/>
      <c r="M144" s="270"/>
      <c r="N144" s="271"/>
      <c r="O144" s="271"/>
      <c r="P144" s="271"/>
      <c r="Q144" s="271"/>
      <c r="R144" s="271"/>
      <c r="S144" s="271"/>
      <c r="T144" s="272"/>
      <c r="U144" s="14"/>
      <c r="V144" s="14"/>
      <c r="W144" s="14"/>
      <c r="X144" s="14"/>
      <c r="Y144" s="14"/>
      <c r="Z144" s="14"/>
      <c r="AA144" s="14"/>
      <c r="AB144" s="14"/>
      <c r="AC144" s="14"/>
      <c r="AD144" s="14"/>
      <c r="AE144" s="14"/>
      <c r="AT144" s="273" t="s">
        <v>369</v>
      </c>
      <c r="AU144" s="273" t="s">
        <v>91</v>
      </c>
      <c r="AV144" s="14" t="s">
        <v>115</v>
      </c>
      <c r="AW144" s="14" t="s">
        <v>38</v>
      </c>
      <c r="AX144" s="14" t="s">
        <v>87</v>
      </c>
      <c r="AY144" s="273" t="s">
        <v>227</v>
      </c>
    </row>
    <row r="145" s="2" customFormat="1" ht="16.5" customHeight="1">
      <c r="A145" s="40"/>
      <c r="B145" s="41"/>
      <c r="C145" s="229" t="s">
        <v>102</v>
      </c>
      <c r="D145" s="229" t="s">
        <v>230</v>
      </c>
      <c r="E145" s="230" t="s">
        <v>2907</v>
      </c>
      <c r="F145" s="231" t="s">
        <v>2908</v>
      </c>
      <c r="G145" s="232" t="s">
        <v>415</v>
      </c>
      <c r="H145" s="233">
        <v>383.30000000000001</v>
      </c>
      <c r="I145" s="234"/>
      <c r="J145" s="235">
        <f>ROUND(I145*H145,2)</f>
        <v>0</v>
      </c>
      <c r="K145" s="231" t="s">
        <v>234</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2909</v>
      </c>
    </row>
    <row r="146" s="2" customFormat="1" ht="16.5" customHeight="1">
      <c r="A146" s="40"/>
      <c r="B146" s="41"/>
      <c r="C146" s="229" t="s">
        <v>115</v>
      </c>
      <c r="D146" s="229" t="s">
        <v>230</v>
      </c>
      <c r="E146" s="230" t="s">
        <v>2910</v>
      </c>
      <c r="F146" s="231" t="s">
        <v>2911</v>
      </c>
      <c r="G146" s="232" t="s">
        <v>398</v>
      </c>
      <c r="H146" s="233">
        <v>7.1669999999999998</v>
      </c>
      <c r="I146" s="234"/>
      <c r="J146" s="235">
        <f>ROUND(I146*H146,2)</f>
        <v>0</v>
      </c>
      <c r="K146" s="231" t="s">
        <v>234</v>
      </c>
      <c r="L146" s="46"/>
      <c r="M146" s="236" t="s">
        <v>1</v>
      </c>
      <c r="N146" s="237" t="s">
        <v>48</v>
      </c>
      <c r="O146" s="93"/>
      <c r="P146" s="238">
        <f>O146*H146</f>
        <v>0</v>
      </c>
      <c r="Q146" s="238">
        <v>1.0601700000000001</v>
      </c>
      <c r="R146" s="238">
        <f>Q146*H146</f>
        <v>7.5982383900000006</v>
      </c>
      <c r="S146" s="238">
        <v>0</v>
      </c>
      <c r="T146" s="239">
        <f>S146*H146</f>
        <v>0</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2912</v>
      </c>
    </row>
    <row r="147" s="13" customFormat="1">
      <c r="A147" s="13"/>
      <c r="B147" s="252"/>
      <c r="C147" s="253"/>
      <c r="D147" s="242" t="s">
        <v>369</v>
      </c>
      <c r="E147" s="254" t="s">
        <v>1</v>
      </c>
      <c r="F147" s="255" t="s">
        <v>2913</v>
      </c>
      <c r="G147" s="253"/>
      <c r="H147" s="256">
        <v>6.5149999999999997</v>
      </c>
      <c r="I147" s="257"/>
      <c r="J147" s="253"/>
      <c r="K147" s="253"/>
      <c r="L147" s="258"/>
      <c r="M147" s="259"/>
      <c r="N147" s="260"/>
      <c r="O147" s="260"/>
      <c r="P147" s="260"/>
      <c r="Q147" s="260"/>
      <c r="R147" s="260"/>
      <c r="S147" s="260"/>
      <c r="T147" s="261"/>
      <c r="U147" s="13"/>
      <c r="V147" s="13"/>
      <c r="W147" s="13"/>
      <c r="X147" s="13"/>
      <c r="Y147" s="13"/>
      <c r="Z147" s="13"/>
      <c r="AA147" s="13"/>
      <c r="AB147" s="13"/>
      <c r="AC147" s="13"/>
      <c r="AD147" s="13"/>
      <c r="AE147" s="13"/>
      <c r="AT147" s="262" t="s">
        <v>369</v>
      </c>
      <c r="AU147" s="262" t="s">
        <v>91</v>
      </c>
      <c r="AV147" s="13" t="s">
        <v>91</v>
      </c>
      <c r="AW147" s="13" t="s">
        <v>38</v>
      </c>
      <c r="AX147" s="13" t="s">
        <v>83</v>
      </c>
      <c r="AY147" s="262" t="s">
        <v>227</v>
      </c>
    </row>
    <row r="148" s="16" customFormat="1">
      <c r="A148" s="16"/>
      <c r="B148" s="294"/>
      <c r="C148" s="295"/>
      <c r="D148" s="242" t="s">
        <v>369</v>
      </c>
      <c r="E148" s="296" t="s">
        <v>1</v>
      </c>
      <c r="F148" s="297" t="s">
        <v>450</v>
      </c>
      <c r="G148" s="295"/>
      <c r="H148" s="298">
        <v>6.5149999999999997</v>
      </c>
      <c r="I148" s="299"/>
      <c r="J148" s="295"/>
      <c r="K148" s="295"/>
      <c r="L148" s="300"/>
      <c r="M148" s="301"/>
      <c r="N148" s="302"/>
      <c r="O148" s="302"/>
      <c r="P148" s="302"/>
      <c r="Q148" s="302"/>
      <c r="R148" s="302"/>
      <c r="S148" s="302"/>
      <c r="T148" s="303"/>
      <c r="U148" s="16"/>
      <c r="V148" s="16"/>
      <c r="W148" s="16"/>
      <c r="X148" s="16"/>
      <c r="Y148" s="16"/>
      <c r="Z148" s="16"/>
      <c r="AA148" s="16"/>
      <c r="AB148" s="16"/>
      <c r="AC148" s="16"/>
      <c r="AD148" s="16"/>
      <c r="AE148" s="16"/>
      <c r="AT148" s="304" t="s">
        <v>369</v>
      </c>
      <c r="AU148" s="304" t="s">
        <v>91</v>
      </c>
      <c r="AV148" s="16" t="s">
        <v>102</v>
      </c>
      <c r="AW148" s="16" t="s">
        <v>38</v>
      </c>
      <c r="AX148" s="16" t="s">
        <v>83</v>
      </c>
      <c r="AY148" s="304" t="s">
        <v>227</v>
      </c>
    </row>
    <row r="149" s="13" customFormat="1">
      <c r="A149" s="13"/>
      <c r="B149" s="252"/>
      <c r="C149" s="253"/>
      <c r="D149" s="242" t="s">
        <v>369</v>
      </c>
      <c r="E149" s="254" t="s">
        <v>1</v>
      </c>
      <c r="F149" s="255" t="s">
        <v>2914</v>
      </c>
      <c r="G149" s="253"/>
      <c r="H149" s="256">
        <v>0.65200000000000002</v>
      </c>
      <c r="I149" s="257"/>
      <c r="J149" s="253"/>
      <c r="K149" s="253"/>
      <c r="L149" s="258"/>
      <c r="M149" s="259"/>
      <c r="N149" s="260"/>
      <c r="O149" s="260"/>
      <c r="P149" s="260"/>
      <c r="Q149" s="260"/>
      <c r="R149" s="260"/>
      <c r="S149" s="260"/>
      <c r="T149" s="261"/>
      <c r="U149" s="13"/>
      <c r="V149" s="13"/>
      <c r="W149" s="13"/>
      <c r="X149" s="13"/>
      <c r="Y149" s="13"/>
      <c r="Z149" s="13"/>
      <c r="AA149" s="13"/>
      <c r="AB149" s="13"/>
      <c r="AC149" s="13"/>
      <c r="AD149" s="13"/>
      <c r="AE149" s="13"/>
      <c r="AT149" s="262" t="s">
        <v>369</v>
      </c>
      <c r="AU149" s="262" t="s">
        <v>91</v>
      </c>
      <c r="AV149" s="13" t="s">
        <v>91</v>
      </c>
      <c r="AW149" s="13" t="s">
        <v>38</v>
      </c>
      <c r="AX149" s="13" t="s">
        <v>83</v>
      </c>
      <c r="AY149" s="262" t="s">
        <v>227</v>
      </c>
    </row>
    <row r="150" s="14" customFormat="1">
      <c r="A150" s="14"/>
      <c r="B150" s="263"/>
      <c r="C150" s="264"/>
      <c r="D150" s="242" t="s">
        <v>369</v>
      </c>
      <c r="E150" s="265" t="s">
        <v>1</v>
      </c>
      <c r="F150" s="266" t="s">
        <v>371</v>
      </c>
      <c r="G150" s="264"/>
      <c r="H150" s="267">
        <v>7.1669999999999998</v>
      </c>
      <c r="I150" s="268"/>
      <c r="J150" s="264"/>
      <c r="K150" s="264"/>
      <c r="L150" s="269"/>
      <c r="M150" s="270"/>
      <c r="N150" s="271"/>
      <c r="O150" s="271"/>
      <c r="P150" s="271"/>
      <c r="Q150" s="271"/>
      <c r="R150" s="271"/>
      <c r="S150" s="271"/>
      <c r="T150" s="272"/>
      <c r="U150" s="14"/>
      <c r="V150" s="14"/>
      <c r="W150" s="14"/>
      <c r="X150" s="14"/>
      <c r="Y150" s="14"/>
      <c r="Z150" s="14"/>
      <c r="AA150" s="14"/>
      <c r="AB150" s="14"/>
      <c r="AC150" s="14"/>
      <c r="AD150" s="14"/>
      <c r="AE150" s="14"/>
      <c r="AT150" s="273" t="s">
        <v>369</v>
      </c>
      <c r="AU150" s="273" t="s">
        <v>91</v>
      </c>
      <c r="AV150" s="14" t="s">
        <v>115</v>
      </c>
      <c r="AW150" s="14" t="s">
        <v>38</v>
      </c>
      <c r="AX150" s="14" t="s">
        <v>87</v>
      </c>
      <c r="AY150" s="273" t="s">
        <v>227</v>
      </c>
    </row>
    <row r="151" s="2" customFormat="1" ht="21.75" customHeight="1">
      <c r="A151" s="40"/>
      <c r="B151" s="41"/>
      <c r="C151" s="229" t="s">
        <v>121</v>
      </c>
      <c r="D151" s="229" t="s">
        <v>230</v>
      </c>
      <c r="E151" s="230" t="s">
        <v>2915</v>
      </c>
      <c r="F151" s="231" t="s">
        <v>2916</v>
      </c>
      <c r="G151" s="232" t="s">
        <v>415</v>
      </c>
      <c r="H151" s="233">
        <v>48.340000000000003</v>
      </c>
      <c r="I151" s="234"/>
      <c r="J151" s="235">
        <f>ROUND(I151*H151,2)</f>
        <v>0</v>
      </c>
      <c r="K151" s="231" t="s">
        <v>234</v>
      </c>
      <c r="L151" s="46"/>
      <c r="M151" s="236" t="s">
        <v>1</v>
      </c>
      <c r="N151" s="237" t="s">
        <v>48</v>
      </c>
      <c r="O151" s="93"/>
      <c r="P151" s="238">
        <f>O151*H151</f>
        <v>0</v>
      </c>
      <c r="Q151" s="238">
        <v>0.58443000000000001</v>
      </c>
      <c r="R151" s="238">
        <f>Q151*H151</f>
        <v>28.251346200000004</v>
      </c>
      <c r="S151" s="238">
        <v>0</v>
      </c>
      <c r="T151" s="239">
        <f>S151*H151</f>
        <v>0</v>
      </c>
      <c r="U151" s="40"/>
      <c r="V151" s="40"/>
      <c r="W151" s="40"/>
      <c r="X151" s="40"/>
      <c r="Y151" s="40"/>
      <c r="Z151" s="40"/>
      <c r="AA151" s="40"/>
      <c r="AB151" s="40"/>
      <c r="AC151" s="40"/>
      <c r="AD151" s="40"/>
      <c r="AE151" s="40"/>
      <c r="AR151" s="240" t="s">
        <v>115</v>
      </c>
      <c r="AT151" s="240" t="s">
        <v>230</v>
      </c>
      <c r="AU151" s="240" t="s">
        <v>91</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2917</v>
      </c>
    </row>
    <row r="152" s="13" customFormat="1">
      <c r="A152" s="13"/>
      <c r="B152" s="252"/>
      <c r="C152" s="253"/>
      <c r="D152" s="242" t="s">
        <v>369</v>
      </c>
      <c r="E152" s="254" t="s">
        <v>1</v>
      </c>
      <c r="F152" s="255" t="s">
        <v>2918</v>
      </c>
      <c r="G152" s="253"/>
      <c r="H152" s="256">
        <v>48.340000000000003</v>
      </c>
      <c r="I152" s="257"/>
      <c r="J152" s="253"/>
      <c r="K152" s="253"/>
      <c r="L152" s="258"/>
      <c r="M152" s="259"/>
      <c r="N152" s="260"/>
      <c r="O152" s="260"/>
      <c r="P152" s="260"/>
      <c r="Q152" s="260"/>
      <c r="R152" s="260"/>
      <c r="S152" s="260"/>
      <c r="T152" s="261"/>
      <c r="U152" s="13"/>
      <c r="V152" s="13"/>
      <c r="W152" s="13"/>
      <c r="X152" s="13"/>
      <c r="Y152" s="13"/>
      <c r="Z152" s="13"/>
      <c r="AA152" s="13"/>
      <c r="AB152" s="13"/>
      <c r="AC152" s="13"/>
      <c r="AD152" s="13"/>
      <c r="AE152" s="13"/>
      <c r="AT152" s="262" t="s">
        <v>369</v>
      </c>
      <c r="AU152" s="262" t="s">
        <v>91</v>
      </c>
      <c r="AV152" s="13" t="s">
        <v>91</v>
      </c>
      <c r="AW152" s="13" t="s">
        <v>38</v>
      </c>
      <c r="AX152" s="13" t="s">
        <v>83</v>
      </c>
      <c r="AY152" s="262" t="s">
        <v>227</v>
      </c>
    </row>
    <row r="153" s="15" customFormat="1">
      <c r="A153" s="15"/>
      <c r="B153" s="274"/>
      <c r="C153" s="275"/>
      <c r="D153" s="242" t="s">
        <v>369</v>
      </c>
      <c r="E153" s="276" t="s">
        <v>1</v>
      </c>
      <c r="F153" s="277" t="s">
        <v>2906</v>
      </c>
      <c r="G153" s="275"/>
      <c r="H153" s="276" t="s">
        <v>1</v>
      </c>
      <c r="I153" s="278"/>
      <c r="J153" s="275"/>
      <c r="K153" s="275"/>
      <c r="L153" s="279"/>
      <c r="M153" s="280"/>
      <c r="N153" s="281"/>
      <c r="O153" s="281"/>
      <c r="P153" s="281"/>
      <c r="Q153" s="281"/>
      <c r="R153" s="281"/>
      <c r="S153" s="281"/>
      <c r="T153" s="282"/>
      <c r="U153" s="15"/>
      <c r="V153" s="15"/>
      <c r="W153" s="15"/>
      <c r="X153" s="15"/>
      <c r="Y153" s="15"/>
      <c r="Z153" s="15"/>
      <c r="AA153" s="15"/>
      <c r="AB153" s="15"/>
      <c r="AC153" s="15"/>
      <c r="AD153" s="15"/>
      <c r="AE153" s="15"/>
      <c r="AT153" s="283" t="s">
        <v>369</v>
      </c>
      <c r="AU153" s="283" t="s">
        <v>91</v>
      </c>
      <c r="AV153" s="15" t="s">
        <v>87</v>
      </c>
      <c r="AW153" s="15" t="s">
        <v>38</v>
      </c>
      <c r="AX153" s="15" t="s">
        <v>83</v>
      </c>
      <c r="AY153" s="283" t="s">
        <v>227</v>
      </c>
    </row>
    <row r="154" s="14" customFormat="1">
      <c r="A154" s="14"/>
      <c r="B154" s="263"/>
      <c r="C154" s="264"/>
      <c r="D154" s="242" t="s">
        <v>369</v>
      </c>
      <c r="E154" s="265" t="s">
        <v>1</v>
      </c>
      <c r="F154" s="266" t="s">
        <v>371</v>
      </c>
      <c r="G154" s="264"/>
      <c r="H154" s="267">
        <v>48.340000000000003</v>
      </c>
      <c r="I154" s="268"/>
      <c r="J154" s="264"/>
      <c r="K154" s="264"/>
      <c r="L154" s="269"/>
      <c r="M154" s="270"/>
      <c r="N154" s="271"/>
      <c r="O154" s="271"/>
      <c r="P154" s="271"/>
      <c r="Q154" s="271"/>
      <c r="R154" s="271"/>
      <c r="S154" s="271"/>
      <c r="T154" s="272"/>
      <c r="U154" s="14"/>
      <c r="V154" s="14"/>
      <c r="W154" s="14"/>
      <c r="X154" s="14"/>
      <c r="Y154" s="14"/>
      <c r="Z154" s="14"/>
      <c r="AA154" s="14"/>
      <c r="AB154" s="14"/>
      <c r="AC154" s="14"/>
      <c r="AD154" s="14"/>
      <c r="AE154" s="14"/>
      <c r="AT154" s="273" t="s">
        <v>369</v>
      </c>
      <c r="AU154" s="273" t="s">
        <v>91</v>
      </c>
      <c r="AV154" s="14" t="s">
        <v>115</v>
      </c>
      <c r="AW154" s="14" t="s">
        <v>38</v>
      </c>
      <c r="AX154" s="14" t="s">
        <v>87</v>
      </c>
      <c r="AY154" s="273" t="s">
        <v>227</v>
      </c>
    </row>
    <row r="155" s="2" customFormat="1" ht="21.75" customHeight="1">
      <c r="A155" s="40"/>
      <c r="B155" s="41"/>
      <c r="C155" s="229" t="s">
        <v>257</v>
      </c>
      <c r="D155" s="229" t="s">
        <v>230</v>
      </c>
      <c r="E155" s="230" t="s">
        <v>2919</v>
      </c>
      <c r="F155" s="231" t="s">
        <v>2920</v>
      </c>
      <c r="G155" s="232" t="s">
        <v>415</v>
      </c>
      <c r="H155" s="233">
        <v>60.409999999999997</v>
      </c>
      <c r="I155" s="234"/>
      <c r="J155" s="235">
        <f>ROUND(I155*H155,2)</f>
        <v>0</v>
      </c>
      <c r="K155" s="231" t="s">
        <v>234</v>
      </c>
      <c r="L155" s="46"/>
      <c r="M155" s="236" t="s">
        <v>1</v>
      </c>
      <c r="N155" s="237" t="s">
        <v>48</v>
      </c>
      <c r="O155" s="93"/>
      <c r="P155" s="238">
        <f>O155*H155</f>
        <v>0</v>
      </c>
      <c r="Q155" s="238">
        <v>0.96611999999999998</v>
      </c>
      <c r="R155" s="238">
        <f>Q155*H155</f>
        <v>58.363309199999996</v>
      </c>
      <c r="S155" s="238">
        <v>0</v>
      </c>
      <c r="T155" s="239">
        <f>S155*H155</f>
        <v>0</v>
      </c>
      <c r="U155" s="40"/>
      <c r="V155" s="40"/>
      <c r="W155" s="40"/>
      <c r="X155" s="40"/>
      <c r="Y155" s="40"/>
      <c r="Z155" s="40"/>
      <c r="AA155" s="40"/>
      <c r="AB155" s="40"/>
      <c r="AC155" s="40"/>
      <c r="AD155" s="40"/>
      <c r="AE155" s="40"/>
      <c r="AR155" s="240" t="s">
        <v>115</v>
      </c>
      <c r="AT155" s="240" t="s">
        <v>230</v>
      </c>
      <c r="AU155" s="240" t="s">
        <v>91</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2921</v>
      </c>
    </row>
    <row r="156" s="13" customFormat="1">
      <c r="A156" s="13"/>
      <c r="B156" s="252"/>
      <c r="C156" s="253"/>
      <c r="D156" s="242" t="s">
        <v>369</v>
      </c>
      <c r="E156" s="254" t="s">
        <v>1</v>
      </c>
      <c r="F156" s="255" t="s">
        <v>2922</v>
      </c>
      <c r="G156" s="253"/>
      <c r="H156" s="256">
        <v>60.409999999999997</v>
      </c>
      <c r="I156" s="257"/>
      <c r="J156" s="253"/>
      <c r="K156" s="253"/>
      <c r="L156" s="258"/>
      <c r="M156" s="259"/>
      <c r="N156" s="260"/>
      <c r="O156" s="260"/>
      <c r="P156" s="260"/>
      <c r="Q156" s="260"/>
      <c r="R156" s="260"/>
      <c r="S156" s="260"/>
      <c r="T156" s="261"/>
      <c r="U156" s="13"/>
      <c r="V156" s="13"/>
      <c r="W156" s="13"/>
      <c r="X156" s="13"/>
      <c r="Y156" s="13"/>
      <c r="Z156" s="13"/>
      <c r="AA156" s="13"/>
      <c r="AB156" s="13"/>
      <c r="AC156" s="13"/>
      <c r="AD156" s="13"/>
      <c r="AE156" s="13"/>
      <c r="AT156" s="262" t="s">
        <v>369</v>
      </c>
      <c r="AU156" s="262" t="s">
        <v>91</v>
      </c>
      <c r="AV156" s="13" t="s">
        <v>91</v>
      </c>
      <c r="AW156" s="13" t="s">
        <v>38</v>
      </c>
      <c r="AX156" s="13" t="s">
        <v>83</v>
      </c>
      <c r="AY156" s="262" t="s">
        <v>227</v>
      </c>
    </row>
    <row r="157" s="15" customFormat="1">
      <c r="A157" s="15"/>
      <c r="B157" s="274"/>
      <c r="C157" s="275"/>
      <c r="D157" s="242" t="s">
        <v>369</v>
      </c>
      <c r="E157" s="276" t="s">
        <v>1</v>
      </c>
      <c r="F157" s="277" t="s">
        <v>2906</v>
      </c>
      <c r="G157" s="275"/>
      <c r="H157" s="276" t="s">
        <v>1</v>
      </c>
      <c r="I157" s="278"/>
      <c r="J157" s="275"/>
      <c r="K157" s="275"/>
      <c r="L157" s="279"/>
      <c r="M157" s="280"/>
      <c r="N157" s="281"/>
      <c r="O157" s="281"/>
      <c r="P157" s="281"/>
      <c r="Q157" s="281"/>
      <c r="R157" s="281"/>
      <c r="S157" s="281"/>
      <c r="T157" s="282"/>
      <c r="U157" s="15"/>
      <c r="V157" s="15"/>
      <c r="W157" s="15"/>
      <c r="X157" s="15"/>
      <c r="Y157" s="15"/>
      <c r="Z157" s="15"/>
      <c r="AA157" s="15"/>
      <c r="AB157" s="15"/>
      <c r="AC157" s="15"/>
      <c r="AD157" s="15"/>
      <c r="AE157" s="15"/>
      <c r="AT157" s="283" t="s">
        <v>369</v>
      </c>
      <c r="AU157" s="283" t="s">
        <v>91</v>
      </c>
      <c r="AV157" s="15" t="s">
        <v>87</v>
      </c>
      <c r="AW157" s="15" t="s">
        <v>38</v>
      </c>
      <c r="AX157" s="15" t="s">
        <v>83</v>
      </c>
      <c r="AY157" s="283" t="s">
        <v>227</v>
      </c>
    </row>
    <row r="158" s="14" customFormat="1">
      <c r="A158" s="14"/>
      <c r="B158" s="263"/>
      <c r="C158" s="264"/>
      <c r="D158" s="242" t="s">
        <v>369</v>
      </c>
      <c r="E158" s="265" t="s">
        <v>1</v>
      </c>
      <c r="F158" s="266" t="s">
        <v>371</v>
      </c>
      <c r="G158" s="264"/>
      <c r="H158" s="267">
        <v>60.409999999999997</v>
      </c>
      <c r="I158" s="268"/>
      <c r="J158" s="264"/>
      <c r="K158" s="264"/>
      <c r="L158" s="269"/>
      <c r="M158" s="270"/>
      <c r="N158" s="271"/>
      <c r="O158" s="271"/>
      <c r="P158" s="271"/>
      <c r="Q158" s="271"/>
      <c r="R158" s="271"/>
      <c r="S158" s="271"/>
      <c r="T158" s="272"/>
      <c r="U158" s="14"/>
      <c r="V158" s="14"/>
      <c r="W158" s="14"/>
      <c r="X158" s="14"/>
      <c r="Y158" s="14"/>
      <c r="Z158" s="14"/>
      <c r="AA158" s="14"/>
      <c r="AB158" s="14"/>
      <c r="AC158" s="14"/>
      <c r="AD158" s="14"/>
      <c r="AE158" s="14"/>
      <c r="AT158" s="273" t="s">
        <v>369</v>
      </c>
      <c r="AU158" s="273" t="s">
        <v>91</v>
      </c>
      <c r="AV158" s="14" t="s">
        <v>115</v>
      </c>
      <c r="AW158" s="14" t="s">
        <v>38</v>
      </c>
      <c r="AX158" s="14" t="s">
        <v>87</v>
      </c>
      <c r="AY158" s="273" t="s">
        <v>227</v>
      </c>
    </row>
    <row r="159" s="2" customFormat="1" ht="16.5" customHeight="1">
      <c r="A159" s="40"/>
      <c r="B159" s="41"/>
      <c r="C159" s="229" t="s">
        <v>262</v>
      </c>
      <c r="D159" s="229" t="s">
        <v>230</v>
      </c>
      <c r="E159" s="230" t="s">
        <v>2923</v>
      </c>
      <c r="F159" s="231" t="s">
        <v>2924</v>
      </c>
      <c r="G159" s="232" t="s">
        <v>415</v>
      </c>
      <c r="H159" s="233">
        <v>21.503</v>
      </c>
      <c r="I159" s="234"/>
      <c r="J159" s="235">
        <f>ROUND(I159*H159,2)</f>
        <v>0</v>
      </c>
      <c r="K159" s="231" t="s">
        <v>234</v>
      </c>
      <c r="L159" s="46"/>
      <c r="M159" s="236" t="s">
        <v>1</v>
      </c>
      <c r="N159" s="237" t="s">
        <v>48</v>
      </c>
      <c r="O159" s="93"/>
      <c r="P159" s="238">
        <f>O159*H159</f>
        <v>0</v>
      </c>
      <c r="Q159" s="238">
        <v>0.45195000000000002</v>
      </c>
      <c r="R159" s="238">
        <f>Q159*H159</f>
        <v>9.7182808500000011</v>
      </c>
      <c r="S159" s="238">
        <v>0</v>
      </c>
      <c r="T159" s="239">
        <f>S159*H159</f>
        <v>0</v>
      </c>
      <c r="U159" s="40"/>
      <c r="V159" s="40"/>
      <c r="W159" s="40"/>
      <c r="X159" s="40"/>
      <c r="Y159" s="40"/>
      <c r="Z159" s="40"/>
      <c r="AA159" s="40"/>
      <c r="AB159" s="40"/>
      <c r="AC159" s="40"/>
      <c r="AD159" s="40"/>
      <c r="AE159" s="40"/>
      <c r="AR159" s="240" t="s">
        <v>115</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2925</v>
      </c>
    </row>
    <row r="160" s="13" customFormat="1">
      <c r="A160" s="13"/>
      <c r="B160" s="252"/>
      <c r="C160" s="253"/>
      <c r="D160" s="242" t="s">
        <v>369</v>
      </c>
      <c r="E160" s="254" t="s">
        <v>1</v>
      </c>
      <c r="F160" s="255" t="s">
        <v>2926</v>
      </c>
      <c r="G160" s="253"/>
      <c r="H160" s="256">
        <v>21.503</v>
      </c>
      <c r="I160" s="257"/>
      <c r="J160" s="253"/>
      <c r="K160" s="253"/>
      <c r="L160" s="258"/>
      <c r="M160" s="259"/>
      <c r="N160" s="260"/>
      <c r="O160" s="260"/>
      <c r="P160" s="260"/>
      <c r="Q160" s="260"/>
      <c r="R160" s="260"/>
      <c r="S160" s="260"/>
      <c r="T160" s="261"/>
      <c r="U160" s="13"/>
      <c r="V160" s="13"/>
      <c r="W160" s="13"/>
      <c r="X160" s="13"/>
      <c r="Y160" s="13"/>
      <c r="Z160" s="13"/>
      <c r="AA160" s="13"/>
      <c r="AB160" s="13"/>
      <c r="AC160" s="13"/>
      <c r="AD160" s="13"/>
      <c r="AE160" s="13"/>
      <c r="AT160" s="262" t="s">
        <v>369</v>
      </c>
      <c r="AU160" s="262" t="s">
        <v>91</v>
      </c>
      <c r="AV160" s="13" t="s">
        <v>91</v>
      </c>
      <c r="AW160" s="13" t="s">
        <v>38</v>
      </c>
      <c r="AX160" s="13" t="s">
        <v>83</v>
      </c>
      <c r="AY160" s="262" t="s">
        <v>227</v>
      </c>
    </row>
    <row r="161" s="14" customFormat="1">
      <c r="A161" s="14"/>
      <c r="B161" s="263"/>
      <c r="C161" s="264"/>
      <c r="D161" s="242" t="s">
        <v>369</v>
      </c>
      <c r="E161" s="265" t="s">
        <v>1</v>
      </c>
      <c r="F161" s="266" t="s">
        <v>371</v>
      </c>
      <c r="G161" s="264"/>
      <c r="H161" s="267">
        <v>21.503</v>
      </c>
      <c r="I161" s="268"/>
      <c r="J161" s="264"/>
      <c r="K161" s="264"/>
      <c r="L161" s="269"/>
      <c r="M161" s="270"/>
      <c r="N161" s="271"/>
      <c r="O161" s="271"/>
      <c r="P161" s="271"/>
      <c r="Q161" s="271"/>
      <c r="R161" s="271"/>
      <c r="S161" s="271"/>
      <c r="T161" s="272"/>
      <c r="U161" s="14"/>
      <c r="V161" s="14"/>
      <c r="W161" s="14"/>
      <c r="X161" s="14"/>
      <c r="Y161" s="14"/>
      <c r="Z161" s="14"/>
      <c r="AA161" s="14"/>
      <c r="AB161" s="14"/>
      <c r="AC161" s="14"/>
      <c r="AD161" s="14"/>
      <c r="AE161" s="14"/>
      <c r="AT161" s="273" t="s">
        <v>369</v>
      </c>
      <c r="AU161" s="273" t="s">
        <v>91</v>
      </c>
      <c r="AV161" s="14" t="s">
        <v>115</v>
      </c>
      <c r="AW161" s="14" t="s">
        <v>38</v>
      </c>
      <c r="AX161" s="14" t="s">
        <v>87</v>
      </c>
      <c r="AY161" s="273" t="s">
        <v>227</v>
      </c>
    </row>
    <row r="162" s="2" customFormat="1" ht="16.5" customHeight="1">
      <c r="A162" s="40"/>
      <c r="B162" s="41"/>
      <c r="C162" s="229" t="s">
        <v>266</v>
      </c>
      <c r="D162" s="229" t="s">
        <v>230</v>
      </c>
      <c r="E162" s="230" t="s">
        <v>2927</v>
      </c>
      <c r="F162" s="231" t="s">
        <v>2928</v>
      </c>
      <c r="G162" s="232" t="s">
        <v>398</v>
      </c>
      <c r="H162" s="233">
        <v>1.954</v>
      </c>
      <c r="I162" s="234"/>
      <c r="J162" s="235">
        <f>ROUND(I162*H162,2)</f>
        <v>0</v>
      </c>
      <c r="K162" s="231" t="s">
        <v>251</v>
      </c>
      <c r="L162" s="46"/>
      <c r="M162" s="236" t="s">
        <v>1</v>
      </c>
      <c r="N162" s="237" t="s">
        <v>48</v>
      </c>
      <c r="O162" s="93"/>
      <c r="P162" s="238">
        <f>O162*H162</f>
        <v>0</v>
      </c>
      <c r="Q162" s="238">
        <v>1.05871</v>
      </c>
      <c r="R162" s="238">
        <f>Q162*H162</f>
        <v>2.0687193399999999</v>
      </c>
      <c r="S162" s="238">
        <v>0</v>
      </c>
      <c r="T162" s="239">
        <f>S162*H162</f>
        <v>0</v>
      </c>
      <c r="U162" s="40"/>
      <c r="V162" s="40"/>
      <c r="W162" s="40"/>
      <c r="X162" s="40"/>
      <c r="Y162" s="40"/>
      <c r="Z162" s="40"/>
      <c r="AA162" s="40"/>
      <c r="AB162" s="40"/>
      <c r="AC162" s="40"/>
      <c r="AD162" s="40"/>
      <c r="AE162" s="40"/>
      <c r="AR162" s="240" t="s">
        <v>115</v>
      </c>
      <c r="AT162" s="240" t="s">
        <v>230</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2929</v>
      </c>
    </row>
    <row r="163" s="13" customFormat="1">
      <c r="A163" s="13"/>
      <c r="B163" s="252"/>
      <c r="C163" s="253"/>
      <c r="D163" s="242" t="s">
        <v>369</v>
      </c>
      <c r="E163" s="254" t="s">
        <v>1</v>
      </c>
      <c r="F163" s="255" t="s">
        <v>2930</v>
      </c>
      <c r="G163" s="253"/>
      <c r="H163" s="256">
        <v>0.32300000000000001</v>
      </c>
      <c r="I163" s="257"/>
      <c r="J163" s="253"/>
      <c r="K163" s="253"/>
      <c r="L163" s="258"/>
      <c r="M163" s="259"/>
      <c r="N163" s="260"/>
      <c r="O163" s="260"/>
      <c r="P163" s="260"/>
      <c r="Q163" s="260"/>
      <c r="R163" s="260"/>
      <c r="S163" s="260"/>
      <c r="T163" s="261"/>
      <c r="U163" s="13"/>
      <c r="V163" s="13"/>
      <c r="W163" s="13"/>
      <c r="X163" s="13"/>
      <c r="Y163" s="13"/>
      <c r="Z163" s="13"/>
      <c r="AA163" s="13"/>
      <c r="AB163" s="13"/>
      <c r="AC163" s="13"/>
      <c r="AD163" s="13"/>
      <c r="AE163" s="13"/>
      <c r="AT163" s="262" t="s">
        <v>369</v>
      </c>
      <c r="AU163" s="262" t="s">
        <v>91</v>
      </c>
      <c r="AV163" s="13" t="s">
        <v>91</v>
      </c>
      <c r="AW163" s="13" t="s">
        <v>38</v>
      </c>
      <c r="AX163" s="13" t="s">
        <v>83</v>
      </c>
      <c r="AY163" s="262" t="s">
        <v>227</v>
      </c>
    </row>
    <row r="164" s="13" customFormat="1">
      <c r="A164" s="13"/>
      <c r="B164" s="252"/>
      <c r="C164" s="253"/>
      <c r="D164" s="242" t="s">
        <v>369</v>
      </c>
      <c r="E164" s="254" t="s">
        <v>1</v>
      </c>
      <c r="F164" s="255" t="s">
        <v>2931</v>
      </c>
      <c r="G164" s="253"/>
      <c r="H164" s="256">
        <v>1.631</v>
      </c>
      <c r="I164" s="257"/>
      <c r="J164" s="253"/>
      <c r="K164" s="253"/>
      <c r="L164" s="258"/>
      <c r="M164" s="259"/>
      <c r="N164" s="260"/>
      <c r="O164" s="260"/>
      <c r="P164" s="260"/>
      <c r="Q164" s="260"/>
      <c r="R164" s="260"/>
      <c r="S164" s="260"/>
      <c r="T164" s="261"/>
      <c r="U164" s="13"/>
      <c r="V164" s="13"/>
      <c r="W164" s="13"/>
      <c r="X164" s="13"/>
      <c r="Y164" s="13"/>
      <c r="Z164" s="13"/>
      <c r="AA164" s="13"/>
      <c r="AB164" s="13"/>
      <c r="AC164" s="13"/>
      <c r="AD164" s="13"/>
      <c r="AE164" s="13"/>
      <c r="AT164" s="262" t="s">
        <v>369</v>
      </c>
      <c r="AU164" s="262" t="s">
        <v>91</v>
      </c>
      <c r="AV164" s="13" t="s">
        <v>91</v>
      </c>
      <c r="AW164" s="13" t="s">
        <v>38</v>
      </c>
      <c r="AX164" s="13" t="s">
        <v>83</v>
      </c>
      <c r="AY164" s="262" t="s">
        <v>227</v>
      </c>
    </row>
    <row r="165" s="15" customFormat="1">
      <c r="A165" s="15"/>
      <c r="B165" s="274"/>
      <c r="C165" s="275"/>
      <c r="D165" s="242" t="s">
        <v>369</v>
      </c>
      <c r="E165" s="276" t="s">
        <v>1</v>
      </c>
      <c r="F165" s="277" t="s">
        <v>2932</v>
      </c>
      <c r="G165" s="275"/>
      <c r="H165" s="276" t="s">
        <v>1</v>
      </c>
      <c r="I165" s="278"/>
      <c r="J165" s="275"/>
      <c r="K165" s="275"/>
      <c r="L165" s="279"/>
      <c r="M165" s="280"/>
      <c r="N165" s="281"/>
      <c r="O165" s="281"/>
      <c r="P165" s="281"/>
      <c r="Q165" s="281"/>
      <c r="R165" s="281"/>
      <c r="S165" s="281"/>
      <c r="T165" s="282"/>
      <c r="U165" s="15"/>
      <c r="V165" s="15"/>
      <c r="W165" s="15"/>
      <c r="X165" s="15"/>
      <c r="Y165" s="15"/>
      <c r="Z165" s="15"/>
      <c r="AA165" s="15"/>
      <c r="AB165" s="15"/>
      <c r="AC165" s="15"/>
      <c r="AD165" s="15"/>
      <c r="AE165" s="15"/>
      <c r="AT165" s="283" t="s">
        <v>369</v>
      </c>
      <c r="AU165" s="283" t="s">
        <v>91</v>
      </c>
      <c r="AV165" s="15" t="s">
        <v>87</v>
      </c>
      <c r="AW165" s="15" t="s">
        <v>38</v>
      </c>
      <c r="AX165" s="15" t="s">
        <v>83</v>
      </c>
      <c r="AY165" s="283" t="s">
        <v>227</v>
      </c>
    </row>
    <row r="166" s="14" customFormat="1">
      <c r="A166" s="14"/>
      <c r="B166" s="263"/>
      <c r="C166" s="264"/>
      <c r="D166" s="242" t="s">
        <v>369</v>
      </c>
      <c r="E166" s="265" t="s">
        <v>1</v>
      </c>
      <c r="F166" s="266" t="s">
        <v>371</v>
      </c>
      <c r="G166" s="264"/>
      <c r="H166" s="267">
        <v>1.954</v>
      </c>
      <c r="I166" s="268"/>
      <c r="J166" s="264"/>
      <c r="K166" s="264"/>
      <c r="L166" s="269"/>
      <c r="M166" s="270"/>
      <c r="N166" s="271"/>
      <c r="O166" s="271"/>
      <c r="P166" s="271"/>
      <c r="Q166" s="271"/>
      <c r="R166" s="271"/>
      <c r="S166" s="271"/>
      <c r="T166" s="272"/>
      <c r="U166" s="14"/>
      <c r="V166" s="14"/>
      <c r="W166" s="14"/>
      <c r="X166" s="14"/>
      <c r="Y166" s="14"/>
      <c r="Z166" s="14"/>
      <c r="AA166" s="14"/>
      <c r="AB166" s="14"/>
      <c r="AC166" s="14"/>
      <c r="AD166" s="14"/>
      <c r="AE166" s="14"/>
      <c r="AT166" s="273" t="s">
        <v>369</v>
      </c>
      <c r="AU166" s="273" t="s">
        <v>91</v>
      </c>
      <c r="AV166" s="14" t="s">
        <v>115</v>
      </c>
      <c r="AW166" s="14" t="s">
        <v>38</v>
      </c>
      <c r="AX166" s="14" t="s">
        <v>87</v>
      </c>
      <c r="AY166" s="273" t="s">
        <v>227</v>
      </c>
    </row>
    <row r="167" s="12" customFormat="1" ht="22.8" customHeight="1">
      <c r="A167" s="12"/>
      <c r="B167" s="213"/>
      <c r="C167" s="214"/>
      <c r="D167" s="215" t="s">
        <v>82</v>
      </c>
      <c r="E167" s="227" t="s">
        <v>102</v>
      </c>
      <c r="F167" s="227" t="s">
        <v>463</v>
      </c>
      <c r="G167" s="214"/>
      <c r="H167" s="214"/>
      <c r="I167" s="217"/>
      <c r="J167" s="228">
        <f>BK167</f>
        <v>0</v>
      </c>
      <c r="K167" s="214"/>
      <c r="L167" s="219"/>
      <c r="M167" s="220"/>
      <c r="N167" s="221"/>
      <c r="O167" s="221"/>
      <c r="P167" s="222">
        <f>SUM(P168:P189)</f>
        <v>0</v>
      </c>
      <c r="Q167" s="221"/>
      <c r="R167" s="222">
        <f>SUM(R168:R189)</f>
        <v>114.06846995999999</v>
      </c>
      <c r="S167" s="221"/>
      <c r="T167" s="223">
        <f>SUM(T168:T189)</f>
        <v>0</v>
      </c>
      <c r="U167" s="12"/>
      <c r="V167" s="12"/>
      <c r="W167" s="12"/>
      <c r="X167" s="12"/>
      <c r="Y167" s="12"/>
      <c r="Z167" s="12"/>
      <c r="AA167" s="12"/>
      <c r="AB167" s="12"/>
      <c r="AC167" s="12"/>
      <c r="AD167" s="12"/>
      <c r="AE167" s="12"/>
      <c r="AR167" s="224" t="s">
        <v>87</v>
      </c>
      <c r="AT167" s="225" t="s">
        <v>82</v>
      </c>
      <c r="AU167" s="225" t="s">
        <v>87</v>
      </c>
      <c r="AY167" s="224" t="s">
        <v>227</v>
      </c>
      <c r="BK167" s="226">
        <f>SUM(BK168:BK189)</f>
        <v>0</v>
      </c>
    </row>
    <row r="168" s="2" customFormat="1" ht="16.5" customHeight="1">
      <c r="A168" s="40"/>
      <c r="B168" s="41"/>
      <c r="C168" s="229" t="s">
        <v>270</v>
      </c>
      <c r="D168" s="229" t="s">
        <v>230</v>
      </c>
      <c r="E168" s="230" t="s">
        <v>2933</v>
      </c>
      <c r="F168" s="231" t="s">
        <v>2934</v>
      </c>
      <c r="G168" s="232" t="s">
        <v>374</v>
      </c>
      <c r="H168" s="233">
        <v>7</v>
      </c>
      <c r="I168" s="234"/>
      <c r="J168" s="235">
        <f>ROUND(I168*H168,2)</f>
        <v>0</v>
      </c>
      <c r="K168" s="231" t="s">
        <v>234</v>
      </c>
      <c r="L168" s="46"/>
      <c r="M168" s="236" t="s">
        <v>1</v>
      </c>
      <c r="N168" s="237" t="s">
        <v>48</v>
      </c>
      <c r="O168" s="93"/>
      <c r="P168" s="238">
        <f>O168*H168</f>
        <v>0</v>
      </c>
      <c r="Q168" s="238">
        <v>2.5143</v>
      </c>
      <c r="R168" s="238">
        <f>Q168*H168</f>
        <v>17.600100000000001</v>
      </c>
      <c r="S168" s="238">
        <v>0</v>
      </c>
      <c r="T168" s="239">
        <f>S168*H168</f>
        <v>0</v>
      </c>
      <c r="U168" s="40"/>
      <c r="V168" s="40"/>
      <c r="W168" s="40"/>
      <c r="X168" s="40"/>
      <c r="Y168" s="40"/>
      <c r="Z168" s="40"/>
      <c r="AA168" s="40"/>
      <c r="AB168" s="40"/>
      <c r="AC168" s="40"/>
      <c r="AD168" s="40"/>
      <c r="AE168" s="40"/>
      <c r="AR168" s="240" t="s">
        <v>115</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2935</v>
      </c>
    </row>
    <row r="169" s="13" customFormat="1">
      <c r="A169" s="13"/>
      <c r="B169" s="252"/>
      <c r="C169" s="253"/>
      <c r="D169" s="242" t="s">
        <v>369</v>
      </c>
      <c r="E169" s="254" t="s">
        <v>1</v>
      </c>
      <c r="F169" s="255" t="s">
        <v>2936</v>
      </c>
      <c r="G169" s="253"/>
      <c r="H169" s="256">
        <v>7</v>
      </c>
      <c r="I169" s="257"/>
      <c r="J169" s="253"/>
      <c r="K169" s="253"/>
      <c r="L169" s="258"/>
      <c r="M169" s="259"/>
      <c r="N169" s="260"/>
      <c r="O169" s="260"/>
      <c r="P169" s="260"/>
      <c r="Q169" s="260"/>
      <c r="R169" s="260"/>
      <c r="S169" s="260"/>
      <c r="T169" s="261"/>
      <c r="U169" s="13"/>
      <c r="V169" s="13"/>
      <c r="W169" s="13"/>
      <c r="X169" s="13"/>
      <c r="Y169" s="13"/>
      <c r="Z169" s="13"/>
      <c r="AA169" s="13"/>
      <c r="AB169" s="13"/>
      <c r="AC169" s="13"/>
      <c r="AD169" s="13"/>
      <c r="AE169" s="13"/>
      <c r="AT169" s="262" t="s">
        <v>369</v>
      </c>
      <c r="AU169" s="262" t="s">
        <v>91</v>
      </c>
      <c r="AV169" s="13" t="s">
        <v>91</v>
      </c>
      <c r="AW169" s="13" t="s">
        <v>38</v>
      </c>
      <c r="AX169" s="13" t="s">
        <v>83</v>
      </c>
      <c r="AY169" s="262" t="s">
        <v>227</v>
      </c>
    </row>
    <row r="170" s="14" customFormat="1">
      <c r="A170" s="14"/>
      <c r="B170" s="263"/>
      <c r="C170" s="264"/>
      <c r="D170" s="242" t="s">
        <v>369</v>
      </c>
      <c r="E170" s="265" t="s">
        <v>1</v>
      </c>
      <c r="F170" s="266" t="s">
        <v>371</v>
      </c>
      <c r="G170" s="264"/>
      <c r="H170" s="267">
        <v>7</v>
      </c>
      <c r="I170" s="268"/>
      <c r="J170" s="264"/>
      <c r="K170" s="264"/>
      <c r="L170" s="269"/>
      <c r="M170" s="270"/>
      <c r="N170" s="271"/>
      <c r="O170" s="271"/>
      <c r="P170" s="271"/>
      <c r="Q170" s="271"/>
      <c r="R170" s="271"/>
      <c r="S170" s="271"/>
      <c r="T170" s="272"/>
      <c r="U170" s="14"/>
      <c r="V170" s="14"/>
      <c r="W170" s="14"/>
      <c r="X170" s="14"/>
      <c r="Y170" s="14"/>
      <c r="Z170" s="14"/>
      <c r="AA170" s="14"/>
      <c r="AB170" s="14"/>
      <c r="AC170" s="14"/>
      <c r="AD170" s="14"/>
      <c r="AE170" s="14"/>
      <c r="AT170" s="273" t="s">
        <v>369</v>
      </c>
      <c r="AU170" s="273" t="s">
        <v>91</v>
      </c>
      <c r="AV170" s="14" t="s">
        <v>115</v>
      </c>
      <c r="AW170" s="14" t="s">
        <v>38</v>
      </c>
      <c r="AX170" s="14" t="s">
        <v>87</v>
      </c>
      <c r="AY170" s="273" t="s">
        <v>227</v>
      </c>
    </row>
    <row r="171" s="2" customFormat="1" ht="16.5" customHeight="1">
      <c r="A171" s="40"/>
      <c r="B171" s="41"/>
      <c r="C171" s="229" t="s">
        <v>274</v>
      </c>
      <c r="D171" s="229" t="s">
        <v>230</v>
      </c>
      <c r="E171" s="230" t="s">
        <v>2937</v>
      </c>
      <c r="F171" s="231" t="s">
        <v>2938</v>
      </c>
      <c r="G171" s="232" t="s">
        <v>374</v>
      </c>
      <c r="H171" s="233">
        <v>36.799999999999997</v>
      </c>
      <c r="I171" s="234"/>
      <c r="J171" s="235">
        <f>ROUND(I171*H171,2)</f>
        <v>0</v>
      </c>
      <c r="K171" s="231" t="s">
        <v>234</v>
      </c>
      <c r="L171" s="46"/>
      <c r="M171" s="236" t="s">
        <v>1</v>
      </c>
      <c r="N171" s="237" t="s">
        <v>48</v>
      </c>
      <c r="O171" s="93"/>
      <c r="P171" s="238">
        <f>O171*H171</f>
        <v>0</v>
      </c>
      <c r="Q171" s="238">
        <v>2.5143</v>
      </c>
      <c r="R171" s="238">
        <f>Q171*H171</f>
        <v>92.526239999999987</v>
      </c>
      <c r="S171" s="238">
        <v>0</v>
      </c>
      <c r="T171" s="239">
        <f>S171*H171</f>
        <v>0</v>
      </c>
      <c r="U171" s="40"/>
      <c r="V171" s="40"/>
      <c r="W171" s="40"/>
      <c r="X171" s="40"/>
      <c r="Y171" s="40"/>
      <c r="Z171" s="40"/>
      <c r="AA171" s="40"/>
      <c r="AB171" s="40"/>
      <c r="AC171" s="40"/>
      <c r="AD171" s="40"/>
      <c r="AE171" s="40"/>
      <c r="AR171" s="240" t="s">
        <v>115</v>
      </c>
      <c r="AT171" s="240" t="s">
        <v>230</v>
      </c>
      <c r="AU171" s="240" t="s">
        <v>91</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2939</v>
      </c>
    </row>
    <row r="172" s="13" customFormat="1">
      <c r="A172" s="13"/>
      <c r="B172" s="252"/>
      <c r="C172" s="253"/>
      <c r="D172" s="242" t="s">
        <v>369</v>
      </c>
      <c r="E172" s="254" t="s">
        <v>1</v>
      </c>
      <c r="F172" s="255" t="s">
        <v>2940</v>
      </c>
      <c r="G172" s="253"/>
      <c r="H172" s="256">
        <v>36.799999999999997</v>
      </c>
      <c r="I172" s="257"/>
      <c r="J172" s="253"/>
      <c r="K172" s="253"/>
      <c r="L172" s="258"/>
      <c r="M172" s="259"/>
      <c r="N172" s="260"/>
      <c r="O172" s="260"/>
      <c r="P172" s="260"/>
      <c r="Q172" s="260"/>
      <c r="R172" s="260"/>
      <c r="S172" s="260"/>
      <c r="T172" s="261"/>
      <c r="U172" s="13"/>
      <c r="V172" s="13"/>
      <c r="W172" s="13"/>
      <c r="X172" s="13"/>
      <c r="Y172" s="13"/>
      <c r="Z172" s="13"/>
      <c r="AA172" s="13"/>
      <c r="AB172" s="13"/>
      <c r="AC172" s="13"/>
      <c r="AD172" s="13"/>
      <c r="AE172" s="13"/>
      <c r="AT172" s="262" t="s">
        <v>369</v>
      </c>
      <c r="AU172" s="262" t="s">
        <v>91</v>
      </c>
      <c r="AV172" s="13" t="s">
        <v>91</v>
      </c>
      <c r="AW172" s="13" t="s">
        <v>38</v>
      </c>
      <c r="AX172" s="13" t="s">
        <v>83</v>
      </c>
      <c r="AY172" s="262" t="s">
        <v>227</v>
      </c>
    </row>
    <row r="173" s="14" customFormat="1">
      <c r="A173" s="14"/>
      <c r="B173" s="263"/>
      <c r="C173" s="264"/>
      <c r="D173" s="242" t="s">
        <v>369</v>
      </c>
      <c r="E173" s="265" t="s">
        <v>1</v>
      </c>
      <c r="F173" s="266" t="s">
        <v>371</v>
      </c>
      <c r="G173" s="264"/>
      <c r="H173" s="267">
        <v>36.799999999999997</v>
      </c>
      <c r="I173" s="268"/>
      <c r="J173" s="264"/>
      <c r="K173" s="264"/>
      <c r="L173" s="269"/>
      <c r="M173" s="270"/>
      <c r="N173" s="271"/>
      <c r="O173" s="271"/>
      <c r="P173" s="271"/>
      <c r="Q173" s="271"/>
      <c r="R173" s="271"/>
      <c r="S173" s="271"/>
      <c r="T173" s="272"/>
      <c r="U173" s="14"/>
      <c r="V173" s="14"/>
      <c r="W173" s="14"/>
      <c r="X173" s="14"/>
      <c r="Y173" s="14"/>
      <c r="Z173" s="14"/>
      <c r="AA173" s="14"/>
      <c r="AB173" s="14"/>
      <c r="AC173" s="14"/>
      <c r="AD173" s="14"/>
      <c r="AE173" s="14"/>
      <c r="AT173" s="273" t="s">
        <v>369</v>
      </c>
      <c r="AU173" s="273" t="s">
        <v>91</v>
      </c>
      <c r="AV173" s="14" t="s">
        <v>115</v>
      </c>
      <c r="AW173" s="14" t="s">
        <v>38</v>
      </c>
      <c r="AX173" s="14" t="s">
        <v>87</v>
      </c>
      <c r="AY173" s="273" t="s">
        <v>227</v>
      </c>
    </row>
    <row r="174" s="2" customFormat="1" ht="16.5" customHeight="1">
      <c r="A174" s="40"/>
      <c r="B174" s="41"/>
      <c r="C174" s="229" t="s">
        <v>278</v>
      </c>
      <c r="D174" s="229" t="s">
        <v>230</v>
      </c>
      <c r="E174" s="230" t="s">
        <v>2941</v>
      </c>
      <c r="F174" s="231" t="s">
        <v>2942</v>
      </c>
      <c r="G174" s="232" t="s">
        <v>415</v>
      </c>
      <c r="H174" s="233">
        <v>291.95999999999998</v>
      </c>
      <c r="I174" s="234"/>
      <c r="J174" s="235">
        <f>ROUND(I174*H174,2)</f>
        <v>0</v>
      </c>
      <c r="K174" s="231" t="s">
        <v>234</v>
      </c>
      <c r="L174" s="46"/>
      <c r="M174" s="236" t="s">
        <v>1</v>
      </c>
      <c r="N174" s="237" t="s">
        <v>48</v>
      </c>
      <c r="O174" s="93"/>
      <c r="P174" s="238">
        <f>O174*H174</f>
        <v>0</v>
      </c>
      <c r="Q174" s="238">
        <v>0.00247</v>
      </c>
      <c r="R174" s="238">
        <f>Q174*H174</f>
        <v>0.72114119999999993</v>
      </c>
      <c r="S174" s="238">
        <v>0</v>
      </c>
      <c r="T174" s="239">
        <f>S174*H174</f>
        <v>0</v>
      </c>
      <c r="U174" s="40"/>
      <c r="V174" s="40"/>
      <c r="W174" s="40"/>
      <c r="X174" s="40"/>
      <c r="Y174" s="40"/>
      <c r="Z174" s="40"/>
      <c r="AA174" s="40"/>
      <c r="AB174" s="40"/>
      <c r="AC174" s="40"/>
      <c r="AD174" s="40"/>
      <c r="AE174" s="40"/>
      <c r="AR174" s="240" t="s">
        <v>115</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2943</v>
      </c>
    </row>
    <row r="175" s="13" customFormat="1">
      <c r="A175" s="13"/>
      <c r="B175" s="252"/>
      <c r="C175" s="253"/>
      <c r="D175" s="242" t="s">
        <v>369</v>
      </c>
      <c r="E175" s="254" t="s">
        <v>1</v>
      </c>
      <c r="F175" s="255" t="s">
        <v>2944</v>
      </c>
      <c r="G175" s="253"/>
      <c r="H175" s="256">
        <v>245.30000000000001</v>
      </c>
      <c r="I175" s="257"/>
      <c r="J175" s="253"/>
      <c r="K175" s="253"/>
      <c r="L175" s="258"/>
      <c r="M175" s="259"/>
      <c r="N175" s="260"/>
      <c r="O175" s="260"/>
      <c r="P175" s="260"/>
      <c r="Q175" s="260"/>
      <c r="R175" s="260"/>
      <c r="S175" s="260"/>
      <c r="T175" s="261"/>
      <c r="U175" s="13"/>
      <c r="V175" s="13"/>
      <c r="W175" s="13"/>
      <c r="X175" s="13"/>
      <c r="Y175" s="13"/>
      <c r="Z175" s="13"/>
      <c r="AA175" s="13"/>
      <c r="AB175" s="13"/>
      <c r="AC175" s="13"/>
      <c r="AD175" s="13"/>
      <c r="AE175" s="13"/>
      <c r="AT175" s="262" t="s">
        <v>369</v>
      </c>
      <c r="AU175" s="262" t="s">
        <v>91</v>
      </c>
      <c r="AV175" s="13" t="s">
        <v>91</v>
      </c>
      <c r="AW175" s="13" t="s">
        <v>38</v>
      </c>
      <c r="AX175" s="13" t="s">
        <v>83</v>
      </c>
      <c r="AY175" s="262" t="s">
        <v>227</v>
      </c>
    </row>
    <row r="176" s="13" customFormat="1">
      <c r="A176" s="13"/>
      <c r="B176" s="252"/>
      <c r="C176" s="253"/>
      <c r="D176" s="242" t="s">
        <v>369</v>
      </c>
      <c r="E176" s="254" t="s">
        <v>1</v>
      </c>
      <c r="F176" s="255" t="s">
        <v>2945</v>
      </c>
      <c r="G176" s="253"/>
      <c r="H176" s="256">
        <v>46.659999999999997</v>
      </c>
      <c r="I176" s="257"/>
      <c r="J176" s="253"/>
      <c r="K176" s="253"/>
      <c r="L176" s="258"/>
      <c r="M176" s="259"/>
      <c r="N176" s="260"/>
      <c r="O176" s="260"/>
      <c r="P176" s="260"/>
      <c r="Q176" s="260"/>
      <c r="R176" s="260"/>
      <c r="S176" s="260"/>
      <c r="T176" s="261"/>
      <c r="U176" s="13"/>
      <c r="V176" s="13"/>
      <c r="W176" s="13"/>
      <c r="X176" s="13"/>
      <c r="Y176" s="13"/>
      <c r="Z176" s="13"/>
      <c r="AA176" s="13"/>
      <c r="AB176" s="13"/>
      <c r="AC176" s="13"/>
      <c r="AD176" s="13"/>
      <c r="AE176" s="13"/>
      <c r="AT176" s="262" t="s">
        <v>369</v>
      </c>
      <c r="AU176" s="262" t="s">
        <v>91</v>
      </c>
      <c r="AV176" s="13" t="s">
        <v>91</v>
      </c>
      <c r="AW176" s="13" t="s">
        <v>38</v>
      </c>
      <c r="AX176" s="13" t="s">
        <v>83</v>
      </c>
      <c r="AY176" s="262" t="s">
        <v>227</v>
      </c>
    </row>
    <row r="177" s="14" customFormat="1">
      <c r="A177" s="14"/>
      <c r="B177" s="263"/>
      <c r="C177" s="264"/>
      <c r="D177" s="242" t="s">
        <v>369</v>
      </c>
      <c r="E177" s="265" t="s">
        <v>1</v>
      </c>
      <c r="F177" s="266" t="s">
        <v>371</v>
      </c>
      <c r="G177" s="264"/>
      <c r="H177" s="267">
        <v>291.95999999999998</v>
      </c>
      <c r="I177" s="268"/>
      <c r="J177" s="264"/>
      <c r="K177" s="264"/>
      <c r="L177" s="269"/>
      <c r="M177" s="270"/>
      <c r="N177" s="271"/>
      <c r="O177" s="271"/>
      <c r="P177" s="271"/>
      <c r="Q177" s="271"/>
      <c r="R177" s="271"/>
      <c r="S177" s="271"/>
      <c r="T177" s="272"/>
      <c r="U177" s="14"/>
      <c r="V177" s="14"/>
      <c r="W177" s="14"/>
      <c r="X177" s="14"/>
      <c r="Y177" s="14"/>
      <c r="Z177" s="14"/>
      <c r="AA177" s="14"/>
      <c r="AB177" s="14"/>
      <c r="AC177" s="14"/>
      <c r="AD177" s="14"/>
      <c r="AE177" s="14"/>
      <c r="AT177" s="273" t="s">
        <v>369</v>
      </c>
      <c r="AU177" s="273" t="s">
        <v>91</v>
      </c>
      <c r="AV177" s="14" t="s">
        <v>115</v>
      </c>
      <c r="AW177" s="14" t="s">
        <v>38</v>
      </c>
      <c r="AX177" s="14" t="s">
        <v>87</v>
      </c>
      <c r="AY177" s="273" t="s">
        <v>227</v>
      </c>
    </row>
    <row r="178" s="2" customFormat="1" ht="16.5" customHeight="1">
      <c r="A178" s="40"/>
      <c r="B178" s="41"/>
      <c r="C178" s="229" t="s">
        <v>282</v>
      </c>
      <c r="D178" s="229" t="s">
        <v>230</v>
      </c>
      <c r="E178" s="230" t="s">
        <v>2946</v>
      </c>
      <c r="F178" s="231" t="s">
        <v>2947</v>
      </c>
      <c r="G178" s="232" t="s">
        <v>415</v>
      </c>
      <c r="H178" s="233">
        <v>291.95999999999998</v>
      </c>
      <c r="I178" s="234"/>
      <c r="J178" s="235">
        <f>ROUND(I178*H178,2)</f>
        <v>0</v>
      </c>
      <c r="K178" s="231" t="s">
        <v>234</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115</v>
      </c>
      <c r="AT178" s="240" t="s">
        <v>230</v>
      </c>
      <c r="AU178" s="240" t="s">
        <v>91</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115</v>
      </c>
      <c r="BM178" s="240" t="s">
        <v>2948</v>
      </c>
    </row>
    <row r="179" s="2" customFormat="1" ht="16.5" customHeight="1">
      <c r="A179" s="40"/>
      <c r="B179" s="41"/>
      <c r="C179" s="229" t="s">
        <v>289</v>
      </c>
      <c r="D179" s="229" t="s">
        <v>230</v>
      </c>
      <c r="E179" s="230" t="s">
        <v>2949</v>
      </c>
      <c r="F179" s="231" t="s">
        <v>2950</v>
      </c>
      <c r="G179" s="232" t="s">
        <v>398</v>
      </c>
      <c r="H179" s="233">
        <v>2.8820000000000001</v>
      </c>
      <c r="I179" s="234"/>
      <c r="J179" s="235">
        <f>ROUND(I179*H179,2)</f>
        <v>0</v>
      </c>
      <c r="K179" s="231" t="s">
        <v>234</v>
      </c>
      <c r="L179" s="46"/>
      <c r="M179" s="236" t="s">
        <v>1</v>
      </c>
      <c r="N179" s="237" t="s">
        <v>48</v>
      </c>
      <c r="O179" s="93"/>
      <c r="P179" s="238">
        <f>O179*H179</f>
        <v>0</v>
      </c>
      <c r="Q179" s="238">
        <v>1.10951</v>
      </c>
      <c r="R179" s="238">
        <f>Q179*H179</f>
        <v>3.19760782</v>
      </c>
      <c r="S179" s="238">
        <v>0</v>
      </c>
      <c r="T179" s="239">
        <f>S179*H179</f>
        <v>0</v>
      </c>
      <c r="U179" s="40"/>
      <c r="V179" s="40"/>
      <c r="W179" s="40"/>
      <c r="X179" s="40"/>
      <c r="Y179" s="40"/>
      <c r="Z179" s="40"/>
      <c r="AA179" s="40"/>
      <c r="AB179" s="40"/>
      <c r="AC179" s="40"/>
      <c r="AD179" s="40"/>
      <c r="AE179" s="40"/>
      <c r="AR179" s="240" t="s">
        <v>115</v>
      </c>
      <c r="AT179" s="240" t="s">
        <v>230</v>
      </c>
      <c r="AU179" s="240" t="s">
        <v>91</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115</v>
      </c>
      <c r="BM179" s="240" t="s">
        <v>2951</v>
      </c>
    </row>
    <row r="180" s="13" customFormat="1">
      <c r="A180" s="13"/>
      <c r="B180" s="252"/>
      <c r="C180" s="253"/>
      <c r="D180" s="242" t="s">
        <v>369</v>
      </c>
      <c r="E180" s="254" t="s">
        <v>1</v>
      </c>
      <c r="F180" s="255" t="s">
        <v>2952</v>
      </c>
      <c r="G180" s="253"/>
      <c r="H180" s="256">
        <v>1.9450000000000001</v>
      </c>
      <c r="I180" s="257"/>
      <c r="J180" s="253"/>
      <c r="K180" s="253"/>
      <c r="L180" s="258"/>
      <c r="M180" s="259"/>
      <c r="N180" s="260"/>
      <c r="O180" s="260"/>
      <c r="P180" s="260"/>
      <c r="Q180" s="260"/>
      <c r="R180" s="260"/>
      <c r="S180" s="260"/>
      <c r="T180" s="261"/>
      <c r="U180" s="13"/>
      <c r="V180" s="13"/>
      <c r="W180" s="13"/>
      <c r="X180" s="13"/>
      <c r="Y180" s="13"/>
      <c r="Z180" s="13"/>
      <c r="AA180" s="13"/>
      <c r="AB180" s="13"/>
      <c r="AC180" s="13"/>
      <c r="AD180" s="13"/>
      <c r="AE180" s="13"/>
      <c r="AT180" s="262" t="s">
        <v>369</v>
      </c>
      <c r="AU180" s="262" t="s">
        <v>91</v>
      </c>
      <c r="AV180" s="13" t="s">
        <v>91</v>
      </c>
      <c r="AW180" s="13" t="s">
        <v>38</v>
      </c>
      <c r="AX180" s="13" t="s">
        <v>83</v>
      </c>
      <c r="AY180" s="262" t="s">
        <v>227</v>
      </c>
    </row>
    <row r="181" s="13" customFormat="1">
      <c r="A181" s="13"/>
      <c r="B181" s="252"/>
      <c r="C181" s="253"/>
      <c r="D181" s="242" t="s">
        <v>369</v>
      </c>
      <c r="E181" s="254" t="s">
        <v>1</v>
      </c>
      <c r="F181" s="255" t="s">
        <v>2953</v>
      </c>
      <c r="G181" s="253"/>
      <c r="H181" s="256">
        <v>0.67500000000000004</v>
      </c>
      <c r="I181" s="257"/>
      <c r="J181" s="253"/>
      <c r="K181" s="253"/>
      <c r="L181" s="258"/>
      <c r="M181" s="259"/>
      <c r="N181" s="260"/>
      <c r="O181" s="260"/>
      <c r="P181" s="260"/>
      <c r="Q181" s="260"/>
      <c r="R181" s="260"/>
      <c r="S181" s="260"/>
      <c r="T181" s="261"/>
      <c r="U181" s="13"/>
      <c r="V181" s="13"/>
      <c r="W181" s="13"/>
      <c r="X181" s="13"/>
      <c r="Y181" s="13"/>
      <c r="Z181" s="13"/>
      <c r="AA181" s="13"/>
      <c r="AB181" s="13"/>
      <c r="AC181" s="13"/>
      <c r="AD181" s="13"/>
      <c r="AE181" s="13"/>
      <c r="AT181" s="262" t="s">
        <v>369</v>
      </c>
      <c r="AU181" s="262" t="s">
        <v>91</v>
      </c>
      <c r="AV181" s="13" t="s">
        <v>91</v>
      </c>
      <c r="AW181" s="13" t="s">
        <v>38</v>
      </c>
      <c r="AX181" s="13" t="s">
        <v>83</v>
      </c>
      <c r="AY181" s="262" t="s">
        <v>227</v>
      </c>
    </row>
    <row r="182" s="16" customFormat="1">
      <c r="A182" s="16"/>
      <c r="B182" s="294"/>
      <c r="C182" s="295"/>
      <c r="D182" s="242" t="s">
        <v>369</v>
      </c>
      <c r="E182" s="296" t="s">
        <v>1</v>
      </c>
      <c r="F182" s="297" t="s">
        <v>450</v>
      </c>
      <c r="G182" s="295"/>
      <c r="H182" s="298">
        <v>2.6200000000000001</v>
      </c>
      <c r="I182" s="299"/>
      <c r="J182" s="295"/>
      <c r="K182" s="295"/>
      <c r="L182" s="300"/>
      <c r="M182" s="301"/>
      <c r="N182" s="302"/>
      <c r="O182" s="302"/>
      <c r="P182" s="302"/>
      <c r="Q182" s="302"/>
      <c r="R182" s="302"/>
      <c r="S182" s="302"/>
      <c r="T182" s="303"/>
      <c r="U182" s="16"/>
      <c r="V182" s="16"/>
      <c r="W182" s="16"/>
      <c r="X182" s="16"/>
      <c r="Y182" s="16"/>
      <c r="Z182" s="16"/>
      <c r="AA182" s="16"/>
      <c r="AB182" s="16"/>
      <c r="AC182" s="16"/>
      <c r="AD182" s="16"/>
      <c r="AE182" s="16"/>
      <c r="AT182" s="304" t="s">
        <v>369</v>
      </c>
      <c r="AU182" s="304" t="s">
        <v>91</v>
      </c>
      <c r="AV182" s="16" t="s">
        <v>102</v>
      </c>
      <c r="AW182" s="16" t="s">
        <v>38</v>
      </c>
      <c r="AX182" s="16" t="s">
        <v>83</v>
      </c>
      <c r="AY182" s="304" t="s">
        <v>227</v>
      </c>
    </row>
    <row r="183" s="13" customFormat="1">
      <c r="A183" s="13"/>
      <c r="B183" s="252"/>
      <c r="C183" s="253"/>
      <c r="D183" s="242" t="s">
        <v>369</v>
      </c>
      <c r="E183" s="254" t="s">
        <v>1</v>
      </c>
      <c r="F183" s="255" t="s">
        <v>2954</v>
      </c>
      <c r="G183" s="253"/>
      <c r="H183" s="256">
        <v>0.26200000000000001</v>
      </c>
      <c r="I183" s="257"/>
      <c r="J183" s="253"/>
      <c r="K183" s="253"/>
      <c r="L183" s="258"/>
      <c r="M183" s="259"/>
      <c r="N183" s="260"/>
      <c r="O183" s="260"/>
      <c r="P183" s="260"/>
      <c r="Q183" s="260"/>
      <c r="R183" s="260"/>
      <c r="S183" s="260"/>
      <c r="T183" s="261"/>
      <c r="U183" s="13"/>
      <c r="V183" s="13"/>
      <c r="W183" s="13"/>
      <c r="X183" s="13"/>
      <c r="Y183" s="13"/>
      <c r="Z183" s="13"/>
      <c r="AA183" s="13"/>
      <c r="AB183" s="13"/>
      <c r="AC183" s="13"/>
      <c r="AD183" s="13"/>
      <c r="AE183" s="13"/>
      <c r="AT183" s="262" t="s">
        <v>369</v>
      </c>
      <c r="AU183" s="262" t="s">
        <v>91</v>
      </c>
      <c r="AV183" s="13" t="s">
        <v>91</v>
      </c>
      <c r="AW183" s="13" t="s">
        <v>38</v>
      </c>
      <c r="AX183" s="13" t="s">
        <v>83</v>
      </c>
      <c r="AY183" s="262" t="s">
        <v>227</v>
      </c>
    </row>
    <row r="184" s="14" customFormat="1">
      <c r="A184" s="14"/>
      <c r="B184" s="263"/>
      <c r="C184" s="264"/>
      <c r="D184" s="242" t="s">
        <v>369</v>
      </c>
      <c r="E184" s="265" t="s">
        <v>1</v>
      </c>
      <c r="F184" s="266" t="s">
        <v>371</v>
      </c>
      <c r="G184" s="264"/>
      <c r="H184" s="267">
        <v>2.8820000000000001</v>
      </c>
      <c r="I184" s="268"/>
      <c r="J184" s="264"/>
      <c r="K184" s="264"/>
      <c r="L184" s="269"/>
      <c r="M184" s="270"/>
      <c r="N184" s="271"/>
      <c r="O184" s="271"/>
      <c r="P184" s="271"/>
      <c r="Q184" s="271"/>
      <c r="R184" s="271"/>
      <c r="S184" s="271"/>
      <c r="T184" s="272"/>
      <c r="U184" s="14"/>
      <c r="V184" s="14"/>
      <c r="W184" s="14"/>
      <c r="X184" s="14"/>
      <c r="Y184" s="14"/>
      <c r="Z184" s="14"/>
      <c r="AA184" s="14"/>
      <c r="AB184" s="14"/>
      <c r="AC184" s="14"/>
      <c r="AD184" s="14"/>
      <c r="AE184" s="14"/>
      <c r="AT184" s="273" t="s">
        <v>369</v>
      </c>
      <c r="AU184" s="273" t="s">
        <v>91</v>
      </c>
      <c r="AV184" s="14" t="s">
        <v>115</v>
      </c>
      <c r="AW184" s="14" t="s">
        <v>38</v>
      </c>
      <c r="AX184" s="14" t="s">
        <v>87</v>
      </c>
      <c r="AY184" s="273" t="s">
        <v>227</v>
      </c>
    </row>
    <row r="185" s="2" customFormat="1" ht="16.5" customHeight="1">
      <c r="A185" s="40"/>
      <c r="B185" s="41"/>
      <c r="C185" s="229" t="s">
        <v>293</v>
      </c>
      <c r="D185" s="229" t="s">
        <v>230</v>
      </c>
      <c r="E185" s="230" t="s">
        <v>2955</v>
      </c>
      <c r="F185" s="231" t="s">
        <v>2956</v>
      </c>
      <c r="G185" s="232" t="s">
        <v>398</v>
      </c>
      <c r="H185" s="233">
        <v>0.021999999999999999</v>
      </c>
      <c r="I185" s="234"/>
      <c r="J185" s="235">
        <f>ROUND(I185*H185,2)</f>
        <v>0</v>
      </c>
      <c r="K185" s="231" t="s">
        <v>234</v>
      </c>
      <c r="L185" s="46"/>
      <c r="M185" s="236" t="s">
        <v>1</v>
      </c>
      <c r="N185" s="237" t="s">
        <v>48</v>
      </c>
      <c r="O185" s="93"/>
      <c r="P185" s="238">
        <f>O185*H185</f>
        <v>0</v>
      </c>
      <c r="Q185" s="238">
        <v>1.06277</v>
      </c>
      <c r="R185" s="238">
        <f>Q185*H185</f>
        <v>0.023380939999999999</v>
      </c>
      <c r="S185" s="238">
        <v>0</v>
      </c>
      <c r="T185" s="239">
        <f>S185*H185</f>
        <v>0</v>
      </c>
      <c r="U185" s="40"/>
      <c r="V185" s="40"/>
      <c r="W185" s="40"/>
      <c r="X185" s="40"/>
      <c r="Y185" s="40"/>
      <c r="Z185" s="40"/>
      <c r="AA185" s="40"/>
      <c r="AB185" s="40"/>
      <c r="AC185" s="40"/>
      <c r="AD185" s="40"/>
      <c r="AE185" s="40"/>
      <c r="AR185" s="240" t="s">
        <v>115</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2957</v>
      </c>
    </row>
    <row r="186" s="13" customFormat="1">
      <c r="A186" s="13"/>
      <c r="B186" s="252"/>
      <c r="C186" s="253"/>
      <c r="D186" s="242" t="s">
        <v>369</v>
      </c>
      <c r="E186" s="254" t="s">
        <v>1</v>
      </c>
      <c r="F186" s="255" t="s">
        <v>2958</v>
      </c>
      <c r="G186" s="253"/>
      <c r="H186" s="256">
        <v>0.02</v>
      </c>
      <c r="I186" s="257"/>
      <c r="J186" s="253"/>
      <c r="K186" s="253"/>
      <c r="L186" s="258"/>
      <c r="M186" s="259"/>
      <c r="N186" s="260"/>
      <c r="O186" s="260"/>
      <c r="P186" s="260"/>
      <c r="Q186" s="260"/>
      <c r="R186" s="260"/>
      <c r="S186" s="260"/>
      <c r="T186" s="261"/>
      <c r="U186" s="13"/>
      <c r="V186" s="13"/>
      <c r="W186" s="13"/>
      <c r="X186" s="13"/>
      <c r="Y186" s="13"/>
      <c r="Z186" s="13"/>
      <c r="AA186" s="13"/>
      <c r="AB186" s="13"/>
      <c r="AC186" s="13"/>
      <c r="AD186" s="13"/>
      <c r="AE186" s="13"/>
      <c r="AT186" s="262" t="s">
        <v>369</v>
      </c>
      <c r="AU186" s="262" t="s">
        <v>91</v>
      </c>
      <c r="AV186" s="13" t="s">
        <v>91</v>
      </c>
      <c r="AW186" s="13" t="s">
        <v>38</v>
      </c>
      <c r="AX186" s="13" t="s">
        <v>83</v>
      </c>
      <c r="AY186" s="262" t="s">
        <v>227</v>
      </c>
    </row>
    <row r="187" s="16" customFormat="1">
      <c r="A187" s="16"/>
      <c r="B187" s="294"/>
      <c r="C187" s="295"/>
      <c r="D187" s="242" t="s">
        <v>369</v>
      </c>
      <c r="E187" s="296" t="s">
        <v>1</v>
      </c>
      <c r="F187" s="297" t="s">
        <v>450</v>
      </c>
      <c r="G187" s="295"/>
      <c r="H187" s="298">
        <v>0.02</v>
      </c>
      <c r="I187" s="299"/>
      <c r="J187" s="295"/>
      <c r="K187" s="295"/>
      <c r="L187" s="300"/>
      <c r="M187" s="301"/>
      <c r="N187" s="302"/>
      <c r="O187" s="302"/>
      <c r="P187" s="302"/>
      <c r="Q187" s="302"/>
      <c r="R187" s="302"/>
      <c r="S187" s="302"/>
      <c r="T187" s="303"/>
      <c r="U187" s="16"/>
      <c r="V187" s="16"/>
      <c r="W187" s="16"/>
      <c r="X187" s="16"/>
      <c r="Y187" s="16"/>
      <c r="Z187" s="16"/>
      <c r="AA187" s="16"/>
      <c r="AB187" s="16"/>
      <c r="AC187" s="16"/>
      <c r="AD187" s="16"/>
      <c r="AE187" s="16"/>
      <c r="AT187" s="304" t="s">
        <v>369</v>
      </c>
      <c r="AU187" s="304" t="s">
        <v>91</v>
      </c>
      <c r="AV187" s="16" t="s">
        <v>102</v>
      </c>
      <c r="AW187" s="16" t="s">
        <v>38</v>
      </c>
      <c r="AX187" s="16" t="s">
        <v>83</v>
      </c>
      <c r="AY187" s="304" t="s">
        <v>227</v>
      </c>
    </row>
    <row r="188" s="13" customFormat="1">
      <c r="A188" s="13"/>
      <c r="B188" s="252"/>
      <c r="C188" s="253"/>
      <c r="D188" s="242" t="s">
        <v>369</v>
      </c>
      <c r="E188" s="254" t="s">
        <v>1</v>
      </c>
      <c r="F188" s="255" t="s">
        <v>2959</v>
      </c>
      <c r="G188" s="253"/>
      <c r="H188" s="256">
        <v>0.002</v>
      </c>
      <c r="I188" s="257"/>
      <c r="J188" s="253"/>
      <c r="K188" s="253"/>
      <c r="L188" s="258"/>
      <c r="M188" s="259"/>
      <c r="N188" s="260"/>
      <c r="O188" s="260"/>
      <c r="P188" s="260"/>
      <c r="Q188" s="260"/>
      <c r="R188" s="260"/>
      <c r="S188" s="260"/>
      <c r="T188" s="261"/>
      <c r="U188" s="13"/>
      <c r="V188" s="13"/>
      <c r="W188" s="13"/>
      <c r="X188" s="13"/>
      <c r="Y188" s="13"/>
      <c r="Z188" s="13"/>
      <c r="AA188" s="13"/>
      <c r="AB188" s="13"/>
      <c r="AC188" s="13"/>
      <c r="AD188" s="13"/>
      <c r="AE188" s="13"/>
      <c r="AT188" s="262" t="s">
        <v>369</v>
      </c>
      <c r="AU188" s="262" t="s">
        <v>91</v>
      </c>
      <c r="AV188" s="13" t="s">
        <v>91</v>
      </c>
      <c r="AW188" s="13" t="s">
        <v>38</v>
      </c>
      <c r="AX188" s="13" t="s">
        <v>83</v>
      </c>
      <c r="AY188" s="262" t="s">
        <v>227</v>
      </c>
    </row>
    <row r="189" s="14" customFormat="1">
      <c r="A189" s="14"/>
      <c r="B189" s="263"/>
      <c r="C189" s="264"/>
      <c r="D189" s="242" t="s">
        <v>369</v>
      </c>
      <c r="E189" s="265" t="s">
        <v>1</v>
      </c>
      <c r="F189" s="266" t="s">
        <v>371</v>
      </c>
      <c r="G189" s="264"/>
      <c r="H189" s="267">
        <v>0.021999999999999999</v>
      </c>
      <c r="I189" s="268"/>
      <c r="J189" s="264"/>
      <c r="K189" s="264"/>
      <c r="L189" s="269"/>
      <c r="M189" s="270"/>
      <c r="N189" s="271"/>
      <c r="O189" s="271"/>
      <c r="P189" s="271"/>
      <c r="Q189" s="271"/>
      <c r="R189" s="271"/>
      <c r="S189" s="271"/>
      <c r="T189" s="272"/>
      <c r="U189" s="14"/>
      <c r="V189" s="14"/>
      <c r="W189" s="14"/>
      <c r="X189" s="14"/>
      <c r="Y189" s="14"/>
      <c r="Z189" s="14"/>
      <c r="AA189" s="14"/>
      <c r="AB189" s="14"/>
      <c r="AC189" s="14"/>
      <c r="AD189" s="14"/>
      <c r="AE189" s="14"/>
      <c r="AT189" s="273" t="s">
        <v>369</v>
      </c>
      <c r="AU189" s="273" t="s">
        <v>91</v>
      </c>
      <c r="AV189" s="14" t="s">
        <v>115</v>
      </c>
      <c r="AW189" s="14" t="s">
        <v>38</v>
      </c>
      <c r="AX189" s="14" t="s">
        <v>87</v>
      </c>
      <c r="AY189" s="273" t="s">
        <v>227</v>
      </c>
    </row>
    <row r="190" s="12" customFormat="1" ht="22.8" customHeight="1">
      <c r="A190" s="12"/>
      <c r="B190" s="213"/>
      <c r="C190" s="214"/>
      <c r="D190" s="215" t="s">
        <v>82</v>
      </c>
      <c r="E190" s="227" t="s">
        <v>115</v>
      </c>
      <c r="F190" s="227" t="s">
        <v>611</v>
      </c>
      <c r="G190" s="214"/>
      <c r="H190" s="214"/>
      <c r="I190" s="217"/>
      <c r="J190" s="228">
        <f>BK190</f>
        <v>0</v>
      </c>
      <c r="K190" s="214"/>
      <c r="L190" s="219"/>
      <c r="M190" s="220"/>
      <c r="N190" s="221"/>
      <c r="O190" s="221"/>
      <c r="P190" s="222">
        <f>SUM(P191:P293)</f>
        <v>0</v>
      </c>
      <c r="Q190" s="221"/>
      <c r="R190" s="222">
        <f>SUM(R191:R293)</f>
        <v>237.3761274</v>
      </c>
      <c r="S190" s="221"/>
      <c r="T190" s="223">
        <f>SUM(T191:T293)</f>
        <v>0</v>
      </c>
      <c r="U190" s="12"/>
      <c r="V190" s="12"/>
      <c r="W190" s="12"/>
      <c r="X190" s="12"/>
      <c r="Y190" s="12"/>
      <c r="Z190" s="12"/>
      <c r="AA190" s="12"/>
      <c r="AB190" s="12"/>
      <c r="AC190" s="12"/>
      <c r="AD190" s="12"/>
      <c r="AE190" s="12"/>
      <c r="AR190" s="224" t="s">
        <v>87</v>
      </c>
      <c r="AT190" s="225" t="s">
        <v>82</v>
      </c>
      <c r="AU190" s="225" t="s">
        <v>87</v>
      </c>
      <c r="AY190" s="224" t="s">
        <v>227</v>
      </c>
      <c r="BK190" s="226">
        <f>SUM(BK191:BK293)</f>
        <v>0</v>
      </c>
    </row>
    <row r="191" s="2" customFormat="1" ht="16.5" customHeight="1">
      <c r="A191" s="40"/>
      <c r="B191" s="41"/>
      <c r="C191" s="229" t="s">
        <v>8</v>
      </c>
      <c r="D191" s="229" t="s">
        <v>230</v>
      </c>
      <c r="E191" s="230" t="s">
        <v>2960</v>
      </c>
      <c r="F191" s="231" t="s">
        <v>2961</v>
      </c>
      <c r="G191" s="232" t="s">
        <v>459</v>
      </c>
      <c r="H191" s="233">
        <v>1</v>
      </c>
      <c r="I191" s="234"/>
      <c r="J191" s="235">
        <f>ROUND(I191*H191,2)</f>
        <v>0</v>
      </c>
      <c r="K191" s="231" t="s">
        <v>234</v>
      </c>
      <c r="L191" s="46"/>
      <c r="M191" s="236" t="s">
        <v>1</v>
      </c>
      <c r="N191" s="237" t="s">
        <v>48</v>
      </c>
      <c r="O191" s="93"/>
      <c r="P191" s="238">
        <f>O191*H191</f>
        <v>0</v>
      </c>
      <c r="Q191" s="238">
        <v>0.0068799999999999998</v>
      </c>
      <c r="R191" s="238">
        <f>Q191*H191</f>
        <v>0.0068799999999999998</v>
      </c>
      <c r="S191" s="238">
        <v>0</v>
      </c>
      <c r="T191" s="239">
        <f>S191*H191</f>
        <v>0</v>
      </c>
      <c r="U191" s="40"/>
      <c r="V191" s="40"/>
      <c r="W191" s="40"/>
      <c r="X191" s="40"/>
      <c r="Y191" s="40"/>
      <c r="Z191" s="40"/>
      <c r="AA191" s="40"/>
      <c r="AB191" s="40"/>
      <c r="AC191" s="40"/>
      <c r="AD191" s="40"/>
      <c r="AE191" s="40"/>
      <c r="AR191" s="240" t="s">
        <v>115</v>
      </c>
      <c r="AT191" s="240" t="s">
        <v>230</v>
      </c>
      <c r="AU191" s="240" t="s">
        <v>91</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115</v>
      </c>
      <c r="BM191" s="240" t="s">
        <v>2962</v>
      </c>
    </row>
    <row r="192" s="13" customFormat="1">
      <c r="A192" s="13"/>
      <c r="B192" s="252"/>
      <c r="C192" s="253"/>
      <c r="D192" s="242" t="s">
        <v>369</v>
      </c>
      <c r="E192" s="254" t="s">
        <v>1</v>
      </c>
      <c r="F192" s="255" t="s">
        <v>2963</v>
      </c>
      <c r="G192" s="253"/>
      <c r="H192" s="256">
        <v>1</v>
      </c>
      <c r="I192" s="257"/>
      <c r="J192" s="253"/>
      <c r="K192" s="253"/>
      <c r="L192" s="258"/>
      <c r="M192" s="259"/>
      <c r="N192" s="260"/>
      <c r="O192" s="260"/>
      <c r="P192" s="260"/>
      <c r="Q192" s="260"/>
      <c r="R192" s="260"/>
      <c r="S192" s="260"/>
      <c r="T192" s="261"/>
      <c r="U192" s="13"/>
      <c r="V192" s="13"/>
      <c r="W192" s="13"/>
      <c r="X192" s="13"/>
      <c r="Y192" s="13"/>
      <c r="Z192" s="13"/>
      <c r="AA192" s="13"/>
      <c r="AB192" s="13"/>
      <c r="AC192" s="13"/>
      <c r="AD192" s="13"/>
      <c r="AE192" s="13"/>
      <c r="AT192" s="262" t="s">
        <v>369</v>
      </c>
      <c r="AU192" s="262" t="s">
        <v>91</v>
      </c>
      <c r="AV192" s="13" t="s">
        <v>91</v>
      </c>
      <c r="AW192" s="13" t="s">
        <v>38</v>
      </c>
      <c r="AX192" s="13" t="s">
        <v>83</v>
      </c>
      <c r="AY192" s="262" t="s">
        <v>227</v>
      </c>
    </row>
    <row r="193" s="14" customFormat="1">
      <c r="A193" s="14"/>
      <c r="B193" s="263"/>
      <c r="C193" s="264"/>
      <c r="D193" s="242" t="s">
        <v>369</v>
      </c>
      <c r="E193" s="265" t="s">
        <v>1</v>
      </c>
      <c r="F193" s="266" t="s">
        <v>371</v>
      </c>
      <c r="G193" s="264"/>
      <c r="H193" s="267">
        <v>1</v>
      </c>
      <c r="I193" s="268"/>
      <c r="J193" s="264"/>
      <c r="K193" s="264"/>
      <c r="L193" s="269"/>
      <c r="M193" s="270"/>
      <c r="N193" s="271"/>
      <c r="O193" s="271"/>
      <c r="P193" s="271"/>
      <c r="Q193" s="271"/>
      <c r="R193" s="271"/>
      <c r="S193" s="271"/>
      <c r="T193" s="272"/>
      <c r="U193" s="14"/>
      <c r="V193" s="14"/>
      <c r="W193" s="14"/>
      <c r="X193" s="14"/>
      <c r="Y193" s="14"/>
      <c r="Z193" s="14"/>
      <c r="AA193" s="14"/>
      <c r="AB193" s="14"/>
      <c r="AC193" s="14"/>
      <c r="AD193" s="14"/>
      <c r="AE193" s="14"/>
      <c r="AT193" s="273" t="s">
        <v>369</v>
      </c>
      <c r="AU193" s="273" t="s">
        <v>91</v>
      </c>
      <c r="AV193" s="14" t="s">
        <v>115</v>
      </c>
      <c r="AW193" s="14" t="s">
        <v>38</v>
      </c>
      <c r="AX193" s="14" t="s">
        <v>87</v>
      </c>
      <c r="AY193" s="273" t="s">
        <v>227</v>
      </c>
    </row>
    <row r="194" s="2" customFormat="1" ht="16.5" customHeight="1">
      <c r="A194" s="40"/>
      <c r="B194" s="41"/>
      <c r="C194" s="284" t="s">
        <v>300</v>
      </c>
      <c r="D194" s="284" t="s">
        <v>407</v>
      </c>
      <c r="E194" s="285" t="s">
        <v>2964</v>
      </c>
      <c r="F194" s="286" t="s">
        <v>2965</v>
      </c>
      <c r="G194" s="287" t="s">
        <v>459</v>
      </c>
      <c r="H194" s="288">
        <v>1</v>
      </c>
      <c r="I194" s="289"/>
      <c r="J194" s="290">
        <f>ROUND(I194*H194,2)</f>
        <v>0</v>
      </c>
      <c r="K194" s="286" t="s">
        <v>234</v>
      </c>
      <c r="L194" s="291"/>
      <c r="M194" s="292" t="s">
        <v>1</v>
      </c>
      <c r="N194" s="293" t="s">
        <v>48</v>
      </c>
      <c r="O194" s="93"/>
      <c r="P194" s="238">
        <f>O194*H194</f>
        <v>0</v>
      </c>
      <c r="Q194" s="238">
        <v>0.60499999999999998</v>
      </c>
      <c r="R194" s="238">
        <f>Q194*H194</f>
        <v>0.60499999999999998</v>
      </c>
      <c r="S194" s="238">
        <v>0</v>
      </c>
      <c r="T194" s="239">
        <f>S194*H194</f>
        <v>0</v>
      </c>
      <c r="U194" s="40"/>
      <c r="V194" s="40"/>
      <c r="W194" s="40"/>
      <c r="X194" s="40"/>
      <c r="Y194" s="40"/>
      <c r="Z194" s="40"/>
      <c r="AA194" s="40"/>
      <c r="AB194" s="40"/>
      <c r="AC194" s="40"/>
      <c r="AD194" s="40"/>
      <c r="AE194" s="40"/>
      <c r="AR194" s="240" t="s">
        <v>266</v>
      </c>
      <c r="AT194" s="240" t="s">
        <v>407</v>
      </c>
      <c r="AU194" s="240" t="s">
        <v>91</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115</v>
      </c>
      <c r="BM194" s="240" t="s">
        <v>2966</v>
      </c>
    </row>
    <row r="195" s="2" customFormat="1" ht="16.5" customHeight="1">
      <c r="A195" s="40"/>
      <c r="B195" s="41"/>
      <c r="C195" s="229" t="s">
        <v>304</v>
      </c>
      <c r="D195" s="229" t="s">
        <v>230</v>
      </c>
      <c r="E195" s="230" t="s">
        <v>2967</v>
      </c>
      <c r="F195" s="231" t="s">
        <v>2968</v>
      </c>
      <c r="G195" s="232" t="s">
        <v>374</v>
      </c>
      <c r="H195" s="233">
        <v>32.454000000000001</v>
      </c>
      <c r="I195" s="234"/>
      <c r="J195" s="235">
        <f>ROUND(I195*H195,2)</f>
        <v>0</v>
      </c>
      <c r="K195" s="231" t="s">
        <v>234</v>
      </c>
      <c r="L195" s="46"/>
      <c r="M195" s="236" t="s">
        <v>1</v>
      </c>
      <c r="N195" s="237" t="s">
        <v>48</v>
      </c>
      <c r="O195" s="93"/>
      <c r="P195" s="238">
        <f>O195*H195</f>
        <v>0</v>
      </c>
      <c r="Q195" s="238">
        <v>2.2564799999999998</v>
      </c>
      <c r="R195" s="238">
        <f>Q195*H195</f>
        <v>73.231801919999995</v>
      </c>
      <c r="S195" s="238">
        <v>0</v>
      </c>
      <c r="T195" s="239">
        <f>S195*H195</f>
        <v>0</v>
      </c>
      <c r="U195" s="40"/>
      <c r="V195" s="40"/>
      <c r="W195" s="40"/>
      <c r="X195" s="40"/>
      <c r="Y195" s="40"/>
      <c r="Z195" s="40"/>
      <c r="AA195" s="40"/>
      <c r="AB195" s="40"/>
      <c r="AC195" s="40"/>
      <c r="AD195" s="40"/>
      <c r="AE195" s="40"/>
      <c r="AR195" s="240" t="s">
        <v>115</v>
      </c>
      <c r="AT195" s="240" t="s">
        <v>230</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2969</v>
      </c>
    </row>
    <row r="196" s="13" customFormat="1">
      <c r="A196" s="13"/>
      <c r="B196" s="252"/>
      <c r="C196" s="253"/>
      <c r="D196" s="242" t="s">
        <v>369</v>
      </c>
      <c r="E196" s="254" t="s">
        <v>1</v>
      </c>
      <c r="F196" s="255" t="s">
        <v>2970</v>
      </c>
      <c r="G196" s="253"/>
      <c r="H196" s="256">
        <v>9.5239999999999991</v>
      </c>
      <c r="I196" s="257"/>
      <c r="J196" s="253"/>
      <c r="K196" s="253"/>
      <c r="L196" s="258"/>
      <c r="M196" s="259"/>
      <c r="N196" s="260"/>
      <c r="O196" s="260"/>
      <c r="P196" s="260"/>
      <c r="Q196" s="260"/>
      <c r="R196" s="260"/>
      <c r="S196" s="260"/>
      <c r="T196" s="261"/>
      <c r="U196" s="13"/>
      <c r="V196" s="13"/>
      <c r="W196" s="13"/>
      <c r="X196" s="13"/>
      <c r="Y196" s="13"/>
      <c r="Z196" s="13"/>
      <c r="AA196" s="13"/>
      <c r="AB196" s="13"/>
      <c r="AC196" s="13"/>
      <c r="AD196" s="13"/>
      <c r="AE196" s="13"/>
      <c r="AT196" s="262" t="s">
        <v>369</v>
      </c>
      <c r="AU196" s="262" t="s">
        <v>91</v>
      </c>
      <c r="AV196" s="13" t="s">
        <v>91</v>
      </c>
      <c r="AW196" s="13" t="s">
        <v>38</v>
      </c>
      <c r="AX196" s="13" t="s">
        <v>83</v>
      </c>
      <c r="AY196" s="262" t="s">
        <v>227</v>
      </c>
    </row>
    <row r="197" s="13" customFormat="1">
      <c r="A197" s="13"/>
      <c r="B197" s="252"/>
      <c r="C197" s="253"/>
      <c r="D197" s="242" t="s">
        <v>369</v>
      </c>
      <c r="E197" s="254" t="s">
        <v>1</v>
      </c>
      <c r="F197" s="255" t="s">
        <v>2971</v>
      </c>
      <c r="G197" s="253"/>
      <c r="H197" s="256">
        <v>18.100000000000001</v>
      </c>
      <c r="I197" s="257"/>
      <c r="J197" s="253"/>
      <c r="K197" s="253"/>
      <c r="L197" s="258"/>
      <c r="M197" s="259"/>
      <c r="N197" s="260"/>
      <c r="O197" s="260"/>
      <c r="P197" s="260"/>
      <c r="Q197" s="260"/>
      <c r="R197" s="260"/>
      <c r="S197" s="260"/>
      <c r="T197" s="261"/>
      <c r="U197" s="13"/>
      <c r="V197" s="13"/>
      <c r="W197" s="13"/>
      <c r="X197" s="13"/>
      <c r="Y197" s="13"/>
      <c r="Z197" s="13"/>
      <c r="AA197" s="13"/>
      <c r="AB197" s="13"/>
      <c r="AC197" s="13"/>
      <c r="AD197" s="13"/>
      <c r="AE197" s="13"/>
      <c r="AT197" s="262" t="s">
        <v>369</v>
      </c>
      <c r="AU197" s="262" t="s">
        <v>91</v>
      </c>
      <c r="AV197" s="13" t="s">
        <v>91</v>
      </c>
      <c r="AW197" s="13" t="s">
        <v>38</v>
      </c>
      <c r="AX197" s="13" t="s">
        <v>83</v>
      </c>
      <c r="AY197" s="262" t="s">
        <v>227</v>
      </c>
    </row>
    <row r="198" s="13" customFormat="1">
      <c r="A198" s="13"/>
      <c r="B198" s="252"/>
      <c r="C198" s="253"/>
      <c r="D198" s="242" t="s">
        <v>369</v>
      </c>
      <c r="E198" s="254" t="s">
        <v>1</v>
      </c>
      <c r="F198" s="255" t="s">
        <v>2972</v>
      </c>
      <c r="G198" s="253"/>
      <c r="H198" s="256">
        <v>4.8300000000000001</v>
      </c>
      <c r="I198" s="257"/>
      <c r="J198" s="253"/>
      <c r="K198" s="253"/>
      <c r="L198" s="258"/>
      <c r="M198" s="259"/>
      <c r="N198" s="260"/>
      <c r="O198" s="260"/>
      <c r="P198" s="260"/>
      <c r="Q198" s="260"/>
      <c r="R198" s="260"/>
      <c r="S198" s="260"/>
      <c r="T198" s="261"/>
      <c r="U198" s="13"/>
      <c r="V198" s="13"/>
      <c r="W198" s="13"/>
      <c r="X198" s="13"/>
      <c r="Y198" s="13"/>
      <c r="Z198" s="13"/>
      <c r="AA198" s="13"/>
      <c r="AB198" s="13"/>
      <c r="AC198" s="13"/>
      <c r="AD198" s="13"/>
      <c r="AE198" s="13"/>
      <c r="AT198" s="262" t="s">
        <v>369</v>
      </c>
      <c r="AU198" s="262" t="s">
        <v>91</v>
      </c>
      <c r="AV198" s="13" t="s">
        <v>91</v>
      </c>
      <c r="AW198" s="13" t="s">
        <v>38</v>
      </c>
      <c r="AX198" s="13" t="s">
        <v>83</v>
      </c>
      <c r="AY198" s="262" t="s">
        <v>227</v>
      </c>
    </row>
    <row r="199" s="14" customFormat="1">
      <c r="A199" s="14"/>
      <c r="B199" s="263"/>
      <c r="C199" s="264"/>
      <c r="D199" s="242" t="s">
        <v>369</v>
      </c>
      <c r="E199" s="265" t="s">
        <v>1</v>
      </c>
      <c r="F199" s="266" t="s">
        <v>371</v>
      </c>
      <c r="G199" s="264"/>
      <c r="H199" s="267">
        <v>32.454000000000001</v>
      </c>
      <c r="I199" s="268"/>
      <c r="J199" s="264"/>
      <c r="K199" s="264"/>
      <c r="L199" s="269"/>
      <c r="M199" s="270"/>
      <c r="N199" s="271"/>
      <c r="O199" s="271"/>
      <c r="P199" s="271"/>
      <c r="Q199" s="271"/>
      <c r="R199" s="271"/>
      <c r="S199" s="271"/>
      <c r="T199" s="272"/>
      <c r="U199" s="14"/>
      <c r="V199" s="14"/>
      <c r="W199" s="14"/>
      <c r="X199" s="14"/>
      <c r="Y199" s="14"/>
      <c r="Z199" s="14"/>
      <c r="AA199" s="14"/>
      <c r="AB199" s="14"/>
      <c r="AC199" s="14"/>
      <c r="AD199" s="14"/>
      <c r="AE199" s="14"/>
      <c r="AT199" s="273" t="s">
        <v>369</v>
      </c>
      <c r="AU199" s="273" t="s">
        <v>91</v>
      </c>
      <c r="AV199" s="14" t="s">
        <v>115</v>
      </c>
      <c r="AW199" s="14" t="s">
        <v>38</v>
      </c>
      <c r="AX199" s="14" t="s">
        <v>87</v>
      </c>
      <c r="AY199" s="273" t="s">
        <v>227</v>
      </c>
    </row>
    <row r="200" s="2" customFormat="1" ht="16.5" customHeight="1">
      <c r="A200" s="40"/>
      <c r="B200" s="41"/>
      <c r="C200" s="229" t="s">
        <v>309</v>
      </c>
      <c r="D200" s="229" t="s">
        <v>230</v>
      </c>
      <c r="E200" s="230" t="s">
        <v>2973</v>
      </c>
      <c r="F200" s="231" t="s">
        <v>2974</v>
      </c>
      <c r="G200" s="232" t="s">
        <v>374</v>
      </c>
      <c r="H200" s="233">
        <v>33.899999999999999</v>
      </c>
      <c r="I200" s="234"/>
      <c r="J200" s="235">
        <f>ROUND(I200*H200,2)</f>
        <v>0</v>
      </c>
      <c r="K200" s="231" t="s">
        <v>234</v>
      </c>
      <c r="L200" s="46"/>
      <c r="M200" s="236" t="s">
        <v>1</v>
      </c>
      <c r="N200" s="237" t="s">
        <v>48</v>
      </c>
      <c r="O200" s="93"/>
      <c r="P200" s="238">
        <f>O200*H200</f>
        <v>0</v>
      </c>
      <c r="Q200" s="238">
        <v>2.45343</v>
      </c>
      <c r="R200" s="238">
        <f>Q200*H200</f>
        <v>83.171277000000003</v>
      </c>
      <c r="S200" s="238">
        <v>0</v>
      </c>
      <c r="T200" s="239">
        <f>S200*H200</f>
        <v>0</v>
      </c>
      <c r="U200" s="40"/>
      <c r="V200" s="40"/>
      <c r="W200" s="40"/>
      <c r="X200" s="40"/>
      <c r="Y200" s="40"/>
      <c r="Z200" s="40"/>
      <c r="AA200" s="40"/>
      <c r="AB200" s="40"/>
      <c r="AC200" s="40"/>
      <c r="AD200" s="40"/>
      <c r="AE200" s="40"/>
      <c r="AR200" s="240" t="s">
        <v>115</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115</v>
      </c>
      <c r="BM200" s="240" t="s">
        <v>2975</v>
      </c>
    </row>
    <row r="201" s="13" customFormat="1">
      <c r="A201" s="13"/>
      <c r="B201" s="252"/>
      <c r="C201" s="253"/>
      <c r="D201" s="242" t="s">
        <v>369</v>
      </c>
      <c r="E201" s="254" t="s">
        <v>1</v>
      </c>
      <c r="F201" s="255" t="s">
        <v>2976</v>
      </c>
      <c r="G201" s="253"/>
      <c r="H201" s="256">
        <v>16.899999999999999</v>
      </c>
      <c r="I201" s="257"/>
      <c r="J201" s="253"/>
      <c r="K201" s="253"/>
      <c r="L201" s="258"/>
      <c r="M201" s="259"/>
      <c r="N201" s="260"/>
      <c r="O201" s="260"/>
      <c r="P201" s="260"/>
      <c r="Q201" s="260"/>
      <c r="R201" s="260"/>
      <c r="S201" s="260"/>
      <c r="T201" s="261"/>
      <c r="U201" s="13"/>
      <c r="V201" s="13"/>
      <c r="W201" s="13"/>
      <c r="X201" s="13"/>
      <c r="Y201" s="13"/>
      <c r="Z201" s="13"/>
      <c r="AA201" s="13"/>
      <c r="AB201" s="13"/>
      <c r="AC201" s="13"/>
      <c r="AD201" s="13"/>
      <c r="AE201" s="13"/>
      <c r="AT201" s="262" t="s">
        <v>369</v>
      </c>
      <c r="AU201" s="262" t="s">
        <v>91</v>
      </c>
      <c r="AV201" s="13" t="s">
        <v>91</v>
      </c>
      <c r="AW201" s="13" t="s">
        <v>38</v>
      </c>
      <c r="AX201" s="13" t="s">
        <v>83</v>
      </c>
      <c r="AY201" s="262" t="s">
        <v>227</v>
      </c>
    </row>
    <row r="202" s="13" customFormat="1">
      <c r="A202" s="13"/>
      <c r="B202" s="252"/>
      <c r="C202" s="253"/>
      <c r="D202" s="242" t="s">
        <v>369</v>
      </c>
      <c r="E202" s="254" t="s">
        <v>1</v>
      </c>
      <c r="F202" s="255" t="s">
        <v>2977</v>
      </c>
      <c r="G202" s="253"/>
      <c r="H202" s="256">
        <v>17</v>
      </c>
      <c r="I202" s="257"/>
      <c r="J202" s="253"/>
      <c r="K202" s="253"/>
      <c r="L202" s="258"/>
      <c r="M202" s="259"/>
      <c r="N202" s="260"/>
      <c r="O202" s="260"/>
      <c r="P202" s="260"/>
      <c r="Q202" s="260"/>
      <c r="R202" s="260"/>
      <c r="S202" s="260"/>
      <c r="T202" s="261"/>
      <c r="U202" s="13"/>
      <c r="V202" s="13"/>
      <c r="W202" s="13"/>
      <c r="X202" s="13"/>
      <c r="Y202" s="13"/>
      <c r="Z202" s="13"/>
      <c r="AA202" s="13"/>
      <c r="AB202" s="13"/>
      <c r="AC202" s="13"/>
      <c r="AD202" s="13"/>
      <c r="AE202" s="13"/>
      <c r="AT202" s="262" t="s">
        <v>369</v>
      </c>
      <c r="AU202" s="262" t="s">
        <v>91</v>
      </c>
      <c r="AV202" s="13" t="s">
        <v>91</v>
      </c>
      <c r="AW202" s="13" t="s">
        <v>38</v>
      </c>
      <c r="AX202" s="13" t="s">
        <v>83</v>
      </c>
      <c r="AY202" s="262" t="s">
        <v>227</v>
      </c>
    </row>
    <row r="203" s="14" customFormat="1">
      <c r="A203" s="14"/>
      <c r="B203" s="263"/>
      <c r="C203" s="264"/>
      <c r="D203" s="242" t="s">
        <v>369</v>
      </c>
      <c r="E203" s="265" t="s">
        <v>1</v>
      </c>
      <c r="F203" s="266" t="s">
        <v>371</v>
      </c>
      <c r="G203" s="264"/>
      <c r="H203" s="267">
        <v>33.899999999999999</v>
      </c>
      <c r="I203" s="268"/>
      <c r="J203" s="264"/>
      <c r="K203" s="264"/>
      <c r="L203" s="269"/>
      <c r="M203" s="270"/>
      <c r="N203" s="271"/>
      <c r="O203" s="271"/>
      <c r="P203" s="271"/>
      <c r="Q203" s="271"/>
      <c r="R203" s="271"/>
      <c r="S203" s="271"/>
      <c r="T203" s="272"/>
      <c r="U203" s="14"/>
      <c r="V203" s="14"/>
      <c r="W203" s="14"/>
      <c r="X203" s="14"/>
      <c r="Y203" s="14"/>
      <c r="Z203" s="14"/>
      <c r="AA203" s="14"/>
      <c r="AB203" s="14"/>
      <c r="AC203" s="14"/>
      <c r="AD203" s="14"/>
      <c r="AE203" s="14"/>
      <c r="AT203" s="273" t="s">
        <v>369</v>
      </c>
      <c r="AU203" s="273" t="s">
        <v>91</v>
      </c>
      <c r="AV203" s="14" t="s">
        <v>115</v>
      </c>
      <c r="AW203" s="14" t="s">
        <v>38</v>
      </c>
      <c r="AX203" s="14" t="s">
        <v>87</v>
      </c>
      <c r="AY203" s="273" t="s">
        <v>227</v>
      </c>
    </row>
    <row r="204" s="2" customFormat="1" ht="16.5" customHeight="1">
      <c r="A204" s="40"/>
      <c r="B204" s="41"/>
      <c r="C204" s="229" t="s">
        <v>316</v>
      </c>
      <c r="D204" s="229" t="s">
        <v>230</v>
      </c>
      <c r="E204" s="230" t="s">
        <v>2978</v>
      </c>
      <c r="F204" s="231" t="s">
        <v>2979</v>
      </c>
      <c r="G204" s="232" t="s">
        <v>415</v>
      </c>
      <c r="H204" s="233">
        <v>192.16999999999999</v>
      </c>
      <c r="I204" s="234"/>
      <c r="J204" s="235">
        <f>ROUND(I204*H204,2)</f>
        <v>0</v>
      </c>
      <c r="K204" s="231" t="s">
        <v>234</v>
      </c>
      <c r="L204" s="46"/>
      <c r="M204" s="236" t="s">
        <v>1</v>
      </c>
      <c r="N204" s="237" t="s">
        <v>48</v>
      </c>
      <c r="O204" s="93"/>
      <c r="P204" s="238">
        <f>O204*H204</f>
        <v>0</v>
      </c>
      <c r="Q204" s="238">
        <v>0.0053299999999999997</v>
      </c>
      <c r="R204" s="238">
        <f>Q204*H204</f>
        <v>1.0242661</v>
      </c>
      <c r="S204" s="238">
        <v>0</v>
      </c>
      <c r="T204" s="239">
        <f>S204*H204</f>
        <v>0</v>
      </c>
      <c r="U204" s="40"/>
      <c r="V204" s="40"/>
      <c r="W204" s="40"/>
      <c r="X204" s="40"/>
      <c r="Y204" s="40"/>
      <c r="Z204" s="40"/>
      <c r="AA204" s="40"/>
      <c r="AB204" s="40"/>
      <c r="AC204" s="40"/>
      <c r="AD204" s="40"/>
      <c r="AE204" s="40"/>
      <c r="AR204" s="240" t="s">
        <v>115</v>
      </c>
      <c r="AT204" s="240" t="s">
        <v>230</v>
      </c>
      <c r="AU204" s="240" t="s">
        <v>91</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115</v>
      </c>
      <c r="BM204" s="240" t="s">
        <v>2980</v>
      </c>
    </row>
    <row r="205" s="13" customFormat="1">
      <c r="A205" s="13"/>
      <c r="B205" s="252"/>
      <c r="C205" s="253"/>
      <c r="D205" s="242" t="s">
        <v>369</v>
      </c>
      <c r="E205" s="254" t="s">
        <v>1</v>
      </c>
      <c r="F205" s="255" t="s">
        <v>2981</v>
      </c>
      <c r="G205" s="253"/>
      <c r="H205" s="256">
        <v>17.550000000000001</v>
      </c>
      <c r="I205" s="257"/>
      <c r="J205" s="253"/>
      <c r="K205" s="253"/>
      <c r="L205" s="258"/>
      <c r="M205" s="259"/>
      <c r="N205" s="260"/>
      <c r="O205" s="260"/>
      <c r="P205" s="260"/>
      <c r="Q205" s="260"/>
      <c r="R205" s="260"/>
      <c r="S205" s="260"/>
      <c r="T205" s="261"/>
      <c r="U205" s="13"/>
      <c r="V205" s="13"/>
      <c r="W205" s="13"/>
      <c r="X205" s="13"/>
      <c r="Y205" s="13"/>
      <c r="Z205" s="13"/>
      <c r="AA205" s="13"/>
      <c r="AB205" s="13"/>
      <c r="AC205" s="13"/>
      <c r="AD205" s="13"/>
      <c r="AE205" s="13"/>
      <c r="AT205" s="262" t="s">
        <v>369</v>
      </c>
      <c r="AU205" s="262" t="s">
        <v>91</v>
      </c>
      <c r="AV205" s="13" t="s">
        <v>91</v>
      </c>
      <c r="AW205" s="13" t="s">
        <v>38</v>
      </c>
      <c r="AX205" s="13" t="s">
        <v>83</v>
      </c>
      <c r="AY205" s="262" t="s">
        <v>227</v>
      </c>
    </row>
    <row r="206" s="13" customFormat="1">
      <c r="A206" s="13"/>
      <c r="B206" s="252"/>
      <c r="C206" s="253"/>
      <c r="D206" s="242" t="s">
        <v>369</v>
      </c>
      <c r="E206" s="254" t="s">
        <v>1</v>
      </c>
      <c r="F206" s="255" t="s">
        <v>2982</v>
      </c>
      <c r="G206" s="253"/>
      <c r="H206" s="256">
        <v>136</v>
      </c>
      <c r="I206" s="257"/>
      <c r="J206" s="253"/>
      <c r="K206" s="253"/>
      <c r="L206" s="258"/>
      <c r="M206" s="259"/>
      <c r="N206" s="260"/>
      <c r="O206" s="260"/>
      <c r="P206" s="260"/>
      <c r="Q206" s="260"/>
      <c r="R206" s="260"/>
      <c r="S206" s="260"/>
      <c r="T206" s="261"/>
      <c r="U206" s="13"/>
      <c r="V206" s="13"/>
      <c r="W206" s="13"/>
      <c r="X206" s="13"/>
      <c r="Y206" s="13"/>
      <c r="Z206" s="13"/>
      <c r="AA206" s="13"/>
      <c r="AB206" s="13"/>
      <c r="AC206" s="13"/>
      <c r="AD206" s="13"/>
      <c r="AE206" s="13"/>
      <c r="AT206" s="262" t="s">
        <v>369</v>
      </c>
      <c r="AU206" s="262" t="s">
        <v>91</v>
      </c>
      <c r="AV206" s="13" t="s">
        <v>91</v>
      </c>
      <c r="AW206" s="13" t="s">
        <v>38</v>
      </c>
      <c r="AX206" s="13" t="s">
        <v>83</v>
      </c>
      <c r="AY206" s="262" t="s">
        <v>227</v>
      </c>
    </row>
    <row r="207" s="13" customFormat="1">
      <c r="A207" s="13"/>
      <c r="B207" s="252"/>
      <c r="C207" s="253"/>
      <c r="D207" s="242" t="s">
        <v>369</v>
      </c>
      <c r="E207" s="254" t="s">
        <v>1</v>
      </c>
      <c r="F207" s="255" t="s">
        <v>2983</v>
      </c>
      <c r="G207" s="253"/>
      <c r="H207" s="256">
        <v>19.300000000000001</v>
      </c>
      <c r="I207" s="257"/>
      <c r="J207" s="253"/>
      <c r="K207" s="253"/>
      <c r="L207" s="258"/>
      <c r="M207" s="259"/>
      <c r="N207" s="260"/>
      <c r="O207" s="260"/>
      <c r="P207" s="260"/>
      <c r="Q207" s="260"/>
      <c r="R207" s="260"/>
      <c r="S207" s="260"/>
      <c r="T207" s="261"/>
      <c r="U207" s="13"/>
      <c r="V207" s="13"/>
      <c r="W207" s="13"/>
      <c r="X207" s="13"/>
      <c r="Y207" s="13"/>
      <c r="Z207" s="13"/>
      <c r="AA207" s="13"/>
      <c r="AB207" s="13"/>
      <c r="AC207" s="13"/>
      <c r="AD207" s="13"/>
      <c r="AE207" s="13"/>
      <c r="AT207" s="262" t="s">
        <v>369</v>
      </c>
      <c r="AU207" s="262" t="s">
        <v>91</v>
      </c>
      <c r="AV207" s="13" t="s">
        <v>91</v>
      </c>
      <c r="AW207" s="13" t="s">
        <v>38</v>
      </c>
      <c r="AX207" s="13" t="s">
        <v>83</v>
      </c>
      <c r="AY207" s="262" t="s">
        <v>227</v>
      </c>
    </row>
    <row r="208" s="13" customFormat="1">
      <c r="A208" s="13"/>
      <c r="B208" s="252"/>
      <c r="C208" s="253"/>
      <c r="D208" s="242" t="s">
        <v>369</v>
      </c>
      <c r="E208" s="254" t="s">
        <v>1</v>
      </c>
      <c r="F208" s="255" t="s">
        <v>2984</v>
      </c>
      <c r="G208" s="253"/>
      <c r="H208" s="256">
        <v>19.32</v>
      </c>
      <c r="I208" s="257"/>
      <c r="J208" s="253"/>
      <c r="K208" s="253"/>
      <c r="L208" s="258"/>
      <c r="M208" s="259"/>
      <c r="N208" s="260"/>
      <c r="O208" s="260"/>
      <c r="P208" s="260"/>
      <c r="Q208" s="260"/>
      <c r="R208" s="260"/>
      <c r="S208" s="260"/>
      <c r="T208" s="261"/>
      <c r="U208" s="13"/>
      <c r="V208" s="13"/>
      <c r="W208" s="13"/>
      <c r="X208" s="13"/>
      <c r="Y208" s="13"/>
      <c r="Z208" s="13"/>
      <c r="AA208" s="13"/>
      <c r="AB208" s="13"/>
      <c r="AC208" s="13"/>
      <c r="AD208" s="13"/>
      <c r="AE208" s="13"/>
      <c r="AT208" s="262" t="s">
        <v>369</v>
      </c>
      <c r="AU208" s="262" t="s">
        <v>91</v>
      </c>
      <c r="AV208" s="13" t="s">
        <v>91</v>
      </c>
      <c r="AW208" s="13" t="s">
        <v>38</v>
      </c>
      <c r="AX208" s="13" t="s">
        <v>83</v>
      </c>
      <c r="AY208" s="262" t="s">
        <v>227</v>
      </c>
    </row>
    <row r="209" s="14" customFormat="1">
      <c r="A209" s="14"/>
      <c r="B209" s="263"/>
      <c r="C209" s="264"/>
      <c r="D209" s="242" t="s">
        <v>369</v>
      </c>
      <c r="E209" s="265" t="s">
        <v>1</v>
      </c>
      <c r="F209" s="266" t="s">
        <v>371</v>
      </c>
      <c r="G209" s="264"/>
      <c r="H209" s="267">
        <v>192.16999999999999</v>
      </c>
      <c r="I209" s="268"/>
      <c r="J209" s="264"/>
      <c r="K209" s="264"/>
      <c r="L209" s="269"/>
      <c r="M209" s="270"/>
      <c r="N209" s="271"/>
      <c r="O209" s="271"/>
      <c r="P209" s="271"/>
      <c r="Q209" s="271"/>
      <c r="R209" s="271"/>
      <c r="S209" s="271"/>
      <c r="T209" s="272"/>
      <c r="U209" s="14"/>
      <c r="V209" s="14"/>
      <c r="W209" s="14"/>
      <c r="X209" s="14"/>
      <c r="Y209" s="14"/>
      <c r="Z209" s="14"/>
      <c r="AA209" s="14"/>
      <c r="AB209" s="14"/>
      <c r="AC209" s="14"/>
      <c r="AD209" s="14"/>
      <c r="AE209" s="14"/>
      <c r="AT209" s="273" t="s">
        <v>369</v>
      </c>
      <c r="AU209" s="273" t="s">
        <v>91</v>
      </c>
      <c r="AV209" s="14" t="s">
        <v>115</v>
      </c>
      <c r="AW209" s="14" t="s">
        <v>38</v>
      </c>
      <c r="AX209" s="14" t="s">
        <v>87</v>
      </c>
      <c r="AY209" s="273" t="s">
        <v>227</v>
      </c>
    </row>
    <row r="210" s="2" customFormat="1" ht="16.5" customHeight="1">
      <c r="A210" s="40"/>
      <c r="B210" s="41"/>
      <c r="C210" s="229" t="s">
        <v>323</v>
      </c>
      <c r="D210" s="229" t="s">
        <v>230</v>
      </c>
      <c r="E210" s="230" t="s">
        <v>2985</v>
      </c>
      <c r="F210" s="231" t="s">
        <v>2986</v>
      </c>
      <c r="G210" s="232" t="s">
        <v>415</v>
      </c>
      <c r="H210" s="233">
        <v>192.16999999999999</v>
      </c>
      <c r="I210" s="234"/>
      <c r="J210" s="235">
        <f>ROUND(I210*H210,2)</f>
        <v>0</v>
      </c>
      <c r="K210" s="231" t="s">
        <v>234</v>
      </c>
      <c r="L210" s="46"/>
      <c r="M210" s="236" t="s">
        <v>1</v>
      </c>
      <c r="N210" s="237" t="s">
        <v>48</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115</v>
      </c>
      <c r="AT210" s="240" t="s">
        <v>230</v>
      </c>
      <c r="AU210" s="240" t="s">
        <v>91</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115</v>
      </c>
      <c r="BM210" s="240" t="s">
        <v>2987</v>
      </c>
    </row>
    <row r="211" s="2" customFormat="1" ht="16.5" customHeight="1">
      <c r="A211" s="40"/>
      <c r="B211" s="41"/>
      <c r="C211" s="229" t="s">
        <v>7</v>
      </c>
      <c r="D211" s="229" t="s">
        <v>230</v>
      </c>
      <c r="E211" s="230" t="s">
        <v>2988</v>
      </c>
      <c r="F211" s="231" t="s">
        <v>2989</v>
      </c>
      <c r="G211" s="232" t="s">
        <v>415</v>
      </c>
      <c r="H211" s="233">
        <v>43</v>
      </c>
      <c r="I211" s="234"/>
      <c r="J211" s="235">
        <f>ROUND(I211*H211,2)</f>
        <v>0</v>
      </c>
      <c r="K211" s="231" t="s">
        <v>251</v>
      </c>
      <c r="L211" s="46"/>
      <c r="M211" s="236" t="s">
        <v>1</v>
      </c>
      <c r="N211" s="237" t="s">
        <v>48</v>
      </c>
      <c r="O211" s="93"/>
      <c r="P211" s="238">
        <f>O211*H211</f>
        <v>0</v>
      </c>
      <c r="Q211" s="238">
        <v>0.0081200000000000005</v>
      </c>
      <c r="R211" s="238">
        <f>Q211*H211</f>
        <v>0.34916000000000003</v>
      </c>
      <c r="S211" s="238">
        <v>0</v>
      </c>
      <c r="T211" s="239">
        <f>S211*H211</f>
        <v>0</v>
      </c>
      <c r="U211" s="40"/>
      <c r="V211" s="40"/>
      <c r="W211" s="40"/>
      <c r="X211" s="40"/>
      <c r="Y211" s="40"/>
      <c r="Z211" s="40"/>
      <c r="AA211" s="40"/>
      <c r="AB211" s="40"/>
      <c r="AC211" s="40"/>
      <c r="AD211" s="40"/>
      <c r="AE211" s="40"/>
      <c r="AR211" s="240" t="s">
        <v>115</v>
      </c>
      <c r="AT211" s="240" t="s">
        <v>230</v>
      </c>
      <c r="AU211" s="240" t="s">
        <v>91</v>
      </c>
      <c r="AY211" s="18" t="s">
        <v>227</v>
      </c>
      <c r="BE211" s="241">
        <f>IF(N211="základní",J211,0)</f>
        <v>0</v>
      </c>
      <c r="BF211" s="241">
        <f>IF(N211="snížená",J211,0)</f>
        <v>0</v>
      </c>
      <c r="BG211" s="241">
        <f>IF(N211="zákl. přenesená",J211,0)</f>
        <v>0</v>
      </c>
      <c r="BH211" s="241">
        <f>IF(N211="sníž. přenesená",J211,0)</f>
        <v>0</v>
      </c>
      <c r="BI211" s="241">
        <f>IF(N211="nulová",J211,0)</f>
        <v>0</v>
      </c>
      <c r="BJ211" s="18" t="s">
        <v>87</v>
      </c>
      <c r="BK211" s="241">
        <f>ROUND(I211*H211,2)</f>
        <v>0</v>
      </c>
      <c r="BL211" s="18" t="s">
        <v>115</v>
      </c>
      <c r="BM211" s="240" t="s">
        <v>2990</v>
      </c>
    </row>
    <row r="212" s="2" customFormat="1">
      <c r="A212" s="40"/>
      <c r="B212" s="41"/>
      <c r="C212" s="42"/>
      <c r="D212" s="242" t="s">
        <v>237</v>
      </c>
      <c r="E212" s="42"/>
      <c r="F212" s="243" t="s">
        <v>2991</v>
      </c>
      <c r="G212" s="42"/>
      <c r="H212" s="42"/>
      <c r="I212" s="244"/>
      <c r="J212" s="42"/>
      <c r="K212" s="42"/>
      <c r="L212" s="46"/>
      <c r="M212" s="245"/>
      <c r="N212" s="246"/>
      <c r="O212" s="93"/>
      <c r="P212" s="93"/>
      <c r="Q212" s="93"/>
      <c r="R212" s="93"/>
      <c r="S212" s="93"/>
      <c r="T212" s="94"/>
      <c r="U212" s="40"/>
      <c r="V212" s="40"/>
      <c r="W212" s="40"/>
      <c r="X212" s="40"/>
      <c r="Y212" s="40"/>
      <c r="Z212" s="40"/>
      <c r="AA212" s="40"/>
      <c r="AB212" s="40"/>
      <c r="AC212" s="40"/>
      <c r="AD212" s="40"/>
      <c r="AE212" s="40"/>
      <c r="AT212" s="18" t="s">
        <v>237</v>
      </c>
      <c r="AU212" s="18" t="s">
        <v>91</v>
      </c>
    </row>
    <row r="213" s="13" customFormat="1">
      <c r="A213" s="13"/>
      <c r="B213" s="252"/>
      <c r="C213" s="253"/>
      <c r="D213" s="242" t="s">
        <v>369</v>
      </c>
      <c r="E213" s="254" t="s">
        <v>1</v>
      </c>
      <c r="F213" s="255" t="s">
        <v>2992</v>
      </c>
      <c r="G213" s="253"/>
      <c r="H213" s="256">
        <v>43</v>
      </c>
      <c r="I213" s="257"/>
      <c r="J213" s="253"/>
      <c r="K213" s="253"/>
      <c r="L213" s="258"/>
      <c r="M213" s="259"/>
      <c r="N213" s="260"/>
      <c r="O213" s="260"/>
      <c r="P213" s="260"/>
      <c r="Q213" s="260"/>
      <c r="R213" s="260"/>
      <c r="S213" s="260"/>
      <c r="T213" s="261"/>
      <c r="U213" s="13"/>
      <c r="V213" s="13"/>
      <c r="W213" s="13"/>
      <c r="X213" s="13"/>
      <c r="Y213" s="13"/>
      <c r="Z213" s="13"/>
      <c r="AA213" s="13"/>
      <c r="AB213" s="13"/>
      <c r="AC213" s="13"/>
      <c r="AD213" s="13"/>
      <c r="AE213" s="13"/>
      <c r="AT213" s="262" t="s">
        <v>369</v>
      </c>
      <c r="AU213" s="262" t="s">
        <v>91</v>
      </c>
      <c r="AV213" s="13" t="s">
        <v>91</v>
      </c>
      <c r="AW213" s="13" t="s">
        <v>38</v>
      </c>
      <c r="AX213" s="13" t="s">
        <v>83</v>
      </c>
      <c r="AY213" s="262" t="s">
        <v>227</v>
      </c>
    </row>
    <row r="214" s="14" customFormat="1">
      <c r="A214" s="14"/>
      <c r="B214" s="263"/>
      <c r="C214" s="264"/>
      <c r="D214" s="242" t="s">
        <v>369</v>
      </c>
      <c r="E214" s="265" t="s">
        <v>1</v>
      </c>
      <c r="F214" s="266" t="s">
        <v>371</v>
      </c>
      <c r="G214" s="264"/>
      <c r="H214" s="267">
        <v>43</v>
      </c>
      <c r="I214" s="268"/>
      <c r="J214" s="264"/>
      <c r="K214" s="264"/>
      <c r="L214" s="269"/>
      <c r="M214" s="270"/>
      <c r="N214" s="271"/>
      <c r="O214" s="271"/>
      <c r="P214" s="271"/>
      <c r="Q214" s="271"/>
      <c r="R214" s="271"/>
      <c r="S214" s="271"/>
      <c r="T214" s="272"/>
      <c r="U214" s="14"/>
      <c r="V214" s="14"/>
      <c r="W214" s="14"/>
      <c r="X214" s="14"/>
      <c r="Y214" s="14"/>
      <c r="Z214" s="14"/>
      <c r="AA214" s="14"/>
      <c r="AB214" s="14"/>
      <c r="AC214" s="14"/>
      <c r="AD214" s="14"/>
      <c r="AE214" s="14"/>
      <c r="AT214" s="273" t="s">
        <v>369</v>
      </c>
      <c r="AU214" s="273" t="s">
        <v>91</v>
      </c>
      <c r="AV214" s="14" t="s">
        <v>115</v>
      </c>
      <c r="AW214" s="14" t="s">
        <v>38</v>
      </c>
      <c r="AX214" s="14" t="s">
        <v>87</v>
      </c>
      <c r="AY214" s="273" t="s">
        <v>227</v>
      </c>
    </row>
    <row r="215" s="2" customFormat="1" ht="16.5" customHeight="1">
      <c r="A215" s="40"/>
      <c r="B215" s="41"/>
      <c r="C215" s="229" t="s">
        <v>470</v>
      </c>
      <c r="D215" s="229" t="s">
        <v>230</v>
      </c>
      <c r="E215" s="230" t="s">
        <v>2993</v>
      </c>
      <c r="F215" s="231" t="s">
        <v>2994</v>
      </c>
      <c r="G215" s="232" t="s">
        <v>415</v>
      </c>
      <c r="H215" s="233">
        <v>156.41999999999999</v>
      </c>
      <c r="I215" s="234"/>
      <c r="J215" s="235">
        <f>ROUND(I215*H215,2)</f>
        <v>0</v>
      </c>
      <c r="K215" s="231" t="s">
        <v>251</v>
      </c>
      <c r="L215" s="46"/>
      <c r="M215" s="236" t="s">
        <v>1</v>
      </c>
      <c r="N215" s="237" t="s">
        <v>48</v>
      </c>
      <c r="O215" s="93"/>
      <c r="P215" s="238">
        <f>O215*H215</f>
        <v>0</v>
      </c>
      <c r="Q215" s="238">
        <v>0.010829999999999999</v>
      </c>
      <c r="R215" s="238">
        <f>Q215*H215</f>
        <v>1.6940285999999998</v>
      </c>
      <c r="S215" s="238">
        <v>0</v>
      </c>
      <c r="T215" s="239">
        <f>S215*H215</f>
        <v>0</v>
      </c>
      <c r="U215" s="40"/>
      <c r="V215" s="40"/>
      <c r="W215" s="40"/>
      <c r="X215" s="40"/>
      <c r="Y215" s="40"/>
      <c r="Z215" s="40"/>
      <c r="AA215" s="40"/>
      <c r="AB215" s="40"/>
      <c r="AC215" s="40"/>
      <c r="AD215" s="40"/>
      <c r="AE215" s="40"/>
      <c r="AR215" s="240" t="s">
        <v>115</v>
      </c>
      <c r="AT215" s="240" t="s">
        <v>230</v>
      </c>
      <c r="AU215" s="240" t="s">
        <v>91</v>
      </c>
      <c r="AY215" s="18" t="s">
        <v>227</v>
      </c>
      <c r="BE215" s="241">
        <f>IF(N215="základní",J215,0)</f>
        <v>0</v>
      </c>
      <c r="BF215" s="241">
        <f>IF(N215="snížená",J215,0)</f>
        <v>0</v>
      </c>
      <c r="BG215" s="241">
        <f>IF(N215="zákl. přenesená",J215,0)</f>
        <v>0</v>
      </c>
      <c r="BH215" s="241">
        <f>IF(N215="sníž. přenesená",J215,0)</f>
        <v>0</v>
      </c>
      <c r="BI215" s="241">
        <f>IF(N215="nulová",J215,0)</f>
        <v>0</v>
      </c>
      <c r="BJ215" s="18" t="s">
        <v>87</v>
      </c>
      <c r="BK215" s="241">
        <f>ROUND(I215*H215,2)</f>
        <v>0</v>
      </c>
      <c r="BL215" s="18" t="s">
        <v>115</v>
      </c>
      <c r="BM215" s="240" t="s">
        <v>2995</v>
      </c>
    </row>
    <row r="216" s="2" customFormat="1">
      <c r="A216" s="40"/>
      <c r="B216" s="41"/>
      <c r="C216" s="42"/>
      <c r="D216" s="242" t="s">
        <v>237</v>
      </c>
      <c r="E216" s="42"/>
      <c r="F216" s="243" t="s">
        <v>2991</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8" t="s">
        <v>237</v>
      </c>
      <c r="AU216" s="18" t="s">
        <v>91</v>
      </c>
    </row>
    <row r="217" s="13" customFormat="1">
      <c r="A217" s="13"/>
      <c r="B217" s="252"/>
      <c r="C217" s="253"/>
      <c r="D217" s="242" t="s">
        <v>369</v>
      </c>
      <c r="E217" s="254" t="s">
        <v>1</v>
      </c>
      <c r="F217" s="255" t="s">
        <v>2996</v>
      </c>
      <c r="G217" s="253"/>
      <c r="H217" s="256">
        <v>51</v>
      </c>
      <c r="I217" s="257"/>
      <c r="J217" s="253"/>
      <c r="K217" s="253"/>
      <c r="L217" s="258"/>
      <c r="M217" s="259"/>
      <c r="N217" s="260"/>
      <c r="O217" s="260"/>
      <c r="P217" s="260"/>
      <c r="Q217" s="260"/>
      <c r="R217" s="260"/>
      <c r="S217" s="260"/>
      <c r="T217" s="261"/>
      <c r="U217" s="13"/>
      <c r="V217" s="13"/>
      <c r="W217" s="13"/>
      <c r="X217" s="13"/>
      <c r="Y217" s="13"/>
      <c r="Z217" s="13"/>
      <c r="AA217" s="13"/>
      <c r="AB217" s="13"/>
      <c r="AC217" s="13"/>
      <c r="AD217" s="13"/>
      <c r="AE217" s="13"/>
      <c r="AT217" s="262" t="s">
        <v>369</v>
      </c>
      <c r="AU217" s="262" t="s">
        <v>91</v>
      </c>
      <c r="AV217" s="13" t="s">
        <v>91</v>
      </c>
      <c r="AW217" s="13" t="s">
        <v>38</v>
      </c>
      <c r="AX217" s="13" t="s">
        <v>83</v>
      </c>
      <c r="AY217" s="262" t="s">
        <v>227</v>
      </c>
    </row>
    <row r="218" s="13" customFormat="1">
      <c r="A218" s="13"/>
      <c r="B218" s="252"/>
      <c r="C218" s="253"/>
      <c r="D218" s="242" t="s">
        <v>369</v>
      </c>
      <c r="E218" s="254" t="s">
        <v>1</v>
      </c>
      <c r="F218" s="255" t="s">
        <v>2997</v>
      </c>
      <c r="G218" s="253"/>
      <c r="H218" s="256">
        <v>77</v>
      </c>
      <c r="I218" s="257"/>
      <c r="J218" s="253"/>
      <c r="K218" s="253"/>
      <c r="L218" s="258"/>
      <c r="M218" s="259"/>
      <c r="N218" s="260"/>
      <c r="O218" s="260"/>
      <c r="P218" s="260"/>
      <c r="Q218" s="260"/>
      <c r="R218" s="260"/>
      <c r="S218" s="260"/>
      <c r="T218" s="261"/>
      <c r="U218" s="13"/>
      <c r="V218" s="13"/>
      <c r="W218" s="13"/>
      <c r="X218" s="13"/>
      <c r="Y218" s="13"/>
      <c r="Z218" s="13"/>
      <c r="AA218" s="13"/>
      <c r="AB218" s="13"/>
      <c r="AC218" s="13"/>
      <c r="AD218" s="13"/>
      <c r="AE218" s="13"/>
      <c r="AT218" s="262" t="s">
        <v>369</v>
      </c>
      <c r="AU218" s="262" t="s">
        <v>91</v>
      </c>
      <c r="AV218" s="13" t="s">
        <v>91</v>
      </c>
      <c r="AW218" s="13" t="s">
        <v>38</v>
      </c>
      <c r="AX218" s="13" t="s">
        <v>83</v>
      </c>
      <c r="AY218" s="262" t="s">
        <v>227</v>
      </c>
    </row>
    <row r="219" s="13" customFormat="1">
      <c r="A219" s="13"/>
      <c r="B219" s="252"/>
      <c r="C219" s="253"/>
      <c r="D219" s="242" t="s">
        <v>369</v>
      </c>
      <c r="E219" s="254" t="s">
        <v>1</v>
      </c>
      <c r="F219" s="255" t="s">
        <v>2998</v>
      </c>
      <c r="G219" s="253"/>
      <c r="H219" s="256">
        <v>9.0999999999999996</v>
      </c>
      <c r="I219" s="257"/>
      <c r="J219" s="253"/>
      <c r="K219" s="253"/>
      <c r="L219" s="258"/>
      <c r="M219" s="259"/>
      <c r="N219" s="260"/>
      <c r="O219" s="260"/>
      <c r="P219" s="260"/>
      <c r="Q219" s="260"/>
      <c r="R219" s="260"/>
      <c r="S219" s="260"/>
      <c r="T219" s="261"/>
      <c r="U219" s="13"/>
      <c r="V219" s="13"/>
      <c r="W219" s="13"/>
      <c r="X219" s="13"/>
      <c r="Y219" s="13"/>
      <c r="Z219" s="13"/>
      <c r="AA219" s="13"/>
      <c r="AB219" s="13"/>
      <c r="AC219" s="13"/>
      <c r="AD219" s="13"/>
      <c r="AE219" s="13"/>
      <c r="AT219" s="262" t="s">
        <v>369</v>
      </c>
      <c r="AU219" s="262" t="s">
        <v>91</v>
      </c>
      <c r="AV219" s="13" t="s">
        <v>91</v>
      </c>
      <c r="AW219" s="13" t="s">
        <v>38</v>
      </c>
      <c r="AX219" s="13" t="s">
        <v>83</v>
      </c>
      <c r="AY219" s="262" t="s">
        <v>227</v>
      </c>
    </row>
    <row r="220" s="13" customFormat="1">
      <c r="A220" s="13"/>
      <c r="B220" s="252"/>
      <c r="C220" s="253"/>
      <c r="D220" s="242" t="s">
        <v>369</v>
      </c>
      <c r="E220" s="254" t="s">
        <v>1</v>
      </c>
      <c r="F220" s="255" t="s">
        <v>2984</v>
      </c>
      <c r="G220" s="253"/>
      <c r="H220" s="256">
        <v>19.32</v>
      </c>
      <c r="I220" s="257"/>
      <c r="J220" s="253"/>
      <c r="K220" s="253"/>
      <c r="L220" s="258"/>
      <c r="M220" s="259"/>
      <c r="N220" s="260"/>
      <c r="O220" s="260"/>
      <c r="P220" s="260"/>
      <c r="Q220" s="260"/>
      <c r="R220" s="260"/>
      <c r="S220" s="260"/>
      <c r="T220" s="261"/>
      <c r="U220" s="13"/>
      <c r="V220" s="13"/>
      <c r="W220" s="13"/>
      <c r="X220" s="13"/>
      <c r="Y220" s="13"/>
      <c r="Z220" s="13"/>
      <c r="AA220" s="13"/>
      <c r="AB220" s="13"/>
      <c r="AC220" s="13"/>
      <c r="AD220" s="13"/>
      <c r="AE220" s="13"/>
      <c r="AT220" s="262" t="s">
        <v>369</v>
      </c>
      <c r="AU220" s="262" t="s">
        <v>91</v>
      </c>
      <c r="AV220" s="13" t="s">
        <v>91</v>
      </c>
      <c r="AW220" s="13" t="s">
        <v>38</v>
      </c>
      <c r="AX220" s="13" t="s">
        <v>83</v>
      </c>
      <c r="AY220" s="262" t="s">
        <v>227</v>
      </c>
    </row>
    <row r="221" s="14" customFormat="1">
      <c r="A221" s="14"/>
      <c r="B221" s="263"/>
      <c r="C221" s="264"/>
      <c r="D221" s="242" t="s">
        <v>369</v>
      </c>
      <c r="E221" s="265" t="s">
        <v>1</v>
      </c>
      <c r="F221" s="266" t="s">
        <v>371</v>
      </c>
      <c r="G221" s="264"/>
      <c r="H221" s="267">
        <v>156.41999999999999</v>
      </c>
      <c r="I221" s="268"/>
      <c r="J221" s="264"/>
      <c r="K221" s="264"/>
      <c r="L221" s="269"/>
      <c r="M221" s="270"/>
      <c r="N221" s="271"/>
      <c r="O221" s="271"/>
      <c r="P221" s="271"/>
      <c r="Q221" s="271"/>
      <c r="R221" s="271"/>
      <c r="S221" s="271"/>
      <c r="T221" s="272"/>
      <c r="U221" s="14"/>
      <c r="V221" s="14"/>
      <c r="W221" s="14"/>
      <c r="X221" s="14"/>
      <c r="Y221" s="14"/>
      <c r="Z221" s="14"/>
      <c r="AA221" s="14"/>
      <c r="AB221" s="14"/>
      <c r="AC221" s="14"/>
      <c r="AD221" s="14"/>
      <c r="AE221" s="14"/>
      <c r="AT221" s="273" t="s">
        <v>369</v>
      </c>
      <c r="AU221" s="273" t="s">
        <v>91</v>
      </c>
      <c r="AV221" s="14" t="s">
        <v>115</v>
      </c>
      <c r="AW221" s="14" t="s">
        <v>38</v>
      </c>
      <c r="AX221" s="14" t="s">
        <v>87</v>
      </c>
      <c r="AY221" s="273" t="s">
        <v>227</v>
      </c>
    </row>
    <row r="222" s="2" customFormat="1" ht="16.5" customHeight="1">
      <c r="A222" s="40"/>
      <c r="B222" s="41"/>
      <c r="C222" s="229" t="s">
        <v>475</v>
      </c>
      <c r="D222" s="229" t="s">
        <v>230</v>
      </c>
      <c r="E222" s="230" t="s">
        <v>2999</v>
      </c>
      <c r="F222" s="231" t="s">
        <v>3000</v>
      </c>
      <c r="G222" s="232" t="s">
        <v>415</v>
      </c>
      <c r="H222" s="233">
        <v>160.5</v>
      </c>
      <c r="I222" s="234"/>
      <c r="J222" s="235">
        <f>ROUND(I222*H222,2)</f>
        <v>0</v>
      </c>
      <c r="K222" s="231" t="s">
        <v>251</v>
      </c>
      <c r="L222" s="46"/>
      <c r="M222" s="236" t="s">
        <v>1</v>
      </c>
      <c r="N222" s="237" t="s">
        <v>48</v>
      </c>
      <c r="O222" s="93"/>
      <c r="P222" s="238">
        <f>O222*H222</f>
        <v>0</v>
      </c>
      <c r="Q222" s="238">
        <v>0.01128</v>
      </c>
      <c r="R222" s="238">
        <f>Q222*H222</f>
        <v>1.8104400000000001</v>
      </c>
      <c r="S222" s="238">
        <v>0</v>
      </c>
      <c r="T222" s="239">
        <f>S222*H222</f>
        <v>0</v>
      </c>
      <c r="U222" s="40"/>
      <c r="V222" s="40"/>
      <c r="W222" s="40"/>
      <c r="X222" s="40"/>
      <c r="Y222" s="40"/>
      <c r="Z222" s="40"/>
      <c r="AA222" s="40"/>
      <c r="AB222" s="40"/>
      <c r="AC222" s="40"/>
      <c r="AD222" s="40"/>
      <c r="AE222" s="40"/>
      <c r="AR222" s="240" t="s">
        <v>115</v>
      </c>
      <c r="AT222" s="240" t="s">
        <v>230</v>
      </c>
      <c r="AU222" s="240" t="s">
        <v>91</v>
      </c>
      <c r="AY222" s="18" t="s">
        <v>227</v>
      </c>
      <c r="BE222" s="241">
        <f>IF(N222="základní",J222,0)</f>
        <v>0</v>
      </c>
      <c r="BF222" s="241">
        <f>IF(N222="snížená",J222,0)</f>
        <v>0</v>
      </c>
      <c r="BG222" s="241">
        <f>IF(N222="zákl. přenesená",J222,0)</f>
        <v>0</v>
      </c>
      <c r="BH222" s="241">
        <f>IF(N222="sníž. přenesená",J222,0)</f>
        <v>0</v>
      </c>
      <c r="BI222" s="241">
        <f>IF(N222="nulová",J222,0)</f>
        <v>0</v>
      </c>
      <c r="BJ222" s="18" t="s">
        <v>87</v>
      </c>
      <c r="BK222" s="241">
        <f>ROUND(I222*H222,2)</f>
        <v>0</v>
      </c>
      <c r="BL222" s="18" t="s">
        <v>115</v>
      </c>
      <c r="BM222" s="240" t="s">
        <v>3001</v>
      </c>
    </row>
    <row r="223" s="2" customFormat="1">
      <c r="A223" s="40"/>
      <c r="B223" s="41"/>
      <c r="C223" s="42"/>
      <c r="D223" s="242" t="s">
        <v>237</v>
      </c>
      <c r="E223" s="42"/>
      <c r="F223" s="243" t="s">
        <v>2991</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8" t="s">
        <v>237</v>
      </c>
      <c r="AU223" s="18" t="s">
        <v>91</v>
      </c>
    </row>
    <row r="224" s="13" customFormat="1">
      <c r="A224" s="13"/>
      <c r="B224" s="252"/>
      <c r="C224" s="253"/>
      <c r="D224" s="242" t="s">
        <v>369</v>
      </c>
      <c r="E224" s="254" t="s">
        <v>1</v>
      </c>
      <c r="F224" s="255" t="s">
        <v>3002</v>
      </c>
      <c r="G224" s="253"/>
      <c r="H224" s="256">
        <v>97.5</v>
      </c>
      <c r="I224" s="257"/>
      <c r="J224" s="253"/>
      <c r="K224" s="253"/>
      <c r="L224" s="258"/>
      <c r="M224" s="259"/>
      <c r="N224" s="260"/>
      <c r="O224" s="260"/>
      <c r="P224" s="260"/>
      <c r="Q224" s="260"/>
      <c r="R224" s="260"/>
      <c r="S224" s="260"/>
      <c r="T224" s="261"/>
      <c r="U224" s="13"/>
      <c r="V224" s="13"/>
      <c r="W224" s="13"/>
      <c r="X224" s="13"/>
      <c r="Y224" s="13"/>
      <c r="Z224" s="13"/>
      <c r="AA224" s="13"/>
      <c r="AB224" s="13"/>
      <c r="AC224" s="13"/>
      <c r="AD224" s="13"/>
      <c r="AE224" s="13"/>
      <c r="AT224" s="262" t="s">
        <v>369</v>
      </c>
      <c r="AU224" s="262" t="s">
        <v>91</v>
      </c>
      <c r="AV224" s="13" t="s">
        <v>91</v>
      </c>
      <c r="AW224" s="13" t="s">
        <v>38</v>
      </c>
      <c r="AX224" s="13" t="s">
        <v>83</v>
      </c>
      <c r="AY224" s="262" t="s">
        <v>227</v>
      </c>
    </row>
    <row r="225" s="13" customFormat="1">
      <c r="A225" s="13"/>
      <c r="B225" s="252"/>
      <c r="C225" s="253"/>
      <c r="D225" s="242" t="s">
        <v>369</v>
      </c>
      <c r="E225" s="254" t="s">
        <v>1</v>
      </c>
      <c r="F225" s="255" t="s">
        <v>3003</v>
      </c>
      <c r="G225" s="253"/>
      <c r="H225" s="256">
        <v>63</v>
      </c>
      <c r="I225" s="257"/>
      <c r="J225" s="253"/>
      <c r="K225" s="253"/>
      <c r="L225" s="258"/>
      <c r="M225" s="259"/>
      <c r="N225" s="260"/>
      <c r="O225" s="260"/>
      <c r="P225" s="260"/>
      <c r="Q225" s="260"/>
      <c r="R225" s="260"/>
      <c r="S225" s="260"/>
      <c r="T225" s="261"/>
      <c r="U225" s="13"/>
      <c r="V225" s="13"/>
      <c r="W225" s="13"/>
      <c r="X225" s="13"/>
      <c r="Y225" s="13"/>
      <c r="Z225" s="13"/>
      <c r="AA225" s="13"/>
      <c r="AB225" s="13"/>
      <c r="AC225" s="13"/>
      <c r="AD225" s="13"/>
      <c r="AE225" s="13"/>
      <c r="AT225" s="262" t="s">
        <v>369</v>
      </c>
      <c r="AU225" s="262" t="s">
        <v>91</v>
      </c>
      <c r="AV225" s="13" t="s">
        <v>91</v>
      </c>
      <c r="AW225" s="13" t="s">
        <v>38</v>
      </c>
      <c r="AX225" s="13" t="s">
        <v>83</v>
      </c>
      <c r="AY225" s="262" t="s">
        <v>227</v>
      </c>
    </row>
    <row r="226" s="14" customFormat="1">
      <c r="A226" s="14"/>
      <c r="B226" s="263"/>
      <c r="C226" s="264"/>
      <c r="D226" s="242" t="s">
        <v>369</v>
      </c>
      <c r="E226" s="265" t="s">
        <v>1</v>
      </c>
      <c r="F226" s="266" t="s">
        <v>371</v>
      </c>
      <c r="G226" s="264"/>
      <c r="H226" s="267">
        <v>160.5</v>
      </c>
      <c r="I226" s="268"/>
      <c r="J226" s="264"/>
      <c r="K226" s="264"/>
      <c r="L226" s="269"/>
      <c r="M226" s="270"/>
      <c r="N226" s="271"/>
      <c r="O226" s="271"/>
      <c r="P226" s="271"/>
      <c r="Q226" s="271"/>
      <c r="R226" s="271"/>
      <c r="S226" s="271"/>
      <c r="T226" s="272"/>
      <c r="U226" s="14"/>
      <c r="V226" s="14"/>
      <c r="W226" s="14"/>
      <c r="X226" s="14"/>
      <c r="Y226" s="14"/>
      <c r="Z226" s="14"/>
      <c r="AA226" s="14"/>
      <c r="AB226" s="14"/>
      <c r="AC226" s="14"/>
      <c r="AD226" s="14"/>
      <c r="AE226" s="14"/>
      <c r="AT226" s="273" t="s">
        <v>369</v>
      </c>
      <c r="AU226" s="273" t="s">
        <v>91</v>
      </c>
      <c r="AV226" s="14" t="s">
        <v>115</v>
      </c>
      <c r="AW226" s="14" t="s">
        <v>38</v>
      </c>
      <c r="AX226" s="14" t="s">
        <v>87</v>
      </c>
      <c r="AY226" s="273" t="s">
        <v>227</v>
      </c>
    </row>
    <row r="227" s="2" customFormat="1" ht="16.5" customHeight="1">
      <c r="A227" s="40"/>
      <c r="B227" s="41"/>
      <c r="C227" s="229" t="s">
        <v>491</v>
      </c>
      <c r="D227" s="229" t="s">
        <v>230</v>
      </c>
      <c r="E227" s="230" t="s">
        <v>3004</v>
      </c>
      <c r="F227" s="231" t="s">
        <v>3005</v>
      </c>
      <c r="G227" s="232" t="s">
        <v>415</v>
      </c>
      <c r="H227" s="233">
        <v>34</v>
      </c>
      <c r="I227" s="234"/>
      <c r="J227" s="235">
        <f>ROUND(I227*H227,2)</f>
        <v>0</v>
      </c>
      <c r="K227" s="231" t="s">
        <v>251</v>
      </c>
      <c r="L227" s="46"/>
      <c r="M227" s="236" t="s">
        <v>1</v>
      </c>
      <c r="N227" s="237" t="s">
        <v>48</v>
      </c>
      <c r="O227" s="93"/>
      <c r="P227" s="238">
        <f>O227*H227</f>
        <v>0</v>
      </c>
      <c r="Q227" s="238">
        <v>0.014670000000000001</v>
      </c>
      <c r="R227" s="238">
        <f>Q227*H227</f>
        <v>0.49878</v>
      </c>
      <c r="S227" s="238">
        <v>0</v>
      </c>
      <c r="T227" s="239">
        <f>S227*H227</f>
        <v>0</v>
      </c>
      <c r="U227" s="40"/>
      <c r="V227" s="40"/>
      <c r="W227" s="40"/>
      <c r="X227" s="40"/>
      <c r="Y227" s="40"/>
      <c r="Z227" s="40"/>
      <c r="AA227" s="40"/>
      <c r="AB227" s="40"/>
      <c r="AC227" s="40"/>
      <c r="AD227" s="40"/>
      <c r="AE227" s="40"/>
      <c r="AR227" s="240" t="s">
        <v>115</v>
      </c>
      <c r="AT227" s="240" t="s">
        <v>230</v>
      </c>
      <c r="AU227" s="240" t="s">
        <v>91</v>
      </c>
      <c r="AY227" s="18" t="s">
        <v>227</v>
      </c>
      <c r="BE227" s="241">
        <f>IF(N227="základní",J227,0)</f>
        <v>0</v>
      </c>
      <c r="BF227" s="241">
        <f>IF(N227="snížená",J227,0)</f>
        <v>0</v>
      </c>
      <c r="BG227" s="241">
        <f>IF(N227="zákl. přenesená",J227,0)</f>
        <v>0</v>
      </c>
      <c r="BH227" s="241">
        <f>IF(N227="sníž. přenesená",J227,0)</f>
        <v>0</v>
      </c>
      <c r="BI227" s="241">
        <f>IF(N227="nulová",J227,0)</f>
        <v>0</v>
      </c>
      <c r="BJ227" s="18" t="s">
        <v>87</v>
      </c>
      <c r="BK227" s="241">
        <f>ROUND(I227*H227,2)</f>
        <v>0</v>
      </c>
      <c r="BL227" s="18" t="s">
        <v>115</v>
      </c>
      <c r="BM227" s="240" t="s">
        <v>3006</v>
      </c>
    </row>
    <row r="228" s="2" customFormat="1">
      <c r="A228" s="40"/>
      <c r="B228" s="41"/>
      <c r="C228" s="42"/>
      <c r="D228" s="242" t="s">
        <v>237</v>
      </c>
      <c r="E228" s="42"/>
      <c r="F228" s="243" t="s">
        <v>2991</v>
      </c>
      <c r="G228" s="42"/>
      <c r="H228" s="42"/>
      <c r="I228" s="244"/>
      <c r="J228" s="42"/>
      <c r="K228" s="42"/>
      <c r="L228" s="46"/>
      <c r="M228" s="245"/>
      <c r="N228" s="246"/>
      <c r="O228" s="93"/>
      <c r="P228" s="93"/>
      <c r="Q228" s="93"/>
      <c r="R228" s="93"/>
      <c r="S228" s="93"/>
      <c r="T228" s="94"/>
      <c r="U228" s="40"/>
      <c r="V228" s="40"/>
      <c r="W228" s="40"/>
      <c r="X228" s="40"/>
      <c r="Y228" s="40"/>
      <c r="Z228" s="40"/>
      <c r="AA228" s="40"/>
      <c r="AB228" s="40"/>
      <c r="AC228" s="40"/>
      <c r="AD228" s="40"/>
      <c r="AE228" s="40"/>
      <c r="AT228" s="18" t="s">
        <v>237</v>
      </c>
      <c r="AU228" s="18" t="s">
        <v>91</v>
      </c>
    </row>
    <row r="229" s="13" customFormat="1">
      <c r="A229" s="13"/>
      <c r="B229" s="252"/>
      <c r="C229" s="253"/>
      <c r="D229" s="242" t="s">
        <v>369</v>
      </c>
      <c r="E229" s="254" t="s">
        <v>1</v>
      </c>
      <c r="F229" s="255" t="s">
        <v>3007</v>
      </c>
      <c r="G229" s="253"/>
      <c r="H229" s="256">
        <v>34</v>
      </c>
      <c r="I229" s="257"/>
      <c r="J229" s="253"/>
      <c r="K229" s="253"/>
      <c r="L229" s="258"/>
      <c r="M229" s="259"/>
      <c r="N229" s="260"/>
      <c r="O229" s="260"/>
      <c r="P229" s="260"/>
      <c r="Q229" s="260"/>
      <c r="R229" s="260"/>
      <c r="S229" s="260"/>
      <c r="T229" s="261"/>
      <c r="U229" s="13"/>
      <c r="V229" s="13"/>
      <c r="W229" s="13"/>
      <c r="X229" s="13"/>
      <c r="Y229" s="13"/>
      <c r="Z229" s="13"/>
      <c r="AA229" s="13"/>
      <c r="AB229" s="13"/>
      <c r="AC229" s="13"/>
      <c r="AD229" s="13"/>
      <c r="AE229" s="13"/>
      <c r="AT229" s="262" t="s">
        <v>369</v>
      </c>
      <c r="AU229" s="262" t="s">
        <v>91</v>
      </c>
      <c r="AV229" s="13" t="s">
        <v>91</v>
      </c>
      <c r="AW229" s="13" t="s">
        <v>38</v>
      </c>
      <c r="AX229" s="13" t="s">
        <v>83</v>
      </c>
      <c r="AY229" s="262" t="s">
        <v>227</v>
      </c>
    </row>
    <row r="230" s="14" customFormat="1">
      <c r="A230" s="14"/>
      <c r="B230" s="263"/>
      <c r="C230" s="264"/>
      <c r="D230" s="242" t="s">
        <v>369</v>
      </c>
      <c r="E230" s="265" t="s">
        <v>1</v>
      </c>
      <c r="F230" s="266" t="s">
        <v>371</v>
      </c>
      <c r="G230" s="264"/>
      <c r="H230" s="267">
        <v>34</v>
      </c>
      <c r="I230" s="268"/>
      <c r="J230" s="264"/>
      <c r="K230" s="264"/>
      <c r="L230" s="269"/>
      <c r="M230" s="270"/>
      <c r="N230" s="271"/>
      <c r="O230" s="271"/>
      <c r="P230" s="271"/>
      <c r="Q230" s="271"/>
      <c r="R230" s="271"/>
      <c r="S230" s="271"/>
      <c r="T230" s="272"/>
      <c r="U230" s="14"/>
      <c r="V230" s="14"/>
      <c r="W230" s="14"/>
      <c r="X230" s="14"/>
      <c r="Y230" s="14"/>
      <c r="Z230" s="14"/>
      <c r="AA230" s="14"/>
      <c r="AB230" s="14"/>
      <c r="AC230" s="14"/>
      <c r="AD230" s="14"/>
      <c r="AE230" s="14"/>
      <c r="AT230" s="273" t="s">
        <v>369</v>
      </c>
      <c r="AU230" s="273" t="s">
        <v>91</v>
      </c>
      <c r="AV230" s="14" t="s">
        <v>115</v>
      </c>
      <c r="AW230" s="14" t="s">
        <v>38</v>
      </c>
      <c r="AX230" s="14" t="s">
        <v>87</v>
      </c>
      <c r="AY230" s="273" t="s">
        <v>227</v>
      </c>
    </row>
    <row r="231" s="2" customFormat="1" ht="16.5" customHeight="1">
      <c r="A231" s="40"/>
      <c r="B231" s="41"/>
      <c r="C231" s="229" t="s">
        <v>496</v>
      </c>
      <c r="D231" s="229" t="s">
        <v>230</v>
      </c>
      <c r="E231" s="230" t="s">
        <v>3008</v>
      </c>
      <c r="F231" s="231" t="s">
        <v>3009</v>
      </c>
      <c r="G231" s="232" t="s">
        <v>415</v>
      </c>
      <c r="H231" s="233">
        <v>192.16999999999999</v>
      </c>
      <c r="I231" s="234"/>
      <c r="J231" s="235">
        <f>ROUND(I231*H231,2)</f>
        <v>0</v>
      </c>
      <c r="K231" s="231" t="s">
        <v>234</v>
      </c>
      <c r="L231" s="46"/>
      <c r="M231" s="236" t="s">
        <v>1</v>
      </c>
      <c r="N231" s="237" t="s">
        <v>48</v>
      </c>
      <c r="O231" s="93"/>
      <c r="P231" s="238">
        <f>O231*H231</f>
        <v>0</v>
      </c>
      <c r="Q231" s="238">
        <v>0.00092000000000000003</v>
      </c>
      <c r="R231" s="238">
        <f>Q231*H231</f>
        <v>0.17679639999999999</v>
      </c>
      <c r="S231" s="238">
        <v>0</v>
      </c>
      <c r="T231" s="239">
        <f>S231*H231</f>
        <v>0</v>
      </c>
      <c r="U231" s="40"/>
      <c r="V231" s="40"/>
      <c r="W231" s="40"/>
      <c r="X231" s="40"/>
      <c r="Y231" s="40"/>
      <c r="Z231" s="40"/>
      <c r="AA231" s="40"/>
      <c r="AB231" s="40"/>
      <c r="AC231" s="40"/>
      <c r="AD231" s="40"/>
      <c r="AE231" s="40"/>
      <c r="AR231" s="240" t="s">
        <v>115</v>
      </c>
      <c r="AT231" s="240" t="s">
        <v>230</v>
      </c>
      <c r="AU231" s="240" t="s">
        <v>91</v>
      </c>
      <c r="AY231" s="18" t="s">
        <v>227</v>
      </c>
      <c r="BE231" s="241">
        <f>IF(N231="základní",J231,0)</f>
        <v>0</v>
      </c>
      <c r="BF231" s="241">
        <f>IF(N231="snížená",J231,0)</f>
        <v>0</v>
      </c>
      <c r="BG231" s="241">
        <f>IF(N231="zákl. přenesená",J231,0)</f>
        <v>0</v>
      </c>
      <c r="BH231" s="241">
        <f>IF(N231="sníž. přenesená",J231,0)</f>
        <v>0</v>
      </c>
      <c r="BI231" s="241">
        <f>IF(N231="nulová",J231,0)</f>
        <v>0</v>
      </c>
      <c r="BJ231" s="18" t="s">
        <v>87</v>
      </c>
      <c r="BK231" s="241">
        <f>ROUND(I231*H231,2)</f>
        <v>0</v>
      </c>
      <c r="BL231" s="18" t="s">
        <v>115</v>
      </c>
      <c r="BM231" s="240" t="s">
        <v>3010</v>
      </c>
    </row>
    <row r="232" s="13" customFormat="1">
      <c r="A232" s="13"/>
      <c r="B232" s="252"/>
      <c r="C232" s="253"/>
      <c r="D232" s="242" t="s">
        <v>369</v>
      </c>
      <c r="E232" s="254" t="s">
        <v>1</v>
      </c>
      <c r="F232" s="255" t="s">
        <v>2981</v>
      </c>
      <c r="G232" s="253"/>
      <c r="H232" s="256">
        <v>17.550000000000001</v>
      </c>
      <c r="I232" s="257"/>
      <c r="J232" s="253"/>
      <c r="K232" s="253"/>
      <c r="L232" s="258"/>
      <c r="M232" s="259"/>
      <c r="N232" s="260"/>
      <c r="O232" s="260"/>
      <c r="P232" s="260"/>
      <c r="Q232" s="260"/>
      <c r="R232" s="260"/>
      <c r="S232" s="260"/>
      <c r="T232" s="261"/>
      <c r="U232" s="13"/>
      <c r="V232" s="13"/>
      <c r="W232" s="13"/>
      <c r="X232" s="13"/>
      <c r="Y232" s="13"/>
      <c r="Z232" s="13"/>
      <c r="AA232" s="13"/>
      <c r="AB232" s="13"/>
      <c r="AC232" s="13"/>
      <c r="AD232" s="13"/>
      <c r="AE232" s="13"/>
      <c r="AT232" s="262" t="s">
        <v>369</v>
      </c>
      <c r="AU232" s="262" t="s">
        <v>91</v>
      </c>
      <c r="AV232" s="13" t="s">
        <v>91</v>
      </c>
      <c r="AW232" s="13" t="s">
        <v>38</v>
      </c>
      <c r="AX232" s="13" t="s">
        <v>83</v>
      </c>
      <c r="AY232" s="262" t="s">
        <v>227</v>
      </c>
    </row>
    <row r="233" s="13" customFormat="1">
      <c r="A233" s="13"/>
      <c r="B233" s="252"/>
      <c r="C233" s="253"/>
      <c r="D233" s="242" t="s">
        <v>369</v>
      </c>
      <c r="E233" s="254" t="s">
        <v>1</v>
      </c>
      <c r="F233" s="255" t="s">
        <v>2982</v>
      </c>
      <c r="G233" s="253"/>
      <c r="H233" s="256">
        <v>136</v>
      </c>
      <c r="I233" s="257"/>
      <c r="J233" s="253"/>
      <c r="K233" s="253"/>
      <c r="L233" s="258"/>
      <c r="M233" s="259"/>
      <c r="N233" s="260"/>
      <c r="O233" s="260"/>
      <c r="P233" s="260"/>
      <c r="Q233" s="260"/>
      <c r="R233" s="260"/>
      <c r="S233" s="260"/>
      <c r="T233" s="261"/>
      <c r="U233" s="13"/>
      <c r="V233" s="13"/>
      <c r="W233" s="13"/>
      <c r="X233" s="13"/>
      <c r="Y233" s="13"/>
      <c r="Z233" s="13"/>
      <c r="AA233" s="13"/>
      <c r="AB233" s="13"/>
      <c r="AC233" s="13"/>
      <c r="AD233" s="13"/>
      <c r="AE233" s="13"/>
      <c r="AT233" s="262" t="s">
        <v>369</v>
      </c>
      <c r="AU233" s="262" t="s">
        <v>91</v>
      </c>
      <c r="AV233" s="13" t="s">
        <v>91</v>
      </c>
      <c r="AW233" s="13" t="s">
        <v>38</v>
      </c>
      <c r="AX233" s="13" t="s">
        <v>83</v>
      </c>
      <c r="AY233" s="262" t="s">
        <v>227</v>
      </c>
    </row>
    <row r="234" s="13" customFormat="1">
      <c r="A234" s="13"/>
      <c r="B234" s="252"/>
      <c r="C234" s="253"/>
      <c r="D234" s="242" t="s">
        <v>369</v>
      </c>
      <c r="E234" s="254" t="s">
        <v>1</v>
      </c>
      <c r="F234" s="255" t="s">
        <v>2983</v>
      </c>
      <c r="G234" s="253"/>
      <c r="H234" s="256">
        <v>19.300000000000001</v>
      </c>
      <c r="I234" s="257"/>
      <c r="J234" s="253"/>
      <c r="K234" s="253"/>
      <c r="L234" s="258"/>
      <c r="M234" s="259"/>
      <c r="N234" s="260"/>
      <c r="O234" s="260"/>
      <c r="P234" s="260"/>
      <c r="Q234" s="260"/>
      <c r="R234" s="260"/>
      <c r="S234" s="260"/>
      <c r="T234" s="261"/>
      <c r="U234" s="13"/>
      <c r="V234" s="13"/>
      <c r="W234" s="13"/>
      <c r="X234" s="13"/>
      <c r="Y234" s="13"/>
      <c r="Z234" s="13"/>
      <c r="AA234" s="13"/>
      <c r="AB234" s="13"/>
      <c r="AC234" s="13"/>
      <c r="AD234" s="13"/>
      <c r="AE234" s="13"/>
      <c r="AT234" s="262" t="s">
        <v>369</v>
      </c>
      <c r="AU234" s="262" t="s">
        <v>91</v>
      </c>
      <c r="AV234" s="13" t="s">
        <v>91</v>
      </c>
      <c r="AW234" s="13" t="s">
        <v>38</v>
      </c>
      <c r="AX234" s="13" t="s">
        <v>83</v>
      </c>
      <c r="AY234" s="262" t="s">
        <v>227</v>
      </c>
    </row>
    <row r="235" s="13" customFormat="1">
      <c r="A235" s="13"/>
      <c r="B235" s="252"/>
      <c r="C235" s="253"/>
      <c r="D235" s="242" t="s">
        <v>369</v>
      </c>
      <c r="E235" s="254" t="s">
        <v>1</v>
      </c>
      <c r="F235" s="255" t="s">
        <v>2984</v>
      </c>
      <c r="G235" s="253"/>
      <c r="H235" s="256">
        <v>19.32</v>
      </c>
      <c r="I235" s="257"/>
      <c r="J235" s="253"/>
      <c r="K235" s="253"/>
      <c r="L235" s="258"/>
      <c r="M235" s="259"/>
      <c r="N235" s="260"/>
      <c r="O235" s="260"/>
      <c r="P235" s="260"/>
      <c r="Q235" s="260"/>
      <c r="R235" s="260"/>
      <c r="S235" s="260"/>
      <c r="T235" s="261"/>
      <c r="U235" s="13"/>
      <c r="V235" s="13"/>
      <c r="W235" s="13"/>
      <c r="X235" s="13"/>
      <c r="Y235" s="13"/>
      <c r="Z235" s="13"/>
      <c r="AA235" s="13"/>
      <c r="AB235" s="13"/>
      <c r="AC235" s="13"/>
      <c r="AD235" s="13"/>
      <c r="AE235" s="13"/>
      <c r="AT235" s="262" t="s">
        <v>369</v>
      </c>
      <c r="AU235" s="262" t="s">
        <v>91</v>
      </c>
      <c r="AV235" s="13" t="s">
        <v>91</v>
      </c>
      <c r="AW235" s="13" t="s">
        <v>38</v>
      </c>
      <c r="AX235" s="13" t="s">
        <v>83</v>
      </c>
      <c r="AY235" s="262" t="s">
        <v>227</v>
      </c>
    </row>
    <row r="236" s="14" customFormat="1">
      <c r="A236" s="14"/>
      <c r="B236" s="263"/>
      <c r="C236" s="264"/>
      <c r="D236" s="242" t="s">
        <v>369</v>
      </c>
      <c r="E236" s="265" t="s">
        <v>1</v>
      </c>
      <c r="F236" s="266" t="s">
        <v>371</v>
      </c>
      <c r="G236" s="264"/>
      <c r="H236" s="267">
        <v>192.16999999999999</v>
      </c>
      <c r="I236" s="268"/>
      <c r="J236" s="264"/>
      <c r="K236" s="264"/>
      <c r="L236" s="269"/>
      <c r="M236" s="270"/>
      <c r="N236" s="271"/>
      <c r="O236" s="271"/>
      <c r="P236" s="271"/>
      <c r="Q236" s="271"/>
      <c r="R236" s="271"/>
      <c r="S236" s="271"/>
      <c r="T236" s="272"/>
      <c r="U236" s="14"/>
      <c r="V236" s="14"/>
      <c r="W236" s="14"/>
      <c r="X236" s="14"/>
      <c r="Y236" s="14"/>
      <c r="Z236" s="14"/>
      <c r="AA236" s="14"/>
      <c r="AB236" s="14"/>
      <c r="AC236" s="14"/>
      <c r="AD236" s="14"/>
      <c r="AE236" s="14"/>
      <c r="AT236" s="273" t="s">
        <v>369</v>
      </c>
      <c r="AU236" s="273" t="s">
        <v>91</v>
      </c>
      <c r="AV236" s="14" t="s">
        <v>115</v>
      </c>
      <c r="AW236" s="14" t="s">
        <v>38</v>
      </c>
      <c r="AX236" s="14" t="s">
        <v>87</v>
      </c>
      <c r="AY236" s="273" t="s">
        <v>227</v>
      </c>
    </row>
    <row r="237" s="2" customFormat="1" ht="16.5" customHeight="1">
      <c r="A237" s="40"/>
      <c r="B237" s="41"/>
      <c r="C237" s="229" t="s">
        <v>500</v>
      </c>
      <c r="D237" s="229" t="s">
        <v>230</v>
      </c>
      <c r="E237" s="230" t="s">
        <v>3011</v>
      </c>
      <c r="F237" s="231" t="s">
        <v>3012</v>
      </c>
      <c r="G237" s="232" t="s">
        <v>415</v>
      </c>
      <c r="H237" s="233">
        <v>192.16999999999999</v>
      </c>
      <c r="I237" s="234"/>
      <c r="J237" s="235">
        <f>ROUND(I237*H237,2)</f>
        <v>0</v>
      </c>
      <c r="K237" s="231" t="s">
        <v>234</v>
      </c>
      <c r="L237" s="46"/>
      <c r="M237" s="236" t="s">
        <v>1</v>
      </c>
      <c r="N237" s="237" t="s">
        <v>48</v>
      </c>
      <c r="O237" s="93"/>
      <c r="P237" s="238">
        <f>O237*H237</f>
        <v>0</v>
      </c>
      <c r="Q237" s="238">
        <v>0</v>
      </c>
      <c r="R237" s="238">
        <f>Q237*H237</f>
        <v>0</v>
      </c>
      <c r="S237" s="238">
        <v>0</v>
      </c>
      <c r="T237" s="239">
        <f>S237*H237</f>
        <v>0</v>
      </c>
      <c r="U237" s="40"/>
      <c r="V237" s="40"/>
      <c r="W237" s="40"/>
      <c r="X237" s="40"/>
      <c r="Y237" s="40"/>
      <c r="Z237" s="40"/>
      <c r="AA237" s="40"/>
      <c r="AB237" s="40"/>
      <c r="AC237" s="40"/>
      <c r="AD237" s="40"/>
      <c r="AE237" s="40"/>
      <c r="AR237" s="240" t="s">
        <v>115</v>
      </c>
      <c r="AT237" s="240" t="s">
        <v>230</v>
      </c>
      <c r="AU237" s="240" t="s">
        <v>91</v>
      </c>
      <c r="AY237" s="18" t="s">
        <v>227</v>
      </c>
      <c r="BE237" s="241">
        <f>IF(N237="základní",J237,0)</f>
        <v>0</v>
      </c>
      <c r="BF237" s="241">
        <f>IF(N237="snížená",J237,0)</f>
        <v>0</v>
      </c>
      <c r="BG237" s="241">
        <f>IF(N237="zákl. přenesená",J237,0)</f>
        <v>0</v>
      </c>
      <c r="BH237" s="241">
        <f>IF(N237="sníž. přenesená",J237,0)</f>
        <v>0</v>
      </c>
      <c r="BI237" s="241">
        <f>IF(N237="nulová",J237,0)</f>
        <v>0</v>
      </c>
      <c r="BJ237" s="18" t="s">
        <v>87</v>
      </c>
      <c r="BK237" s="241">
        <f>ROUND(I237*H237,2)</f>
        <v>0</v>
      </c>
      <c r="BL237" s="18" t="s">
        <v>115</v>
      </c>
      <c r="BM237" s="240" t="s">
        <v>3013</v>
      </c>
    </row>
    <row r="238" s="2" customFormat="1" ht="16.5" customHeight="1">
      <c r="A238" s="40"/>
      <c r="B238" s="41"/>
      <c r="C238" s="229" t="s">
        <v>505</v>
      </c>
      <c r="D238" s="229" t="s">
        <v>230</v>
      </c>
      <c r="E238" s="230" t="s">
        <v>3014</v>
      </c>
      <c r="F238" s="231" t="s">
        <v>3015</v>
      </c>
      <c r="G238" s="232" t="s">
        <v>398</v>
      </c>
      <c r="H238" s="233">
        <v>1.502</v>
      </c>
      <c r="I238" s="234"/>
      <c r="J238" s="235">
        <f>ROUND(I238*H238,2)</f>
        <v>0</v>
      </c>
      <c r="K238" s="231" t="s">
        <v>234</v>
      </c>
      <c r="L238" s="46"/>
      <c r="M238" s="236" t="s">
        <v>1</v>
      </c>
      <c r="N238" s="237" t="s">
        <v>48</v>
      </c>
      <c r="O238" s="93"/>
      <c r="P238" s="238">
        <f>O238*H238</f>
        <v>0</v>
      </c>
      <c r="Q238" s="238">
        <v>1.0551600000000001</v>
      </c>
      <c r="R238" s="238">
        <f>Q238*H238</f>
        <v>1.5848503200000002</v>
      </c>
      <c r="S238" s="238">
        <v>0</v>
      </c>
      <c r="T238" s="239">
        <f>S238*H238</f>
        <v>0</v>
      </c>
      <c r="U238" s="40"/>
      <c r="V238" s="40"/>
      <c r="W238" s="40"/>
      <c r="X238" s="40"/>
      <c r="Y238" s="40"/>
      <c r="Z238" s="40"/>
      <c r="AA238" s="40"/>
      <c r="AB238" s="40"/>
      <c r="AC238" s="40"/>
      <c r="AD238" s="40"/>
      <c r="AE238" s="40"/>
      <c r="AR238" s="240" t="s">
        <v>115</v>
      </c>
      <c r="AT238" s="240" t="s">
        <v>230</v>
      </c>
      <c r="AU238" s="240" t="s">
        <v>91</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115</v>
      </c>
      <c r="BM238" s="240" t="s">
        <v>3016</v>
      </c>
    </row>
    <row r="239" s="13" customFormat="1">
      <c r="A239" s="13"/>
      <c r="B239" s="252"/>
      <c r="C239" s="253"/>
      <c r="D239" s="242" t="s">
        <v>369</v>
      </c>
      <c r="E239" s="254" t="s">
        <v>1</v>
      </c>
      <c r="F239" s="255" t="s">
        <v>3017</v>
      </c>
      <c r="G239" s="253"/>
      <c r="H239" s="256">
        <v>0.42499999999999999</v>
      </c>
      <c r="I239" s="257"/>
      <c r="J239" s="253"/>
      <c r="K239" s="253"/>
      <c r="L239" s="258"/>
      <c r="M239" s="259"/>
      <c r="N239" s="260"/>
      <c r="O239" s="260"/>
      <c r="P239" s="260"/>
      <c r="Q239" s="260"/>
      <c r="R239" s="260"/>
      <c r="S239" s="260"/>
      <c r="T239" s="261"/>
      <c r="U239" s="13"/>
      <c r="V239" s="13"/>
      <c r="W239" s="13"/>
      <c r="X239" s="13"/>
      <c r="Y239" s="13"/>
      <c r="Z239" s="13"/>
      <c r="AA239" s="13"/>
      <c r="AB239" s="13"/>
      <c r="AC239" s="13"/>
      <c r="AD239" s="13"/>
      <c r="AE239" s="13"/>
      <c r="AT239" s="262" t="s">
        <v>369</v>
      </c>
      <c r="AU239" s="262" t="s">
        <v>91</v>
      </c>
      <c r="AV239" s="13" t="s">
        <v>91</v>
      </c>
      <c r="AW239" s="13" t="s">
        <v>38</v>
      </c>
      <c r="AX239" s="13" t="s">
        <v>83</v>
      </c>
      <c r="AY239" s="262" t="s">
        <v>227</v>
      </c>
    </row>
    <row r="240" s="13" customFormat="1">
      <c r="A240" s="13"/>
      <c r="B240" s="252"/>
      <c r="C240" s="253"/>
      <c r="D240" s="242" t="s">
        <v>369</v>
      </c>
      <c r="E240" s="254" t="s">
        <v>1</v>
      </c>
      <c r="F240" s="255" t="s">
        <v>3018</v>
      </c>
      <c r="G240" s="253"/>
      <c r="H240" s="256">
        <v>0.64500000000000002</v>
      </c>
      <c r="I240" s="257"/>
      <c r="J240" s="253"/>
      <c r="K240" s="253"/>
      <c r="L240" s="258"/>
      <c r="M240" s="259"/>
      <c r="N240" s="260"/>
      <c r="O240" s="260"/>
      <c r="P240" s="260"/>
      <c r="Q240" s="260"/>
      <c r="R240" s="260"/>
      <c r="S240" s="260"/>
      <c r="T240" s="261"/>
      <c r="U240" s="13"/>
      <c r="V240" s="13"/>
      <c r="W240" s="13"/>
      <c r="X240" s="13"/>
      <c r="Y240" s="13"/>
      <c r="Z240" s="13"/>
      <c r="AA240" s="13"/>
      <c r="AB240" s="13"/>
      <c r="AC240" s="13"/>
      <c r="AD240" s="13"/>
      <c r="AE240" s="13"/>
      <c r="AT240" s="262" t="s">
        <v>369</v>
      </c>
      <c r="AU240" s="262" t="s">
        <v>91</v>
      </c>
      <c r="AV240" s="13" t="s">
        <v>91</v>
      </c>
      <c r="AW240" s="13" t="s">
        <v>38</v>
      </c>
      <c r="AX240" s="13" t="s">
        <v>83</v>
      </c>
      <c r="AY240" s="262" t="s">
        <v>227</v>
      </c>
    </row>
    <row r="241" s="13" customFormat="1">
      <c r="A241" s="13"/>
      <c r="B241" s="252"/>
      <c r="C241" s="253"/>
      <c r="D241" s="242" t="s">
        <v>369</v>
      </c>
      <c r="E241" s="254" t="s">
        <v>1</v>
      </c>
      <c r="F241" s="255" t="s">
        <v>3019</v>
      </c>
      <c r="G241" s="253"/>
      <c r="H241" s="256">
        <v>0.16500000000000001</v>
      </c>
      <c r="I241" s="257"/>
      <c r="J241" s="253"/>
      <c r="K241" s="253"/>
      <c r="L241" s="258"/>
      <c r="M241" s="259"/>
      <c r="N241" s="260"/>
      <c r="O241" s="260"/>
      <c r="P241" s="260"/>
      <c r="Q241" s="260"/>
      <c r="R241" s="260"/>
      <c r="S241" s="260"/>
      <c r="T241" s="261"/>
      <c r="U241" s="13"/>
      <c r="V241" s="13"/>
      <c r="W241" s="13"/>
      <c r="X241" s="13"/>
      <c r="Y241" s="13"/>
      <c r="Z241" s="13"/>
      <c r="AA241" s="13"/>
      <c r="AB241" s="13"/>
      <c r="AC241" s="13"/>
      <c r="AD241" s="13"/>
      <c r="AE241" s="13"/>
      <c r="AT241" s="262" t="s">
        <v>369</v>
      </c>
      <c r="AU241" s="262" t="s">
        <v>91</v>
      </c>
      <c r="AV241" s="13" t="s">
        <v>91</v>
      </c>
      <c r="AW241" s="13" t="s">
        <v>38</v>
      </c>
      <c r="AX241" s="13" t="s">
        <v>83</v>
      </c>
      <c r="AY241" s="262" t="s">
        <v>227</v>
      </c>
    </row>
    <row r="242" s="13" customFormat="1">
      <c r="A242" s="13"/>
      <c r="B242" s="252"/>
      <c r="C242" s="253"/>
      <c r="D242" s="242" t="s">
        <v>369</v>
      </c>
      <c r="E242" s="254" t="s">
        <v>1</v>
      </c>
      <c r="F242" s="255" t="s">
        <v>3020</v>
      </c>
      <c r="G242" s="253"/>
      <c r="H242" s="256">
        <v>0.13</v>
      </c>
      <c r="I242" s="257"/>
      <c r="J242" s="253"/>
      <c r="K242" s="253"/>
      <c r="L242" s="258"/>
      <c r="M242" s="259"/>
      <c r="N242" s="260"/>
      <c r="O242" s="260"/>
      <c r="P242" s="260"/>
      <c r="Q242" s="260"/>
      <c r="R242" s="260"/>
      <c r="S242" s="260"/>
      <c r="T242" s="261"/>
      <c r="U242" s="13"/>
      <c r="V242" s="13"/>
      <c r="W242" s="13"/>
      <c r="X242" s="13"/>
      <c r="Y242" s="13"/>
      <c r="Z242" s="13"/>
      <c r="AA242" s="13"/>
      <c r="AB242" s="13"/>
      <c r="AC242" s="13"/>
      <c r="AD242" s="13"/>
      <c r="AE242" s="13"/>
      <c r="AT242" s="262" t="s">
        <v>369</v>
      </c>
      <c r="AU242" s="262" t="s">
        <v>91</v>
      </c>
      <c r="AV242" s="13" t="s">
        <v>91</v>
      </c>
      <c r="AW242" s="13" t="s">
        <v>38</v>
      </c>
      <c r="AX242" s="13" t="s">
        <v>83</v>
      </c>
      <c r="AY242" s="262" t="s">
        <v>227</v>
      </c>
    </row>
    <row r="243" s="16" customFormat="1">
      <c r="A243" s="16"/>
      <c r="B243" s="294"/>
      <c r="C243" s="295"/>
      <c r="D243" s="242" t="s">
        <v>369</v>
      </c>
      <c r="E243" s="296" t="s">
        <v>1</v>
      </c>
      <c r="F243" s="297" t="s">
        <v>450</v>
      </c>
      <c r="G243" s="295"/>
      <c r="H243" s="298">
        <v>1.365</v>
      </c>
      <c r="I243" s="299"/>
      <c r="J243" s="295"/>
      <c r="K243" s="295"/>
      <c r="L243" s="300"/>
      <c r="M243" s="301"/>
      <c r="N243" s="302"/>
      <c r="O243" s="302"/>
      <c r="P243" s="302"/>
      <c r="Q243" s="302"/>
      <c r="R243" s="302"/>
      <c r="S243" s="302"/>
      <c r="T243" s="303"/>
      <c r="U243" s="16"/>
      <c r="V243" s="16"/>
      <c r="W243" s="16"/>
      <c r="X243" s="16"/>
      <c r="Y243" s="16"/>
      <c r="Z243" s="16"/>
      <c r="AA243" s="16"/>
      <c r="AB243" s="16"/>
      <c r="AC243" s="16"/>
      <c r="AD243" s="16"/>
      <c r="AE243" s="16"/>
      <c r="AT243" s="304" t="s">
        <v>369</v>
      </c>
      <c r="AU243" s="304" t="s">
        <v>91</v>
      </c>
      <c r="AV243" s="16" t="s">
        <v>102</v>
      </c>
      <c r="AW243" s="16" t="s">
        <v>38</v>
      </c>
      <c r="AX243" s="16" t="s">
        <v>83</v>
      </c>
      <c r="AY243" s="304" t="s">
        <v>227</v>
      </c>
    </row>
    <row r="244" s="13" customFormat="1">
      <c r="A244" s="13"/>
      <c r="B244" s="252"/>
      <c r="C244" s="253"/>
      <c r="D244" s="242" t="s">
        <v>369</v>
      </c>
      <c r="E244" s="254" t="s">
        <v>1</v>
      </c>
      <c r="F244" s="255" t="s">
        <v>3021</v>
      </c>
      <c r="G244" s="253"/>
      <c r="H244" s="256">
        <v>0.13700000000000001</v>
      </c>
      <c r="I244" s="257"/>
      <c r="J244" s="253"/>
      <c r="K244" s="253"/>
      <c r="L244" s="258"/>
      <c r="M244" s="259"/>
      <c r="N244" s="260"/>
      <c r="O244" s="260"/>
      <c r="P244" s="260"/>
      <c r="Q244" s="260"/>
      <c r="R244" s="260"/>
      <c r="S244" s="260"/>
      <c r="T244" s="261"/>
      <c r="U244" s="13"/>
      <c r="V244" s="13"/>
      <c r="W244" s="13"/>
      <c r="X244" s="13"/>
      <c r="Y244" s="13"/>
      <c r="Z244" s="13"/>
      <c r="AA244" s="13"/>
      <c r="AB244" s="13"/>
      <c r="AC244" s="13"/>
      <c r="AD244" s="13"/>
      <c r="AE244" s="13"/>
      <c r="AT244" s="262" t="s">
        <v>369</v>
      </c>
      <c r="AU244" s="262" t="s">
        <v>91</v>
      </c>
      <c r="AV244" s="13" t="s">
        <v>91</v>
      </c>
      <c r="AW244" s="13" t="s">
        <v>38</v>
      </c>
      <c r="AX244" s="13" t="s">
        <v>83</v>
      </c>
      <c r="AY244" s="262" t="s">
        <v>227</v>
      </c>
    </row>
    <row r="245" s="14" customFormat="1">
      <c r="A245" s="14"/>
      <c r="B245" s="263"/>
      <c r="C245" s="264"/>
      <c r="D245" s="242" t="s">
        <v>369</v>
      </c>
      <c r="E245" s="265" t="s">
        <v>1</v>
      </c>
      <c r="F245" s="266" t="s">
        <v>371</v>
      </c>
      <c r="G245" s="264"/>
      <c r="H245" s="267">
        <v>1.502</v>
      </c>
      <c r="I245" s="268"/>
      <c r="J245" s="264"/>
      <c r="K245" s="264"/>
      <c r="L245" s="269"/>
      <c r="M245" s="270"/>
      <c r="N245" s="271"/>
      <c r="O245" s="271"/>
      <c r="P245" s="271"/>
      <c r="Q245" s="271"/>
      <c r="R245" s="271"/>
      <c r="S245" s="271"/>
      <c r="T245" s="272"/>
      <c r="U245" s="14"/>
      <c r="V245" s="14"/>
      <c r="W245" s="14"/>
      <c r="X245" s="14"/>
      <c r="Y245" s="14"/>
      <c r="Z245" s="14"/>
      <c r="AA245" s="14"/>
      <c r="AB245" s="14"/>
      <c r="AC245" s="14"/>
      <c r="AD245" s="14"/>
      <c r="AE245" s="14"/>
      <c r="AT245" s="273" t="s">
        <v>369</v>
      </c>
      <c r="AU245" s="273" t="s">
        <v>91</v>
      </c>
      <c r="AV245" s="14" t="s">
        <v>115</v>
      </c>
      <c r="AW245" s="14" t="s">
        <v>38</v>
      </c>
      <c r="AX245" s="14" t="s">
        <v>87</v>
      </c>
      <c r="AY245" s="273" t="s">
        <v>227</v>
      </c>
    </row>
    <row r="246" s="2" customFormat="1" ht="16.5" customHeight="1">
      <c r="A246" s="40"/>
      <c r="B246" s="41"/>
      <c r="C246" s="229" t="s">
        <v>509</v>
      </c>
      <c r="D246" s="229" t="s">
        <v>230</v>
      </c>
      <c r="E246" s="230" t="s">
        <v>3022</v>
      </c>
      <c r="F246" s="231" t="s">
        <v>3023</v>
      </c>
      <c r="G246" s="232" t="s">
        <v>398</v>
      </c>
      <c r="H246" s="233">
        <v>0.374</v>
      </c>
      <c r="I246" s="234"/>
      <c r="J246" s="235">
        <f>ROUND(I246*H246,2)</f>
        <v>0</v>
      </c>
      <c r="K246" s="231" t="s">
        <v>234</v>
      </c>
      <c r="L246" s="46"/>
      <c r="M246" s="236" t="s">
        <v>1</v>
      </c>
      <c r="N246" s="237" t="s">
        <v>48</v>
      </c>
      <c r="O246" s="93"/>
      <c r="P246" s="238">
        <f>O246*H246</f>
        <v>0</v>
      </c>
      <c r="Q246" s="238">
        <v>1.06277</v>
      </c>
      <c r="R246" s="238">
        <f>Q246*H246</f>
        <v>0.39747598000000001</v>
      </c>
      <c r="S246" s="238">
        <v>0</v>
      </c>
      <c r="T246" s="239">
        <f>S246*H246</f>
        <v>0</v>
      </c>
      <c r="U246" s="40"/>
      <c r="V246" s="40"/>
      <c r="W246" s="40"/>
      <c r="X246" s="40"/>
      <c r="Y246" s="40"/>
      <c r="Z246" s="40"/>
      <c r="AA246" s="40"/>
      <c r="AB246" s="40"/>
      <c r="AC246" s="40"/>
      <c r="AD246" s="40"/>
      <c r="AE246" s="40"/>
      <c r="AR246" s="240" t="s">
        <v>115</v>
      </c>
      <c r="AT246" s="240" t="s">
        <v>230</v>
      </c>
      <c r="AU246" s="240" t="s">
        <v>91</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115</v>
      </c>
      <c r="BM246" s="240" t="s">
        <v>3024</v>
      </c>
    </row>
    <row r="247" s="13" customFormat="1">
      <c r="A247" s="13"/>
      <c r="B247" s="252"/>
      <c r="C247" s="253"/>
      <c r="D247" s="242" t="s">
        <v>369</v>
      </c>
      <c r="E247" s="254" t="s">
        <v>1</v>
      </c>
      <c r="F247" s="255" t="s">
        <v>3025</v>
      </c>
      <c r="G247" s="253"/>
      <c r="H247" s="256">
        <v>0.14000000000000001</v>
      </c>
      <c r="I247" s="257"/>
      <c r="J247" s="253"/>
      <c r="K247" s="253"/>
      <c r="L247" s="258"/>
      <c r="M247" s="259"/>
      <c r="N247" s="260"/>
      <c r="O247" s="260"/>
      <c r="P247" s="260"/>
      <c r="Q247" s="260"/>
      <c r="R247" s="260"/>
      <c r="S247" s="260"/>
      <c r="T247" s="261"/>
      <c r="U247" s="13"/>
      <c r="V247" s="13"/>
      <c r="W247" s="13"/>
      <c r="X247" s="13"/>
      <c r="Y247" s="13"/>
      <c r="Z247" s="13"/>
      <c r="AA247" s="13"/>
      <c r="AB247" s="13"/>
      <c r="AC247" s="13"/>
      <c r="AD247" s="13"/>
      <c r="AE247" s="13"/>
      <c r="AT247" s="262" t="s">
        <v>369</v>
      </c>
      <c r="AU247" s="262" t="s">
        <v>91</v>
      </c>
      <c r="AV247" s="13" t="s">
        <v>91</v>
      </c>
      <c r="AW247" s="13" t="s">
        <v>38</v>
      </c>
      <c r="AX247" s="13" t="s">
        <v>83</v>
      </c>
      <c r="AY247" s="262" t="s">
        <v>227</v>
      </c>
    </row>
    <row r="248" s="13" customFormat="1">
      <c r="A248" s="13"/>
      <c r="B248" s="252"/>
      <c r="C248" s="253"/>
      <c r="D248" s="242" t="s">
        <v>369</v>
      </c>
      <c r="E248" s="254" t="s">
        <v>1</v>
      </c>
      <c r="F248" s="255" t="s">
        <v>3026</v>
      </c>
      <c r="G248" s="253"/>
      <c r="H248" s="256">
        <v>0.17999999999999999</v>
      </c>
      <c r="I248" s="257"/>
      <c r="J248" s="253"/>
      <c r="K248" s="253"/>
      <c r="L248" s="258"/>
      <c r="M248" s="259"/>
      <c r="N248" s="260"/>
      <c r="O248" s="260"/>
      <c r="P248" s="260"/>
      <c r="Q248" s="260"/>
      <c r="R248" s="260"/>
      <c r="S248" s="260"/>
      <c r="T248" s="261"/>
      <c r="U248" s="13"/>
      <c r="V248" s="13"/>
      <c r="W248" s="13"/>
      <c r="X248" s="13"/>
      <c r="Y248" s="13"/>
      <c r="Z248" s="13"/>
      <c r="AA248" s="13"/>
      <c r="AB248" s="13"/>
      <c r="AC248" s="13"/>
      <c r="AD248" s="13"/>
      <c r="AE248" s="13"/>
      <c r="AT248" s="262" t="s">
        <v>369</v>
      </c>
      <c r="AU248" s="262" t="s">
        <v>91</v>
      </c>
      <c r="AV248" s="13" t="s">
        <v>91</v>
      </c>
      <c r="AW248" s="13" t="s">
        <v>38</v>
      </c>
      <c r="AX248" s="13" t="s">
        <v>83</v>
      </c>
      <c r="AY248" s="262" t="s">
        <v>227</v>
      </c>
    </row>
    <row r="249" s="13" customFormat="1">
      <c r="A249" s="13"/>
      <c r="B249" s="252"/>
      <c r="C249" s="253"/>
      <c r="D249" s="242" t="s">
        <v>369</v>
      </c>
      <c r="E249" s="254" t="s">
        <v>1</v>
      </c>
      <c r="F249" s="255" t="s">
        <v>3027</v>
      </c>
      <c r="G249" s="253"/>
      <c r="H249" s="256">
        <v>0.02</v>
      </c>
      <c r="I249" s="257"/>
      <c r="J249" s="253"/>
      <c r="K249" s="253"/>
      <c r="L249" s="258"/>
      <c r="M249" s="259"/>
      <c r="N249" s="260"/>
      <c r="O249" s="260"/>
      <c r="P249" s="260"/>
      <c r="Q249" s="260"/>
      <c r="R249" s="260"/>
      <c r="S249" s="260"/>
      <c r="T249" s="261"/>
      <c r="U249" s="13"/>
      <c r="V249" s="13"/>
      <c r="W249" s="13"/>
      <c r="X249" s="13"/>
      <c r="Y249" s="13"/>
      <c r="Z249" s="13"/>
      <c r="AA249" s="13"/>
      <c r="AB249" s="13"/>
      <c r="AC249" s="13"/>
      <c r="AD249" s="13"/>
      <c r="AE249" s="13"/>
      <c r="AT249" s="262" t="s">
        <v>369</v>
      </c>
      <c r="AU249" s="262" t="s">
        <v>91</v>
      </c>
      <c r="AV249" s="13" t="s">
        <v>91</v>
      </c>
      <c r="AW249" s="13" t="s">
        <v>38</v>
      </c>
      <c r="AX249" s="13" t="s">
        <v>83</v>
      </c>
      <c r="AY249" s="262" t="s">
        <v>227</v>
      </c>
    </row>
    <row r="250" s="16" customFormat="1">
      <c r="A250" s="16"/>
      <c r="B250" s="294"/>
      <c r="C250" s="295"/>
      <c r="D250" s="242" t="s">
        <v>369</v>
      </c>
      <c r="E250" s="296" t="s">
        <v>1</v>
      </c>
      <c r="F250" s="297" t="s">
        <v>450</v>
      </c>
      <c r="G250" s="295"/>
      <c r="H250" s="298">
        <v>0.34000000000000002</v>
      </c>
      <c r="I250" s="299"/>
      <c r="J250" s="295"/>
      <c r="K250" s="295"/>
      <c r="L250" s="300"/>
      <c r="M250" s="301"/>
      <c r="N250" s="302"/>
      <c r="O250" s="302"/>
      <c r="P250" s="302"/>
      <c r="Q250" s="302"/>
      <c r="R250" s="302"/>
      <c r="S250" s="302"/>
      <c r="T250" s="303"/>
      <c r="U250" s="16"/>
      <c r="V250" s="16"/>
      <c r="W250" s="16"/>
      <c r="X250" s="16"/>
      <c r="Y250" s="16"/>
      <c r="Z250" s="16"/>
      <c r="AA250" s="16"/>
      <c r="AB250" s="16"/>
      <c r="AC250" s="16"/>
      <c r="AD250" s="16"/>
      <c r="AE250" s="16"/>
      <c r="AT250" s="304" t="s">
        <v>369</v>
      </c>
      <c r="AU250" s="304" t="s">
        <v>91</v>
      </c>
      <c r="AV250" s="16" t="s">
        <v>102</v>
      </c>
      <c r="AW250" s="16" t="s">
        <v>38</v>
      </c>
      <c r="AX250" s="16" t="s">
        <v>83</v>
      </c>
      <c r="AY250" s="304" t="s">
        <v>227</v>
      </c>
    </row>
    <row r="251" s="13" customFormat="1">
      <c r="A251" s="13"/>
      <c r="B251" s="252"/>
      <c r="C251" s="253"/>
      <c r="D251" s="242" t="s">
        <v>369</v>
      </c>
      <c r="E251" s="254" t="s">
        <v>1</v>
      </c>
      <c r="F251" s="255" t="s">
        <v>3028</v>
      </c>
      <c r="G251" s="253"/>
      <c r="H251" s="256">
        <v>0.034000000000000002</v>
      </c>
      <c r="I251" s="257"/>
      <c r="J251" s="253"/>
      <c r="K251" s="253"/>
      <c r="L251" s="258"/>
      <c r="M251" s="259"/>
      <c r="N251" s="260"/>
      <c r="O251" s="260"/>
      <c r="P251" s="260"/>
      <c r="Q251" s="260"/>
      <c r="R251" s="260"/>
      <c r="S251" s="260"/>
      <c r="T251" s="261"/>
      <c r="U251" s="13"/>
      <c r="V251" s="13"/>
      <c r="W251" s="13"/>
      <c r="X251" s="13"/>
      <c r="Y251" s="13"/>
      <c r="Z251" s="13"/>
      <c r="AA251" s="13"/>
      <c r="AB251" s="13"/>
      <c r="AC251" s="13"/>
      <c r="AD251" s="13"/>
      <c r="AE251" s="13"/>
      <c r="AT251" s="262" t="s">
        <v>369</v>
      </c>
      <c r="AU251" s="262" t="s">
        <v>91</v>
      </c>
      <c r="AV251" s="13" t="s">
        <v>91</v>
      </c>
      <c r="AW251" s="13" t="s">
        <v>38</v>
      </c>
      <c r="AX251" s="13" t="s">
        <v>83</v>
      </c>
      <c r="AY251" s="262" t="s">
        <v>227</v>
      </c>
    </row>
    <row r="252" s="14" customFormat="1">
      <c r="A252" s="14"/>
      <c r="B252" s="263"/>
      <c r="C252" s="264"/>
      <c r="D252" s="242" t="s">
        <v>369</v>
      </c>
      <c r="E252" s="265" t="s">
        <v>1</v>
      </c>
      <c r="F252" s="266" t="s">
        <v>371</v>
      </c>
      <c r="G252" s="264"/>
      <c r="H252" s="267">
        <v>0.374</v>
      </c>
      <c r="I252" s="268"/>
      <c r="J252" s="264"/>
      <c r="K252" s="264"/>
      <c r="L252" s="269"/>
      <c r="M252" s="270"/>
      <c r="N252" s="271"/>
      <c r="O252" s="271"/>
      <c r="P252" s="271"/>
      <c r="Q252" s="271"/>
      <c r="R252" s="271"/>
      <c r="S252" s="271"/>
      <c r="T252" s="272"/>
      <c r="U252" s="14"/>
      <c r="V252" s="14"/>
      <c r="W252" s="14"/>
      <c r="X252" s="14"/>
      <c r="Y252" s="14"/>
      <c r="Z252" s="14"/>
      <c r="AA252" s="14"/>
      <c r="AB252" s="14"/>
      <c r="AC252" s="14"/>
      <c r="AD252" s="14"/>
      <c r="AE252" s="14"/>
      <c r="AT252" s="273" t="s">
        <v>369</v>
      </c>
      <c r="AU252" s="273" t="s">
        <v>91</v>
      </c>
      <c r="AV252" s="14" t="s">
        <v>115</v>
      </c>
      <c r="AW252" s="14" t="s">
        <v>38</v>
      </c>
      <c r="AX252" s="14" t="s">
        <v>87</v>
      </c>
      <c r="AY252" s="273" t="s">
        <v>227</v>
      </c>
    </row>
    <row r="253" s="2" customFormat="1" ht="16.5" customHeight="1">
      <c r="A253" s="40"/>
      <c r="B253" s="41"/>
      <c r="C253" s="229" t="s">
        <v>513</v>
      </c>
      <c r="D253" s="229" t="s">
        <v>230</v>
      </c>
      <c r="E253" s="230" t="s">
        <v>3029</v>
      </c>
      <c r="F253" s="231" t="s">
        <v>3030</v>
      </c>
      <c r="G253" s="232" t="s">
        <v>459</v>
      </c>
      <c r="H253" s="233">
        <v>96</v>
      </c>
      <c r="I253" s="234"/>
      <c r="J253" s="235">
        <f>ROUND(I253*H253,2)</f>
        <v>0</v>
      </c>
      <c r="K253" s="231" t="s">
        <v>234</v>
      </c>
      <c r="L253" s="46"/>
      <c r="M253" s="236" t="s">
        <v>1</v>
      </c>
      <c r="N253" s="237" t="s">
        <v>48</v>
      </c>
      <c r="O253" s="93"/>
      <c r="P253" s="238">
        <f>O253*H253</f>
        <v>0</v>
      </c>
      <c r="Q253" s="238">
        <v>0.058999999999999997</v>
      </c>
      <c r="R253" s="238">
        <f>Q253*H253</f>
        <v>5.6639999999999997</v>
      </c>
      <c r="S253" s="238">
        <v>0</v>
      </c>
      <c r="T253" s="239">
        <f>S253*H253</f>
        <v>0</v>
      </c>
      <c r="U253" s="40"/>
      <c r="V253" s="40"/>
      <c r="W253" s="40"/>
      <c r="X253" s="40"/>
      <c r="Y253" s="40"/>
      <c r="Z253" s="40"/>
      <c r="AA253" s="40"/>
      <c r="AB253" s="40"/>
      <c r="AC253" s="40"/>
      <c r="AD253" s="40"/>
      <c r="AE253" s="40"/>
      <c r="AR253" s="240" t="s">
        <v>115</v>
      </c>
      <c r="AT253" s="240" t="s">
        <v>230</v>
      </c>
      <c r="AU253" s="240" t="s">
        <v>91</v>
      </c>
      <c r="AY253" s="18" t="s">
        <v>227</v>
      </c>
      <c r="BE253" s="241">
        <f>IF(N253="základní",J253,0)</f>
        <v>0</v>
      </c>
      <c r="BF253" s="241">
        <f>IF(N253="snížená",J253,0)</f>
        <v>0</v>
      </c>
      <c r="BG253" s="241">
        <f>IF(N253="zákl. přenesená",J253,0)</f>
        <v>0</v>
      </c>
      <c r="BH253" s="241">
        <f>IF(N253="sníž. přenesená",J253,0)</f>
        <v>0</v>
      </c>
      <c r="BI253" s="241">
        <f>IF(N253="nulová",J253,0)</f>
        <v>0</v>
      </c>
      <c r="BJ253" s="18" t="s">
        <v>87</v>
      </c>
      <c r="BK253" s="241">
        <f>ROUND(I253*H253,2)</f>
        <v>0</v>
      </c>
      <c r="BL253" s="18" t="s">
        <v>115</v>
      </c>
      <c r="BM253" s="240" t="s">
        <v>3031</v>
      </c>
    </row>
    <row r="254" s="2" customFormat="1" ht="16.5" customHeight="1">
      <c r="A254" s="40"/>
      <c r="B254" s="41"/>
      <c r="C254" s="229" t="s">
        <v>517</v>
      </c>
      <c r="D254" s="229" t="s">
        <v>230</v>
      </c>
      <c r="E254" s="230" t="s">
        <v>3032</v>
      </c>
      <c r="F254" s="231" t="s">
        <v>3033</v>
      </c>
      <c r="G254" s="232" t="s">
        <v>374</v>
      </c>
      <c r="H254" s="233">
        <v>10.220000000000001</v>
      </c>
      <c r="I254" s="234"/>
      <c r="J254" s="235">
        <f>ROUND(I254*H254,2)</f>
        <v>0</v>
      </c>
      <c r="K254" s="231" t="s">
        <v>234</v>
      </c>
      <c r="L254" s="46"/>
      <c r="M254" s="236" t="s">
        <v>1</v>
      </c>
      <c r="N254" s="237" t="s">
        <v>48</v>
      </c>
      <c r="O254" s="93"/>
      <c r="P254" s="238">
        <f>O254*H254</f>
        <v>0</v>
      </c>
      <c r="Q254" s="238">
        <v>2.4533999999999998</v>
      </c>
      <c r="R254" s="238">
        <f>Q254*H254</f>
        <v>25.073747999999998</v>
      </c>
      <c r="S254" s="238">
        <v>0</v>
      </c>
      <c r="T254" s="239">
        <f>S254*H254</f>
        <v>0</v>
      </c>
      <c r="U254" s="40"/>
      <c r="V254" s="40"/>
      <c r="W254" s="40"/>
      <c r="X254" s="40"/>
      <c r="Y254" s="40"/>
      <c r="Z254" s="40"/>
      <c r="AA254" s="40"/>
      <c r="AB254" s="40"/>
      <c r="AC254" s="40"/>
      <c r="AD254" s="40"/>
      <c r="AE254" s="40"/>
      <c r="AR254" s="240" t="s">
        <v>115</v>
      </c>
      <c r="AT254" s="240" t="s">
        <v>230</v>
      </c>
      <c r="AU254" s="240" t="s">
        <v>91</v>
      </c>
      <c r="AY254" s="18" t="s">
        <v>227</v>
      </c>
      <c r="BE254" s="241">
        <f>IF(N254="základní",J254,0)</f>
        <v>0</v>
      </c>
      <c r="BF254" s="241">
        <f>IF(N254="snížená",J254,0)</f>
        <v>0</v>
      </c>
      <c r="BG254" s="241">
        <f>IF(N254="zákl. přenesená",J254,0)</f>
        <v>0</v>
      </c>
      <c r="BH254" s="241">
        <f>IF(N254="sníž. přenesená",J254,0)</f>
        <v>0</v>
      </c>
      <c r="BI254" s="241">
        <f>IF(N254="nulová",J254,0)</f>
        <v>0</v>
      </c>
      <c r="BJ254" s="18" t="s">
        <v>87</v>
      </c>
      <c r="BK254" s="241">
        <f>ROUND(I254*H254,2)</f>
        <v>0</v>
      </c>
      <c r="BL254" s="18" t="s">
        <v>115</v>
      </c>
      <c r="BM254" s="240" t="s">
        <v>3034</v>
      </c>
    </row>
    <row r="255" s="15" customFormat="1">
      <c r="A255" s="15"/>
      <c r="B255" s="274"/>
      <c r="C255" s="275"/>
      <c r="D255" s="242" t="s">
        <v>369</v>
      </c>
      <c r="E255" s="276" t="s">
        <v>1</v>
      </c>
      <c r="F255" s="277" t="s">
        <v>3035</v>
      </c>
      <c r="G255" s="275"/>
      <c r="H255" s="276" t="s">
        <v>1</v>
      </c>
      <c r="I255" s="278"/>
      <c r="J255" s="275"/>
      <c r="K255" s="275"/>
      <c r="L255" s="279"/>
      <c r="M255" s="280"/>
      <c r="N255" s="281"/>
      <c r="O255" s="281"/>
      <c r="P255" s="281"/>
      <c r="Q255" s="281"/>
      <c r="R255" s="281"/>
      <c r="S255" s="281"/>
      <c r="T255" s="282"/>
      <c r="U255" s="15"/>
      <c r="V255" s="15"/>
      <c r="W255" s="15"/>
      <c r="X255" s="15"/>
      <c r="Y255" s="15"/>
      <c r="Z255" s="15"/>
      <c r="AA255" s="15"/>
      <c r="AB255" s="15"/>
      <c r="AC255" s="15"/>
      <c r="AD255" s="15"/>
      <c r="AE255" s="15"/>
      <c r="AT255" s="283" t="s">
        <v>369</v>
      </c>
      <c r="AU255" s="283" t="s">
        <v>91</v>
      </c>
      <c r="AV255" s="15" t="s">
        <v>87</v>
      </c>
      <c r="AW255" s="15" t="s">
        <v>38</v>
      </c>
      <c r="AX255" s="15" t="s">
        <v>83</v>
      </c>
      <c r="AY255" s="283" t="s">
        <v>227</v>
      </c>
    </row>
    <row r="256" s="13" customFormat="1">
      <c r="A256" s="13"/>
      <c r="B256" s="252"/>
      <c r="C256" s="253"/>
      <c r="D256" s="242" t="s">
        <v>369</v>
      </c>
      <c r="E256" s="254" t="s">
        <v>1</v>
      </c>
      <c r="F256" s="255" t="s">
        <v>3036</v>
      </c>
      <c r="G256" s="253"/>
      <c r="H256" s="256">
        <v>10.220000000000001</v>
      </c>
      <c r="I256" s="257"/>
      <c r="J256" s="253"/>
      <c r="K256" s="253"/>
      <c r="L256" s="258"/>
      <c r="M256" s="259"/>
      <c r="N256" s="260"/>
      <c r="O256" s="260"/>
      <c r="P256" s="260"/>
      <c r="Q256" s="260"/>
      <c r="R256" s="260"/>
      <c r="S256" s="260"/>
      <c r="T256" s="261"/>
      <c r="U256" s="13"/>
      <c r="V256" s="13"/>
      <c r="W256" s="13"/>
      <c r="X256" s="13"/>
      <c r="Y256" s="13"/>
      <c r="Z256" s="13"/>
      <c r="AA256" s="13"/>
      <c r="AB256" s="13"/>
      <c r="AC256" s="13"/>
      <c r="AD256" s="13"/>
      <c r="AE256" s="13"/>
      <c r="AT256" s="262" t="s">
        <v>369</v>
      </c>
      <c r="AU256" s="262" t="s">
        <v>91</v>
      </c>
      <c r="AV256" s="13" t="s">
        <v>91</v>
      </c>
      <c r="AW256" s="13" t="s">
        <v>38</v>
      </c>
      <c r="AX256" s="13" t="s">
        <v>83</v>
      </c>
      <c r="AY256" s="262" t="s">
        <v>227</v>
      </c>
    </row>
    <row r="257" s="14" customFormat="1">
      <c r="A257" s="14"/>
      <c r="B257" s="263"/>
      <c r="C257" s="264"/>
      <c r="D257" s="242" t="s">
        <v>369</v>
      </c>
      <c r="E257" s="265" t="s">
        <v>1</v>
      </c>
      <c r="F257" s="266" t="s">
        <v>371</v>
      </c>
      <c r="G257" s="264"/>
      <c r="H257" s="267">
        <v>10.220000000000001</v>
      </c>
      <c r="I257" s="268"/>
      <c r="J257" s="264"/>
      <c r="K257" s="264"/>
      <c r="L257" s="269"/>
      <c r="M257" s="270"/>
      <c r="N257" s="271"/>
      <c r="O257" s="271"/>
      <c r="P257" s="271"/>
      <c r="Q257" s="271"/>
      <c r="R257" s="271"/>
      <c r="S257" s="271"/>
      <c r="T257" s="272"/>
      <c r="U257" s="14"/>
      <c r="V257" s="14"/>
      <c r="W257" s="14"/>
      <c r="X257" s="14"/>
      <c r="Y257" s="14"/>
      <c r="Z257" s="14"/>
      <c r="AA257" s="14"/>
      <c r="AB257" s="14"/>
      <c r="AC257" s="14"/>
      <c r="AD257" s="14"/>
      <c r="AE257" s="14"/>
      <c r="AT257" s="273" t="s">
        <v>369</v>
      </c>
      <c r="AU257" s="273" t="s">
        <v>91</v>
      </c>
      <c r="AV257" s="14" t="s">
        <v>115</v>
      </c>
      <c r="AW257" s="14" t="s">
        <v>38</v>
      </c>
      <c r="AX257" s="14" t="s">
        <v>87</v>
      </c>
      <c r="AY257" s="273" t="s">
        <v>227</v>
      </c>
    </row>
    <row r="258" s="2" customFormat="1" ht="16.5" customHeight="1">
      <c r="A258" s="40"/>
      <c r="B258" s="41"/>
      <c r="C258" s="229" t="s">
        <v>521</v>
      </c>
      <c r="D258" s="229" t="s">
        <v>230</v>
      </c>
      <c r="E258" s="230" t="s">
        <v>3037</v>
      </c>
      <c r="F258" s="231" t="s">
        <v>3038</v>
      </c>
      <c r="G258" s="232" t="s">
        <v>415</v>
      </c>
      <c r="H258" s="233">
        <v>102.2</v>
      </c>
      <c r="I258" s="234"/>
      <c r="J258" s="235">
        <f>ROUND(I258*H258,2)</f>
        <v>0</v>
      </c>
      <c r="K258" s="231" t="s">
        <v>234</v>
      </c>
      <c r="L258" s="46"/>
      <c r="M258" s="236" t="s">
        <v>1</v>
      </c>
      <c r="N258" s="237" t="s">
        <v>48</v>
      </c>
      <c r="O258" s="93"/>
      <c r="P258" s="238">
        <f>O258*H258</f>
        <v>0</v>
      </c>
      <c r="Q258" s="238">
        <v>0.0051900000000000002</v>
      </c>
      <c r="R258" s="238">
        <f>Q258*H258</f>
        <v>0.53041800000000006</v>
      </c>
      <c r="S258" s="238">
        <v>0</v>
      </c>
      <c r="T258" s="239">
        <f>S258*H258</f>
        <v>0</v>
      </c>
      <c r="U258" s="40"/>
      <c r="V258" s="40"/>
      <c r="W258" s="40"/>
      <c r="X258" s="40"/>
      <c r="Y258" s="40"/>
      <c r="Z258" s="40"/>
      <c r="AA258" s="40"/>
      <c r="AB258" s="40"/>
      <c r="AC258" s="40"/>
      <c r="AD258" s="40"/>
      <c r="AE258" s="40"/>
      <c r="AR258" s="240" t="s">
        <v>115</v>
      </c>
      <c r="AT258" s="240" t="s">
        <v>230</v>
      </c>
      <c r="AU258" s="240" t="s">
        <v>91</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115</v>
      </c>
      <c r="BM258" s="240" t="s">
        <v>3039</v>
      </c>
    </row>
    <row r="259" s="2" customFormat="1" ht="16.5" customHeight="1">
      <c r="A259" s="40"/>
      <c r="B259" s="41"/>
      <c r="C259" s="229" t="s">
        <v>525</v>
      </c>
      <c r="D259" s="229" t="s">
        <v>230</v>
      </c>
      <c r="E259" s="230" t="s">
        <v>3040</v>
      </c>
      <c r="F259" s="231" t="s">
        <v>3041</v>
      </c>
      <c r="G259" s="232" t="s">
        <v>415</v>
      </c>
      <c r="H259" s="233">
        <v>102.2</v>
      </c>
      <c r="I259" s="234"/>
      <c r="J259" s="235">
        <f>ROUND(I259*H259,2)</f>
        <v>0</v>
      </c>
      <c r="K259" s="231" t="s">
        <v>234</v>
      </c>
      <c r="L259" s="46"/>
      <c r="M259" s="236" t="s">
        <v>1</v>
      </c>
      <c r="N259" s="237" t="s">
        <v>48</v>
      </c>
      <c r="O259" s="93"/>
      <c r="P259" s="238">
        <f>O259*H259</f>
        <v>0</v>
      </c>
      <c r="Q259" s="238">
        <v>0</v>
      </c>
      <c r="R259" s="238">
        <f>Q259*H259</f>
        <v>0</v>
      </c>
      <c r="S259" s="238">
        <v>0</v>
      </c>
      <c r="T259" s="239">
        <f>S259*H259</f>
        <v>0</v>
      </c>
      <c r="U259" s="40"/>
      <c r="V259" s="40"/>
      <c r="W259" s="40"/>
      <c r="X259" s="40"/>
      <c r="Y259" s="40"/>
      <c r="Z259" s="40"/>
      <c r="AA259" s="40"/>
      <c r="AB259" s="40"/>
      <c r="AC259" s="40"/>
      <c r="AD259" s="40"/>
      <c r="AE259" s="40"/>
      <c r="AR259" s="240" t="s">
        <v>115</v>
      </c>
      <c r="AT259" s="240" t="s">
        <v>230</v>
      </c>
      <c r="AU259" s="240" t="s">
        <v>91</v>
      </c>
      <c r="AY259" s="18" t="s">
        <v>227</v>
      </c>
      <c r="BE259" s="241">
        <f>IF(N259="základní",J259,0)</f>
        <v>0</v>
      </c>
      <c r="BF259" s="241">
        <f>IF(N259="snížená",J259,0)</f>
        <v>0</v>
      </c>
      <c r="BG259" s="241">
        <f>IF(N259="zákl. přenesená",J259,0)</f>
        <v>0</v>
      </c>
      <c r="BH259" s="241">
        <f>IF(N259="sníž. přenesená",J259,0)</f>
        <v>0</v>
      </c>
      <c r="BI259" s="241">
        <f>IF(N259="nulová",J259,0)</f>
        <v>0</v>
      </c>
      <c r="BJ259" s="18" t="s">
        <v>87</v>
      </c>
      <c r="BK259" s="241">
        <f>ROUND(I259*H259,2)</f>
        <v>0</v>
      </c>
      <c r="BL259" s="18" t="s">
        <v>115</v>
      </c>
      <c r="BM259" s="240" t="s">
        <v>3042</v>
      </c>
    </row>
    <row r="260" s="2" customFormat="1" ht="16.5" customHeight="1">
      <c r="A260" s="40"/>
      <c r="B260" s="41"/>
      <c r="C260" s="229" t="s">
        <v>529</v>
      </c>
      <c r="D260" s="229" t="s">
        <v>230</v>
      </c>
      <c r="E260" s="230" t="s">
        <v>3043</v>
      </c>
      <c r="F260" s="231" t="s">
        <v>3044</v>
      </c>
      <c r="G260" s="232" t="s">
        <v>398</v>
      </c>
      <c r="H260" s="233">
        <v>1.7450000000000001</v>
      </c>
      <c r="I260" s="234"/>
      <c r="J260" s="235">
        <f>ROUND(I260*H260,2)</f>
        <v>0</v>
      </c>
      <c r="K260" s="231" t="s">
        <v>234</v>
      </c>
      <c r="L260" s="46"/>
      <c r="M260" s="236" t="s">
        <v>1</v>
      </c>
      <c r="N260" s="237" t="s">
        <v>48</v>
      </c>
      <c r="O260" s="93"/>
      <c r="P260" s="238">
        <f>O260*H260</f>
        <v>0</v>
      </c>
      <c r="Q260" s="238">
        <v>1.0525599999999999</v>
      </c>
      <c r="R260" s="238">
        <f>Q260*H260</f>
        <v>1.8367172000000001</v>
      </c>
      <c r="S260" s="238">
        <v>0</v>
      </c>
      <c r="T260" s="239">
        <f>S260*H260</f>
        <v>0</v>
      </c>
      <c r="U260" s="40"/>
      <c r="V260" s="40"/>
      <c r="W260" s="40"/>
      <c r="X260" s="40"/>
      <c r="Y260" s="40"/>
      <c r="Z260" s="40"/>
      <c r="AA260" s="40"/>
      <c r="AB260" s="40"/>
      <c r="AC260" s="40"/>
      <c r="AD260" s="40"/>
      <c r="AE260" s="40"/>
      <c r="AR260" s="240" t="s">
        <v>115</v>
      </c>
      <c r="AT260" s="240" t="s">
        <v>230</v>
      </c>
      <c r="AU260" s="240" t="s">
        <v>91</v>
      </c>
      <c r="AY260" s="18" t="s">
        <v>227</v>
      </c>
      <c r="BE260" s="241">
        <f>IF(N260="základní",J260,0)</f>
        <v>0</v>
      </c>
      <c r="BF260" s="241">
        <f>IF(N260="snížená",J260,0)</f>
        <v>0</v>
      </c>
      <c r="BG260" s="241">
        <f>IF(N260="zákl. přenesená",J260,0)</f>
        <v>0</v>
      </c>
      <c r="BH260" s="241">
        <f>IF(N260="sníž. přenesená",J260,0)</f>
        <v>0</v>
      </c>
      <c r="BI260" s="241">
        <f>IF(N260="nulová",J260,0)</f>
        <v>0</v>
      </c>
      <c r="BJ260" s="18" t="s">
        <v>87</v>
      </c>
      <c r="BK260" s="241">
        <f>ROUND(I260*H260,2)</f>
        <v>0</v>
      </c>
      <c r="BL260" s="18" t="s">
        <v>115</v>
      </c>
      <c r="BM260" s="240" t="s">
        <v>3045</v>
      </c>
    </row>
    <row r="261" s="13" customFormat="1">
      <c r="A261" s="13"/>
      <c r="B261" s="252"/>
      <c r="C261" s="253"/>
      <c r="D261" s="242" t="s">
        <v>369</v>
      </c>
      <c r="E261" s="254" t="s">
        <v>1</v>
      </c>
      <c r="F261" s="255" t="s">
        <v>3046</v>
      </c>
      <c r="G261" s="253"/>
      <c r="H261" s="256">
        <v>1.5860000000000001</v>
      </c>
      <c r="I261" s="257"/>
      <c r="J261" s="253"/>
      <c r="K261" s="253"/>
      <c r="L261" s="258"/>
      <c r="M261" s="259"/>
      <c r="N261" s="260"/>
      <c r="O261" s="260"/>
      <c r="P261" s="260"/>
      <c r="Q261" s="260"/>
      <c r="R261" s="260"/>
      <c r="S261" s="260"/>
      <c r="T261" s="261"/>
      <c r="U261" s="13"/>
      <c r="V261" s="13"/>
      <c r="W261" s="13"/>
      <c r="X261" s="13"/>
      <c r="Y261" s="13"/>
      <c r="Z261" s="13"/>
      <c r="AA261" s="13"/>
      <c r="AB261" s="13"/>
      <c r="AC261" s="13"/>
      <c r="AD261" s="13"/>
      <c r="AE261" s="13"/>
      <c r="AT261" s="262" t="s">
        <v>369</v>
      </c>
      <c r="AU261" s="262" t="s">
        <v>91</v>
      </c>
      <c r="AV261" s="13" t="s">
        <v>91</v>
      </c>
      <c r="AW261" s="13" t="s">
        <v>38</v>
      </c>
      <c r="AX261" s="13" t="s">
        <v>83</v>
      </c>
      <c r="AY261" s="262" t="s">
        <v>227</v>
      </c>
    </row>
    <row r="262" s="16" customFormat="1">
      <c r="A262" s="16"/>
      <c r="B262" s="294"/>
      <c r="C262" s="295"/>
      <c r="D262" s="242" t="s">
        <v>369</v>
      </c>
      <c r="E262" s="296" t="s">
        <v>1</v>
      </c>
      <c r="F262" s="297" t="s">
        <v>450</v>
      </c>
      <c r="G262" s="295"/>
      <c r="H262" s="298">
        <v>1.5860000000000001</v>
      </c>
      <c r="I262" s="299"/>
      <c r="J262" s="295"/>
      <c r="K262" s="295"/>
      <c r="L262" s="300"/>
      <c r="M262" s="301"/>
      <c r="N262" s="302"/>
      <c r="O262" s="302"/>
      <c r="P262" s="302"/>
      <c r="Q262" s="302"/>
      <c r="R262" s="302"/>
      <c r="S262" s="302"/>
      <c r="T262" s="303"/>
      <c r="U262" s="16"/>
      <c r="V262" s="16"/>
      <c r="W262" s="16"/>
      <c r="X262" s="16"/>
      <c r="Y262" s="16"/>
      <c r="Z262" s="16"/>
      <c r="AA262" s="16"/>
      <c r="AB262" s="16"/>
      <c r="AC262" s="16"/>
      <c r="AD262" s="16"/>
      <c r="AE262" s="16"/>
      <c r="AT262" s="304" t="s">
        <v>369</v>
      </c>
      <c r="AU262" s="304" t="s">
        <v>91</v>
      </c>
      <c r="AV262" s="16" t="s">
        <v>102</v>
      </c>
      <c r="AW262" s="16" t="s">
        <v>38</v>
      </c>
      <c r="AX262" s="16" t="s">
        <v>83</v>
      </c>
      <c r="AY262" s="304" t="s">
        <v>227</v>
      </c>
    </row>
    <row r="263" s="13" customFormat="1">
      <c r="A263" s="13"/>
      <c r="B263" s="252"/>
      <c r="C263" s="253"/>
      <c r="D263" s="242" t="s">
        <v>369</v>
      </c>
      <c r="E263" s="254" t="s">
        <v>1</v>
      </c>
      <c r="F263" s="255" t="s">
        <v>3047</v>
      </c>
      <c r="G263" s="253"/>
      <c r="H263" s="256">
        <v>0.159</v>
      </c>
      <c r="I263" s="257"/>
      <c r="J263" s="253"/>
      <c r="K263" s="253"/>
      <c r="L263" s="258"/>
      <c r="M263" s="259"/>
      <c r="N263" s="260"/>
      <c r="O263" s="260"/>
      <c r="P263" s="260"/>
      <c r="Q263" s="260"/>
      <c r="R263" s="260"/>
      <c r="S263" s="260"/>
      <c r="T263" s="261"/>
      <c r="U263" s="13"/>
      <c r="V263" s="13"/>
      <c r="W263" s="13"/>
      <c r="X263" s="13"/>
      <c r="Y263" s="13"/>
      <c r="Z263" s="13"/>
      <c r="AA263" s="13"/>
      <c r="AB263" s="13"/>
      <c r="AC263" s="13"/>
      <c r="AD263" s="13"/>
      <c r="AE263" s="13"/>
      <c r="AT263" s="262" t="s">
        <v>369</v>
      </c>
      <c r="AU263" s="262" t="s">
        <v>91</v>
      </c>
      <c r="AV263" s="13" t="s">
        <v>91</v>
      </c>
      <c r="AW263" s="13" t="s">
        <v>38</v>
      </c>
      <c r="AX263" s="13" t="s">
        <v>83</v>
      </c>
      <c r="AY263" s="262" t="s">
        <v>227</v>
      </c>
    </row>
    <row r="264" s="14" customFormat="1">
      <c r="A264" s="14"/>
      <c r="B264" s="263"/>
      <c r="C264" s="264"/>
      <c r="D264" s="242" t="s">
        <v>369</v>
      </c>
      <c r="E264" s="265" t="s">
        <v>1</v>
      </c>
      <c r="F264" s="266" t="s">
        <v>371</v>
      </c>
      <c r="G264" s="264"/>
      <c r="H264" s="267">
        <v>1.7450000000000001</v>
      </c>
      <c r="I264" s="268"/>
      <c r="J264" s="264"/>
      <c r="K264" s="264"/>
      <c r="L264" s="269"/>
      <c r="M264" s="270"/>
      <c r="N264" s="271"/>
      <c r="O264" s="271"/>
      <c r="P264" s="271"/>
      <c r="Q264" s="271"/>
      <c r="R264" s="271"/>
      <c r="S264" s="271"/>
      <c r="T264" s="272"/>
      <c r="U264" s="14"/>
      <c r="V264" s="14"/>
      <c r="W264" s="14"/>
      <c r="X264" s="14"/>
      <c r="Y264" s="14"/>
      <c r="Z264" s="14"/>
      <c r="AA264" s="14"/>
      <c r="AB264" s="14"/>
      <c r="AC264" s="14"/>
      <c r="AD264" s="14"/>
      <c r="AE264" s="14"/>
      <c r="AT264" s="273" t="s">
        <v>369</v>
      </c>
      <c r="AU264" s="273" t="s">
        <v>91</v>
      </c>
      <c r="AV264" s="14" t="s">
        <v>115</v>
      </c>
      <c r="AW264" s="14" t="s">
        <v>38</v>
      </c>
      <c r="AX264" s="14" t="s">
        <v>87</v>
      </c>
      <c r="AY264" s="273" t="s">
        <v>227</v>
      </c>
    </row>
    <row r="265" s="2" customFormat="1" ht="16.5" customHeight="1">
      <c r="A265" s="40"/>
      <c r="B265" s="41"/>
      <c r="C265" s="229" t="s">
        <v>533</v>
      </c>
      <c r="D265" s="229" t="s">
        <v>230</v>
      </c>
      <c r="E265" s="230" t="s">
        <v>3048</v>
      </c>
      <c r="F265" s="231" t="s">
        <v>3049</v>
      </c>
      <c r="G265" s="232" t="s">
        <v>374</v>
      </c>
      <c r="H265" s="233">
        <v>15.396000000000001</v>
      </c>
      <c r="I265" s="234"/>
      <c r="J265" s="235">
        <f>ROUND(I265*H265,2)</f>
        <v>0</v>
      </c>
      <c r="K265" s="231" t="s">
        <v>234</v>
      </c>
      <c r="L265" s="46"/>
      <c r="M265" s="236" t="s">
        <v>1</v>
      </c>
      <c r="N265" s="237" t="s">
        <v>48</v>
      </c>
      <c r="O265" s="93"/>
      <c r="P265" s="238">
        <f>O265*H265</f>
        <v>0</v>
      </c>
      <c r="Q265" s="238">
        <v>2.2564199999999999</v>
      </c>
      <c r="R265" s="238">
        <f>Q265*H265</f>
        <v>34.739842320000001</v>
      </c>
      <c r="S265" s="238">
        <v>0</v>
      </c>
      <c r="T265" s="239">
        <f>S265*H265</f>
        <v>0</v>
      </c>
      <c r="U265" s="40"/>
      <c r="V265" s="40"/>
      <c r="W265" s="40"/>
      <c r="X265" s="40"/>
      <c r="Y265" s="40"/>
      <c r="Z265" s="40"/>
      <c r="AA265" s="40"/>
      <c r="AB265" s="40"/>
      <c r="AC265" s="40"/>
      <c r="AD265" s="40"/>
      <c r="AE265" s="40"/>
      <c r="AR265" s="240" t="s">
        <v>115</v>
      </c>
      <c r="AT265" s="240" t="s">
        <v>230</v>
      </c>
      <c r="AU265" s="240" t="s">
        <v>91</v>
      </c>
      <c r="AY265" s="18" t="s">
        <v>227</v>
      </c>
      <c r="BE265" s="241">
        <f>IF(N265="základní",J265,0)</f>
        <v>0</v>
      </c>
      <c r="BF265" s="241">
        <f>IF(N265="snížená",J265,0)</f>
        <v>0</v>
      </c>
      <c r="BG265" s="241">
        <f>IF(N265="zákl. přenesená",J265,0)</f>
        <v>0</v>
      </c>
      <c r="BH265" s="241">
        <f>IF(N265="sníž. přenesená",J265,0)</f>
        <v>0</v>
      </c>
      <c r="BI265" s="241">
        <f>IF(N265="nulová",J265,0)</f>
        <v>0</v>
      </c>
      <c r="BJ265" s="18" t="s">
        <v>87</v>
      </c>
      <c r="BK265" s="241">
        <f>ROUND(I265*H265,2)</f>
        <v>0</v>
      </c>
      <c r="BL265" s="18" t="s">
        <v>115</v>
      </c>
      <c r="BM265" s="240" t="s">
        <v>3050</v>
      </c>
    </row>
    <row r="266" s="13" customFormat="1">
      <c r="A266" s="13"/>
      <c r="B266" s="252"/>
      <c r="C266" s="253"/>
      <c r="D266" s="242" t="s">
        <v>369</v>
      </c>
      <c r="E266" s="254" t="s">
        <v>1</v>
      </c>
      <c r="F266" s="255" t="s">
        <v>3051</v>
      </c>
      <c r="G266" s="253"/>
      <c r="H266" s="256">
        <v>1.046</v>
      </c>
      <c r="I266" s="257"/>
      <c r="J266" s="253"/>
      <c r="K266" s="253"/>
      <c r="L266" s="258"/>
      <c r="M266" s="259"/>
      <c r="N266" s="260"/>
      <c r="O266" s="260"/>
      <c r="P266" s="260"/>
      <c r="Q266" s="260"/>
      <c r="R266" s="260"/>
      <c r="S266" s="260"/>
      <c r="T266" s="261"/>
      <c r="U266" s="13"/>
      <c r="V266" s="13"/>
      <c r="W266" s="13"/>
      <c r="X266" s="13"/>
      <c r="Y266" s="13"/>
      <c r="Z266" s="13"/>
      <c r="AA266" s="13"/>
      <c r="AB266" s="13"/>
      <c r="AC266" s="13"/>
      <c r="AD266" s="13"/>
      <c r="AE266" s="13"/>
      <c r="AT266" s="262" t="s">
        <v>369</v>
      </c>
      <c r="AU266" s="262" t="s">
        <v>91</v>
      </c>
      <c r="AV266" s="13" t="s">
        <v>91</v>
      </c>
      <c r="AW266" s="13" t="s">
        <v>38</v>
      </c>
      <c r="AX266" s="13" t="s">
        <v>83</v>
      </c>
      <c r="AY266" s="262" t="s">
        <v>227</v>
      </c>
    </row>
    <row r="267" s="13" customFormat="1">
      <c r="A267" s="13"/>
      <c r="B267" s="252"/>
      <c r="C267" s="253"/>
      <c r="D267" s="242" t="s">
        <v>369</v>
      </c>
      <c r="E267" s="254" t="s">
        <v>1</v>
      </c>
      <c r="F267" s="255" t="s">
        <v>3052</v>
      </c>
      <c r="G267" s="253"/>
      <c r="H267" s="256">
        <v>14.35</v>
      </c>
      <c r="I267" s="257"/>
      <c r="J267" s="253"/>
      <c r="K267" s="253"/>
      <c r="L267" s="258"/>
      <c r="M267" s="259"/>
      <c r="N267" s="260"/>
      <c r="O267" s="260"/>
      <c r="P267" s="260"/>
      <c r="Q267" s="260"/>
      <c r="R267" s="260"/>
      <c r="S267" s="260"/>
      <c r="T267" s="261"/>
      <c r="U267" s="13"/>
      <c r="V267" s="13"/>
      <c r="W267" s="13"/>
      <c r="X267" s="13"/>
      <c r="Y267" s="13"/>
      <c r="Z267" s="13"/>
      <c r="AA267" s="13"/>
      <c r="AB267" s="13"/>
      <c r="AC267" s="13"/>
      <c r="AD267" s="13"/>
      <c r="AE267" s="13"/>
      <c r="AT267" s="262" t="s">
        <v>369</v>
      </c>
      <c r="AU267" s="262" t="s">
        <v>91</v>
      </c>
      <c r="AV267" s="13" t="s">
        <v>91</v>
      </c>
      <c r="AW267" s="13" t="s">
        <v>38</v>
      </c>
      <c r="AX267" s="13" t="s">
        <v>83</v>
      </c>
      <c r="AY267" s="262" t="s">
        <v>227</v>
      </c>
    </row>
    <row r="268" s="14" customFormat="1">
      <c r="A268" s="14"/>
      <c r="B268" s="263"/>
      <c r="C268" s="264"/>
      <c r="D268" s="242" t="s">
        <v>369</v>
      </c>
      <c r="E268" s="265" t="s">
        <v>1</v>
      </c>
      <c r="F268" s="266" t="s">
        <v>371</v>
      </c>
      <c r="G268" s="264"/>
      <c r="H268" s="267">
        <v>15.396000000000001</v>
      </c>
      <c r="I268" s="268"/>
      <c r="J268" s="264"/>
      <c r="K268" s="264"/>
      <c r="L268" s="269"/>
      <c r="M268" s="270"/>
      <c r="N268" s="271"/>
      <c r="O268" s="271"/>
      <c r="P268" s="271"/>
      <c r="Q268" s="271"/>
      <c r="R268" s="271"/>
      <c r="S268" s="271"/>
      <c r="T268" s="272"/>
      <c r="U268" s="14"/>
      <c r="V268" s="14"/>
      <c r="W268" s="14"/>
      <c r="X268" s="14"/>
      <c r="Y268" s="14"/>
      <c r="Z268" s="14"/>
      <c r="AA268" s="14"/>
      <c r="AB268" s="14"/>
      <c r="AC268" s="14"/>
      <c r="AD268" s="14"/>
      <c r="AE268" s="14"/>
      <c r="AT268" s="273" t="s">
        <v>369</v>
      </c>
      <c r="AU268" s="273" t="s">
        <v>91</v>
      </c>
      <c r="AV268" s="14" t="s">
        <v>115</v>
      </c>
      <c r="AW268" s="14" t="s">
        <v>38</v>
      </c>
      <c r="AX268" s="14" t="s">
        <v>87</v>
      </c>
      <c r="AY268" s="273" t="s">
        <v>227</v>
      </c>
    </row>
    <row r="269" s="2" customFormat="1" ht="16.5" customHeight="1">
      <c r="A269" s="40"/>
      <c r="B269" s="41"/>
      <c r="C269" s="229" t="s">
        <v>537</v>
      </c>
      <c r="D269" s="229" t="s">
        <v>230</v>
      </c>
      <c r="E269" s="230" t="s">
        <v>3053</v>
      </c>
      <c r="F269" s="231" t="s">
        <v>3054</v>
      </c>
      <c r="G269" s="232" t="s">
        <v>374</v>
      </c>
      <c r="H269" s="233">
        <v>1.4890000000000001</v>
      </c>
      <c r="I269" s="234"/>
      <c r="J269" s="235">
        <f>ROUND(I269*H269,2)</f>
        <v>0</v>
      </c>
      <c r="K269" s="231" t="s">
        <v>234</v>
      </c>
      <c r="L269" s="46"/>
      <c r="M269" s="236" t="s">
        <v>1</v>
      </c>
      <c r="N269" s="237" t="s">
        <v>48</v>
      </c>
      <c r="O269" s="93"/>
      <c r="P269" s="238">
        <f>O269*H269</f>
        <v>0</v>
      </c>
      <c r="Q269" s="238">
        <v>2.4533700000000001</v>
      </c>
      <c r="R269" s="238">
        <f>Q269*H269</f>
        <v>3.6530679300000002</v>
      </c>
      <c r="S269" s="238">
        <v>0</v>
      </c>
      <c r="T269" s="239">
        <f>S269*H269</f>
        <v>0</v>
      </c>
      <c r="U269" s="40"/>
      <c r="V269" s="40"/>
      <c r="W269" s="40"/>
      <c r="X269" s="40"/>
      <c r="Y269" s="40"/>
      <c r="Z269" s="40"/>
      <c r="AA269" s="40"/>
      <c r="AB269" s="40"/>
      <c r="AC269" s="40"/>
      <c r="AD269" s="40"/>
      <c r="AE269" s="40"/>
      <c r="AR269" s="240" t="s">
        <v>115</v>
      </c>
      <c r="AT269" s="240" t="s">
        <v>230</v>
      </c>
      <c r="AU269" s="240" t="s">
        <v>91</v>
      </c>
      <c r="AY269" s="18" t="s">
        <v>227</v>
      </c>
      <c r="BE269" s="241">
        <f>IF(N269="základní",J269,0)</f>
        <v>0</v>
      </c>
      <c r="BF269" s="241">
        <f>IF(N269="snížená",J269,0)</f>
        <v>0</v>
      </c>
      <c r="BG269" s="241">
        <f>IF(N269="zákl. přenesená",J269,0)</f>
        <v>0</v>
      </c>
      <c r="BH269" s="241">
        <f>IF(N269="sníž. přenesená",J269,0)</f>
        <v>0</v>
      </c>
      <c r="BI269" s="241">
        <f>IF(N269="nulová",J269,0)</f>
        <v>0</v>
      </c>
      <c r="BJ269" s="18" t="s">
        <v>87</v>
      </c>
      <c r="BK269" s="241">
        <f>ROUND(I269*H269,2)</f>
        <v>0</v>
      </c>
      <c r="BL269" s="18" t="s">
        <v>115</v>
      </c>
      <c r="BM269" s="240" t="s">
        <v>3055</v>
      </c>
    </row>
    <row r="270" s="13" customFormat="1">
      <c r="A270" s="13"/>
      <c r="B270" s="252"/>
      <c r="C270" s="253"/>
      <c r="D270" s="242" t="s">
        <v>369</v>
      </c>
      <c r="E270" s="254" t="s">
        <v>1</v>
      </c>
      <c r="F270" s="255" t="s">
        <v>3056</v>
      </c>
      <c r="G270" s="253"/>
      <c r="H270" s="256">
        <v>1.4890000000000001</v>
      </c>
      <c r="I270" s="257"/>
      <c r="J270" s="253"/>
      <c r="K270" s="253"/>
      <c r="L270" s="258"/>
      <c r="M270" s="259"/>
      <c r="N270" s="260"/>
      <c r="O270" s="260"/>
      <c r="P270" s="260"/>
      <c r="Q270" s="260"/>
      <c r="R270" s="260"/>
      <c r="S270" s="260"/>
      <c r="T270" s="261"/>
      <c r="U270" s="13"/>
      <c r="V270" s="13"/>
      <c r="W270" s="13"/>
      <c r="X270" s="13"/>
      <c r="Y270" s="13"/>
      <c r="Z270" s="13"/>
      <c r="AA270" s="13"/>
      <c r="AB270" s="13"/>
      <c r="AC270" s="13"/>
      <c r="AD270" s="13"/>
      <c r="AE270" s="13"/>
      <c r="AT270" s="262" t="s">
        <v>369</v>
      </c>
      <c r="AU270" s="262" t="s">
        <v>91</v>
      </c>
      <c r="AV270" s="13" t="s">
        <v>91</v>
      </c>
      <c r="AW270" s="13" t="s">
        <v>38</v>
      </c>
      <c r="AX270" s="13" t="s">
        <v>83</v>
      </c>
      <c r="AY270" s="262" t="s">
        <v>227</v>
      </c>
    </row>
    <row r="271" s="14" customFormat="1">
      <c r="A271" s="14"/>
      <c r="B271" s="263"/>
      <c r="C271" s="264"/>
      <c r="D271" s="242" t="s">
        <v>369</v>
      </c>
      <c r="E271" s="265" t="s">
        <v>1</v>
      </c>
      <c r="F271" s="266" t="s">
        <v>371</v>
      </c>
      <c r="G271" s="264"/>
      <c r="H271" s="267">
        <v>1.4890000000000001</v>
      </c>
      <c r="I271" s="268"/>
      <c r="J271" s="264"/>
      <c r="K271" s="264"/>
      <c r="L271" s="269"/>
      <c r="M271" s="270"/>
      <c r="N271" s="271"/>
      <c r="O271" s="271"/>
      <c r="P271" s="271"/>
      <c r="Q271" s="271"/>
      <c r="R271" s="271"/>
      <c r="S271" s="271"/>
      <c r="T271" s="272"/>
      <c r="U271" s="14"/>
      <c r="V271" s="14"/>
      <c r="W271" s="14"/>
      <c r="X271" s="14"/>
      <c r="Y271" s="14"/>
      <c r="Z271" s="14"/>
      <c r="AA271" s="14"/>
      <c r="AB271" s="14"/>
      <c r="AC271" s="14"/>
      <c r="AD271" s="14"/>
      <c r="AE271" s="14"/>
      <c r="AT271" s="273" t="s">
        <v>369</v>
      </c>
      <c r="AU271" s="273" t="s">
        <v>91</v>
      </c>
      <c r="AV271" s="14" t="s">
        <v>115</v>
      </c>
      <c r="AW271" s="14" t="s">
        <v>38</v>
      </c>
      <c r="AX271" s="14" t="s">
        <v>87</v>
      </c>
      <c r="AY271" s="273" t="s">
        <v>227</v>
      </c>
    </row>
    <row r="272" s="2" customFormat="1" ht="16.5" customHeight="1">
      <c r="A272" s="40"/>
      <c r="B272" s="41"/>
      <c r="C272" s="229" t="s">
        <v>541</v>
      </c>
      <c r="D272" s="229" t="s">
        <v>230</v>
      </c>
      <c r="E272" s="230" t="s">
        <v>3057</v>
      </c>
      <c r="F272" s="231" t="s">
        <v>3058</v>
      </c>
      <c r="G272" s="232" t="s">
        <v>398</v>
      </c>
      <c r="H272" s="233">
        <v>0.253</v>
      </c>
      <c r="I272" s="234"/>
      <c r="J272" s="235">
        <f>ROUND(I272*H272,2)</f>
        <v>0</v>
      </c>
      <c r="K272" s="231" t="s">
        <v>234</v>
      </c>
      <c r="L272" s="46"/>
      <c r="M272" s="236" t="s">
        <v>1</v>
      </c>
      <c r="N272" s="237" t="s">
        <v>48</v>
      </c>
      <c r="O272" s="93"/>
      <c r="P272" s="238">
        <f>O272*H272</f>
        <v>0</v>
      </c>
      <c r="Q272" s="238">
        <v>1.04887</v>
      </c>
      <c r="R272" s="238">
        <f>Q272*H272</f>
        <v>0.26536410999999999</v>
      </c>
      <c r="S272" s="238">
        <v>0</v>
      </c>
      <c r="T272" s="239">
        <f>S272*H272</f>
        <v>0</v>
      </c>
      <c r="U272" s="40"/>
      <c r="V272" s="40"/>
      <c r="W272" s="40"/>
      <c r="X272" s="40"/>
      <c r="Y272" s="40"/>
      <c r="Z272" s="40"/>
      <c r="AA272" s="40"/>
      <c r="AB272" s="40"/>
      <c r="AC272" s="40"/>
      <c r="AD272" s="40"/>
      <c r="AE272" s="40"/>
      <c r="AR272" s="240" t="s">
        <v>115</v>
      </c>
      <c r="AT272" s="240" t="s">
        <v>230</v>
      </c>
      <c r="AU272" s="240" t="s">
        <v>91</v>
      </c>
      <c r="AY272" s="18" t="s">
        <v>227</v>
      </c>
      <c r="BE272" s="241">
        <f>IF(N272="základní",J272,0)</f>
        <v>0</v>
      </c>
      <c r="BF272" s="241">
        <f>IF(N272="snížená",J272,0)</f>
        <v>0</v>
      </c>
      <c r="BG272" s="241">
        <f>IF(N272="zákl. přenesená",J272,0)</f>
        <v>0</v>
      </c>
      <c r="BH272" s="241">
        <f>IF(N272="sníž. přenesená",J272,0)</f>
        <v>0</v>
      </c>
      <c r="BI272" s="241">
        <f>IF(N272="nulová",J272,0)</f>
        <v>0</v>
      </c>
      <c r="BJ272" s="18" t="s">
        <v>87</v>
      </c>
      <c r="BK272" s="241">
        <f>ROUND(I272*H272,2)</f>
        <v>0</v>
      </c>
      <c r="BL272" s="18" t="s">
        <v>115</v>
      </c>
      <c r="BM272" s="240" t="s">
        <v>3059</v>
      </c>
    </row>
    <row r="273" s="13" customFormat="1">
      <c r="A273" s="13"/>
      <c r="B273" s="252"/>
      <c r="C273" s="253"/>
      <c r="D273" s="242" t="s">
        <v>369</v>
      </c>
      <c r="E273" s="254" t="s">
        <v>1</v>
      </c>
      <c r="F273" s="255" t="s">
        <v>3060</v>
      </c>
      <c r="G273" s="253"/>
      <c r="H273" s="256">
        <v>0.23000000000000001</v>
      </c>
      <c r="I273" s="257"/>
      <c r="J273" s="253"/>
      <c r="K273" s="253"/>
      <c r="L273" s="258"/>
      <c r="M273" s="259"/>
      <c r="N273" s="260"/>
      <c r="O273" s="260"/>
      <c r="P273" s="260"/>
      <c r="Q273" s="260"/>
      <c r="R273" s="260"/>
      <c r="S273" s="260"/>
      <c r="T273" s="261"/>
      <c r="U273" s="13"/>
      <c r="V273" s="13"/>
      <c r="W273" s="13"/>
      <c r="X273" s="13"/>
      <c r="Y273" s="13"/>
      <c r="Z273" s="13"/>
      <c r="AA273" s="13"/>
      <c r="AB273" s="13"/>
      <c r="AC273" s="13"/>
      <c r="AD273" s="13"/>
      <c r="AE273" s="13"/>
      <c r="AT273" s="262" t="s">
        <v>369</v>
      </c>
      <c r="AU273" s="262" t="s">
        <v>91</v>
      </c>
      <c r="AV273" s="13" t="s">
        <v>91</v>
      </c>
      <c r="AW273" s="13" t="s">
        <v>38</v>
      </c>
      <c r="AX273" s="13" t="s">
        <v>83</v>
      </c>
      <c r="AY273" s="262" t="s">
        <v>227</v>
      </c>
    </row>
    <row r="274" s="16" customFormat="1">
      <c r="A274" s="16"/>
      <c r="B274" s="294"/>
      <c r="C274" s="295"/>
      <c r="D274" s="242" t="s">
        <v>369</v>
      </c>
      <c r="E274" s="296" t="s">
        <v>1</v>
      </c>
      <c r="F274" s="297" t="s">
        <v>450</v>
      </c>
      <c r="G274" s="295"/>
      <c r="H274" s="298">
        <v>0.23000000000000001</v>
      </c>
      <c r="I274" s="299"/>
      <c r="J274" s="295"/>
      <c r="K274" s="295"/>
      <c r="L274" s="300"/>
      <c r="M274" s="301"/>
      <c r="N274" s="302"/>
      <c r="O274" s="302"/>
      <c r="P274" s="302"/>
      <c r="Q274" s="302"/>
      <c r="R274" s="302"/>
      <c r="S274" s="302"/>
      <c r="T274" s="303"/>
      <c r="U274" s="16"/>
      <c r="V274" s="16"/>
      <c r="W274" s="16"/>
      <c r="X274" s="16"/>
      <c r="Y274" s="16"/>
      <c r="Z274" s="16"/>
      <c r="AA274" s="16"/>
      <c r="AB274" s="16"/>
      <c r="AC274" s="16"/>
      <c r="AD274" s="16"/>
      <c r="AE274" s="16"/>
      <c r="AT274" s="304" t="s">
        <v>369</v>
      </c>
      <c r="AU274" s="304" t="s">
        <v>91</v>
      </c>
      <c r="AV274" s="16" t="s">
        <v>102</v>
      </c>
      <c r="AW274" s="16" t="s">
        <v>38</v>
      </c>
      <c r="AX274" s="16" t="s">
        <v>83</v>
      </c>
      <c r="AY274" s="304" t="s">
        <v>227</v>
      </c>
    </row>
    <row r="275" s="13" customFormat="1">
      <c r="A275" s="13"/>
      <c r="B275" s="252"/>
      <c r="C275" s="253"/>
      <c r="D275" s="242" t="s">
        <v>369</v>
      </c>
      <c r="E275" s="254" t="s">
        <v>1</v>
      </c>
      <c r="F275" s="255" t="s">
        <v>3061</v>
      </c>
      <c r="G275" s="253"/>
      <c r="H275" s="256">
        <v>0.023</v>
      </c>
      <c r="I275" s="257"/>
      <c r="J275" s="253"/>
      <c r="K275" s="253"/>
      <c r="L275" s="258"/>
      <c r="M275" s="259"/>
      <c r="N275" s="260"/>
      <c r="O275" s="260"/>
      <c r="P275" s="260"/>
      <c r="Q275" s="260"/>
      <c r="R275" s="260"/>
      <c r="S275" s="260"/>
      <c r="T275" s="261"/>
      <c r="U275" s="13"/>
      <c r="V275" s="13"/>
      <c r="W275" s="13"/>
      <c r="X275" s="13"/>
      <c r="Y275" s="13"/>
      <c r="Z275" s="13"/>
      <c r="AA275" s="13"/>
      <c r="AB275" s="13"/>
      <c r="AC275" s="13"/>
      <c r="AD275" s="13"/>
      <c r="AE275" s="13"/>
      <c r="AT275" s="262" t="s">
        <v>369</v>
      </c>
      <c r="AU275" s="262" t="s">
        <v>91</v>
      </c>
      <c r="AV275" s="13" t="s">
        <v>91</v>
      </c>
      <c r="AW275" s="13" t="s">
        <v>38</v>
      </c>
      <c r="AX275" s="13" t="s">
        <v>83</v>
      </c>
      <c r="AY275" s="262" t="s">
        <v>227</v>
      </c>
    </row>
    <row r="276" s="14" customFormat="1">
      <c r="A276" s="14"/>
      <c r="B276" s="263"/>
      <c r="C276" s="264"/>
      <c r="D276" s="242" t="s">
        <v>369</v>
      </c>
      <c r="E276" s="265" t="s">
        <v>1</v>
      </c>
      <c r="F276" s="266" t="s">
        <v>371</v>
      </c>
      <c r="G276" s="264"/>
      <c r="H276" s="267">
        <v>0.253</v>
      </c>
      <c r="I276" s="268"/>
      <c r="J276" s="264"/>
      <c r="K276" s="264"/>
      <c r="L276" s="269"/>
      <c r="M276" s="270"/>
      <c r="N276" s="271"/>
      <c r="O276" s="271"/>
      <c r="P276" s="271"/>
      <c r="Q276" s="271"/>
      <c r="R276" s="271"/>
      <c r="S276" s="271"/>
      <c r="T276" s="272"/>
      <c r="U276" s="14"/>
      <c r="V276" s="14"/>
      <c r="W276" s="14"/>
      <c r="X276" s="14"/>
      <c r="Y276" s="14"/>
      <c r="Z276" s="14"/>
      <c r="AA276" s="14"/>
      <c r="AB276" s="14"/>
      <c r="AC276" s="14"/>
      <c r="AD276" s="14"/>
      <c r="AE276" s="14"/>
      <c r="AT276" s="273" t="s">
        <v>369</v>
      </c>
      <c r="AU276" s="273" t="s">
        <v>91</v>
      </c>
      <c r="AV276" s="14" t="s">
        <v>115</v>
      </c>
      <c r="AW276" s="14" t="s">
        <v>38</v>
      </c>
      <c r="AX276" s="14" t="s">
        <v>87</v>
      </c>
      <c r="AY276" s="273" t="s">
        <v>227</v>
      </c>
    </row>
    <row r="277" s="2" customFormat="1" ht="16.5" customHeight="1">
      <c r="A277" s="40"/>
      <c r="B277" s="41"/>
      <c r="C277" s="229" t="s">
        <v>547</v>
      </c>
      <c r="D277" s="229" t="s">
        <v>230</v>
      </c>
      <c r="E277" s="230" t="s">
        <v>3062</v>
      </c>
      <c r="F277" s="231" t="s">
        <v>3063</v>
      </c>
      <c r="G277" s="232" t="s">
        <v>398</v>
      </c>
      <c r="H277" s="233">
        <v>0.28599999999999998</v>
      </c>
      <c r="I277" s="234"/>
      <c r="J277" s="235">
        <f>ROUND(I277*H277,2)</f>
        <v>0</v>
      </c>
      <c r="K277" s="231" t="s">
        <v>234</v>
      </c>
      <c r="L277" s="46"/>
      <c r="M277" s="236" t="s">
        <v>1</v>
      </c>
      <c r="N277" s="237" t="s">
        <v>48</v>
      </c>
      <c r="O277" s="93"/>
      <c r="P277" s="238">
        <f>O277*H277</f>
        <v>0</v>
      </c>
      <c r="Q277" s="238">
        <v>1.06277</v>
      </c>
      <c r="R277" s="238">
        <f>Q277*H277</f>
        <v>0.30395222</v>
      </c>
      <c r="S277" s="238">
        <v>0</v>
      </c>
      <c r="T277" s="239">
        <f>S277*H277</f>
        <v>0</v>
      </c>
      <c r="U277" s="40"/>
      <c r="V277" s="40"/>
      <c r="W277" s="40"/>
      <c r="X277" s="40"/>
      <c r="Y277" s="40"/>
      <c r="Z277" s="40"/>
      <c r="AA277" s="40"/>
      <c r="AB277" s="40"/>
      <c r="AC277" s="40"/>
      <c r="AD277" s="40"/>
      <c r="AE277" s="40"/>
      <c r="AR277" s="240" t="s">
        <v>115</v>
      </c>
      <c r="AT277" s="240" t="s">
        <v>230</v>
      </c>
      <c r="AU277" s="240" t="s">
        <v>91</v>
      </c>
      <c r="AY277" s="18" t="s">
        <v>227</v>
      </c>
      <c r="BE277" s="241">
        <f>IF(N277="základní",J277,0)</f>
        <v>0</v>
      </c>
      <c r="BF277" s="241">
        <f>IF(N277="snížená",J277,0)</f>
        <v>0</v>
      </c>
      <c r="BG277" s="241">
        <f>IF(N277="zákl. přenesená",J277,0)</f>
        <v>0</v>
      </c>
      <c r="BH277" s="241">
        <f>IF(N277="sníž. přenesená",J277,0)</f>
        <v>0</v>
      </c>
      <c r="BI277" s="241">
        <f>IF(N277="nulová",J277,0)</f>
        <v>0</v>
      </c>
      <c r="BJ277" s="18" t="s">
        <v>87</v>
      </c>
      <c r="BK277" s="241">
        <f>ROUND(I277*H277,2)</f>
        <v>0</v>
      </c>
      <c r="BL277" s="18" t="s">
        <v>115</v>
      </c>
      <c r="BM277" s="240" t="s">
        <v>3064</v>
      </c>
    </row>
    <row r="278" s="13" customFormat="1">
      <c r="A278" s="13"/>
      <c r="B278" s="252"/>
      <c r="C278" s="253"/>
      <c r="D278" s="242" t="s">
        <v>369</v>
      </c>
      <c r="E278" s="254" t="s">
        <v>1</v>
      </c>
      <c r="F278" s="255" t="s">
        <v>3065</v>
      </c>
      <c r="G278" s="253"/>
      <c r="H278" s="256">
        <v>0.26000000000000001</v>
      </c>
      <c r="I278" s="257"/>
      <c r="J278" s="253"/>
      <c r="K278" s="253"/>
      <c r="L278" s="258"/>
      <c r="M278" s="259"/>
      <c r="N278" s="260"/>
      <c r="O278" s="260"/>
      <c r="P278" s="260"/>
      <c r="Q278" s="260"/>
      <c r="R278" s="260"/>
      <c r="S278" s="260"/>
      <c r="T278" s="261"/>
      <c r="U278" s="13"/>
      <c r="V278" s="13"/>
      <c r="W278" s="13"/>
      <c r="X278" s="13"/>
      <c r="Y278" s="13"/>
      <c r="Z278" s="13"/>
      <c r="AA278" s="13"/>
      <c r="AB278" s="13"/>
      <c r="AC278" s="13"/>
      <c r="AD278" s="13"/>
      <c r="AE278" s="13"/>
      <c r="AT278" s="262" t="s">
        <v>369</v>
      </c>
      <c r="AU278" s="262" t="s">
        <v>91</v>
      </c>
      <c r="AV278" s="13" t="s">
        <v>91</v>
      </c>
      <c r="AW278" s="13" t="s">
        <v>38</v>
      </c>
      <c r="AX278" s="13" t="s">
        <v>83</v>
      </c>
      <c r="AY278" s="262" t="s">
        <v>227</v>
      </c>
    </row>
    <row r="279" s="16" customFormat="1">
      <c r="A279" s="16"/>
      <c r="B279" s="294"/>
      <c r="C279" s="295"/>
      <c r="D279" s="242" t="s">
        <v>369</v>
      </c>
      <c r="E279" s="296" t="s">
        <v>1</v>
      </c>
      <c r="F279" s="297" t="s">
        <v>450</v>
      </c>
      <c r="G279" s="295"/>
      <c r="H279" s="298">
        <v>0.26000000000000001</v>
      </c>
      <c r="I279" s="299"/>
      <c r="J279" s="295"/>
      <c r="K279" s="295"/>
      <c r="L279" s="300"/>
      <c r="M279" s="301"/>
      <c r="N279" s="302"/>
      <c r="O279" s="302"/>
      <c r="P279" s="302"/>
      <c r="Q279" s="302"/>
      <c r="R279" s="302"/>
      <c r="S279" s="302"/>
      <c r="T279" s="303"/>
      <c r="U279" s="16"/>
      <c r="V279" s="16"/>
      <c r="W279" s="16"/>
      <c r="X279" s="16"/>
      <c r="Y279" s="16"/>
      <c r="Z279" s="16"/>
      <c r="AA279" s="16"/>
      <c r="AB279" s="16"/>
      <c r="AC279" s="16"/>
      <c r="AD279" s="16"/>
      <c r="AE279" s="16"/>
      <c r="AT279" s="304" t="s">
        <v>369</v>
      </c>
      <c r="AU279" s="304" t="s">
        <v>91</v>
      </c>
      <c r="AV279" s="16" t="s">
        <v>102</v>
      </c>
      <c r="AW279" s="16" t="s">
        <v>38</v>
      </c>
      <c r="AX279" s="16" t="s">
        <v>83</v>
      </c>
      <c r="AY279" s="304" t="s">
        <v>227</v>
      </c>
    </row>
    <row r="280" s="13" customFormat="1">
      <c r="A280" s="13"/>
      <c r="B280" s="252"/>
      <c r="C280" s="253"/>
      <c r="D280" s="242" t="s">
        <v>369</v>
      </c>
      <c r="E280" s="254" t="s">
        <v>1</v>
      </c>
      <c r="F280" s="255" t="s">
        <v>3066</v>
      </c>
      <c r="G280" s="253"/>
      <c r="H280" s="256">
        <v>0.025999999999999999</v>
      </c>
      <c r="I280" s="257"/>
      <c r="J280" s="253"/>
      <c r="K280" s="253"/>
      <c r="L280" s="258"/>
      <c r="M280" s="259"/>
      <c r="N280" s="260"/>
      <c r="O280" s="260"/>
      <c r="P280" s="260"/>
      <c r="Q280" s="260"/>
      <c r="R280" s="260"/>
      <c r="S280" s="260"/>
      <c r="T280" s="261"/>
      <c r="U280" s="13"/>
      <c r="V280" s="13"/>
      <c r="W280" s="13"/>
      <c r="X280" s="13"/>
      <c r="Y280" s="13"/>
      <c r="Z280" s="13"/>
      <c r="AA280" s="13"/>
      <c r="AB280" s="13"/>
      <c r="AC280" s="13"/>
      <c r="AD280" s="13"/>
      <c r="AE280" s="13"/>
      <c r="AT280" s="262" t="s">
        <v>369</v>
      </c>
      <c r="AU280" s="262" t="s">
        <v>91</v>
      </c>
      <c r="AV280" s="13" t="s">
        <v>91</v>
      </c>
      <c r="AW280" s="13" t="s">
        <v>38</v>
      </c>
      <c r="AX280" s="13" t="s">
        <v>83</v>
      </c>
      <c r="AY280" s="262" t="s">
        <v>227</v>
      </c>
    </row>
    <row r="281" s="14" customFormat="1">
      <c r="A281" s="14"/>
      <c r="B281" s="263"/>
      <c r="C281" s="264"/>
      <c r="D281" s="242" t="s">
        <v>369</v>
      </c>
      <c r="E281" s="265" t="s">
        <v>1</v>
      </c>
      <c r="F281" s="266" t="s">
        <v>371</v>
      </c>
      <c r="G281" s="264"/>
      <c r="H281" s="267">
        <v>0.28599999999999998</v>
      </c>
      <c r="I281" s="268"/>
      <c r="J281" s="264"/>
      <c r="K281" s="264"/>
      <c r="L281" s="269"/>
      <c r="M281" s="270"/>
      <c r="N281" s="271"/>
      <c r="O281" s="271"/>
      <c r="P281" s="271"/>
      <c r="Q281" s="271"/>
      <c r="R281" s="271"/>
      <c r="S281" s="271"/>
      <c r="T281" s="272"/>
      <c r="U281" s="14"/>
      <c r="V281" s="14"/>
      <c r="W281" s="14"/>
      <c r="X281" s="14"/>
      <c r="Y281" s="14"/>
      <c r="Z281" s="14"/>
      <c r="AA281" s="14"/>
      <c r="AB281" s="14"/>
      <c r="AC281" s="14"/>
      <c r="AD281" s="14"/>
      <c r="AE281" s="14"/>
      <c r="AT281" s="273" t="s">
        <v>369</v>
      </c>
      <c r="AU281" s="273" t="s">
        <v>91</v>
      </c>
      <c r="AV281" s="14" t="s">
        <v>115</v>
      </c>
      <c r="AW281" s="14" t="s">
        <v>38</v>
      </c>
      <c r="AX281" s="14" t="s">
        <v>87</v>
      </c>
      <c r="AY281" s="273" t="s">
        <v>227</v>
      </c>
    </row>
    <row r="282" s="2" customFormat="1" ht="16.5" customHeight="1">
      <c r="A282" s="40"/>
      <c r="B282" s="41"/>
      <c r="C282" s="229" t="s">
        <v>552</v>
      </c>
      <c r="D282" s="229" t="s">
        <v>230</v>
      </c>
      <c r="E282" s="230" t="s">
        <v>3067</v>
      </c>
      <c r="F282" s="231" t="s">
        <v>3068</v>
      </c>
      <c r="G282" s="232" t="s">
        <v>415</v>
      </c>
      <c r="H282" s="233">
        <v>51.725000000000001</v>
      </c>
      <c r="I282" s="234"/>
      <c r="J282" s="235">
        <f>ROUND(I282*H282,2)</f>
        <v>0</v>
      </c>
      <c r="K282" s="231" t="s">
        <v>234</v>
      </c>
      <c r="L282" s="46"/>
      <c r="M282" s="236" t="s">
        <v>1</v>
      </c>
      <c r="N282" s="237" t="s">
        <v>48</v>
      </c>
      <c r="O282" s="93"/>
      <c r="P282" s="238">
        <f>O282*H282</f>
        <v>0</v>
      </c>
      <c r="Q282" s="238">
        <v>0.01282</v>
      </c>
      <c r="R282" s="238">
        <f>Q282*H282</f>
        <v>0.66311450000000005</v>
      </c>
      <c r="S282" s="238">
        <v>0</v>
      </c>
      <c r="T282" s="239">
        <f>S282*H282</f>
        <v>0</v>
      </c>
      <c r="U282" s="40"/>
      <c r="V282" s="40"/>
      <c r="W282" s="40"/>
      <c r="X282" s="40"/>
      <c r="Y282" s="40"/>
      <c r="Z282" s="40"/>
      <c r="AA282" s="40"/>
      <c r="AB282" s="40"/>
      <c r="AC282" s="40"/>
      <c r="AD282" s="40"/>
      <c r="AE282" s="40"/>
      <c r="AR282" s="240" t="s">
        <v>115</v>
      </c>
      <c r="AT282" s="240" t="s">
        <v>230</v>
      </c>
      <c r="AU282" s="240" t="s">
        <v>91</v>
      </c>
      <c r="AY282" s="18" t="s">
        <v>227</v>
      </c>
      <c r="BE282" s="241">
        <f>IF(N282="základní",J282,0)</f>
        <v>0</v>
      </c>
      <c r="BF282" s="241">
        <f>IF(N282="snížená",J282,0)</f>
        <v>0</v>
      </c>
      <c r="BG282" s="241">
        <f>IF(N282="zákl. přenesená",J282,0)</f>
        <v>0</v>
      </c>
      <c r="BH282" s="241">
        <f>IF(N282="sníž. přenesená",J282,0)</f>
        <v>0</v>
      </c>
      <c r="BI282" s="241">
        <f>IF(N282="nulová",J282,0)</f>
        <v>0</v>
      </c>
      <c r="BJ282" s="18" t="s">
        <v>87</v>
      </c>
      <c r="BK282" s="241">
        <f>ROUND(I282*H282,2)</f>
        <v>0</v>
      </c>
      <c r="BL282" s="18" t="s">
        <v>115</v>
      </c>
      <c r="BM282" s="240" t="s">
        <v>3069</v>
      </c>
    </row>
    <row r="283" s="13" customFormat="1">
      <c r="A283" s="13"/>
      <c r="B283" s="252"/>
      <c r="C283" s="253"/>
      <c r="D283" s="242" t="s">
        <v>369</v>
      </c>
      <c r="E283" s="254" t="s">
        <v>1</v>
      </c>
      <c r="F283" s="255" t="s">
        <v>3070</v>
      </c>
      <c r="G283" s="253"/>
      <c r="H283" s="256">
        <v>2.3250000000000002</v>
      </c>
      <c r="I283" s="257"/>
      <c r="J283" s="253"/>
      <c r="K283" s="253"/>
      <c r="L283" s="258"/>
      <c r="M283" s="259"/>
      <c r="N283" s="260"/>
      <c r="O283" s="260"/>
      <c r="P283" s="260"/>
      <c r="Q283" s="260"/>
      <c r="R283" s="260"/>
      <c r="S283" s="260"/>
      <c r="T283" s="261"/>
      <c r="U283" s="13"/>
      <c r="V283" s="13"/>
      <c r="W283" s="13"/>
      <c r="X283" s="13"/>
      <c r="Y283" s="13"/>
      <c r="Z283" s="13"/>
      <c r="AA283" s="13"/>
      <c r="AB283" s="13"/>
      <c r="AC283" s="13"/>
      <c r="AD283" s="13"/>
      <c r="AE283" s="13"/>
      <c r="AT283" s="262" t="s">
        <v>369</v>
      </c>
      <c r="AU283" s="262" t="s">
        <v>91</v>
      </c>
      <c r="AV283" s="13" t="s">
        <v>91</v>
      </c>
      <c r="AW283" s="13" t="s">
        <v>38</v>
      </c>
      <c r="AX283" s="13" t="s">
        <v>83</v>
      </c>
      <c r="AY283" s="262" t="s">
        <v>227</v>
      </c>
    </row>
    <row r="284" s="13" customFormat="1">
      <c r="A284" s="13"/>
      <c r="B284" s="252"/>
      <c r="C284" s="253"/>
      <c r="D284" s="242" t="s">
        <v>369</v>
      </c>
      <c r="E284" s="254" t="s">
        <v>1</v>
      </c>
      <c r="F284" s="255" t="s">
        <v>2992</v>
      </c>
      <c r="G284" s="253"/>
      <c r="H284" s="256">
        <v>43</v>
      </c>
      <c r="I284" s="257"/>
      <c r="J284" s="253"/>
      <c r="K284" s="253"/>
      <c r="L284" s="258"/>
      <c r="M284" s="259"/>
      <c r="N284" s="260"/>
      <c r="O284" s="260"/>
      <c r="P284" s="260"/>
      <c r="Q284" s="260"/>
      <c r="R284" s="260"/>
      <c r="S284" s="260"/>
      <c r="T284" s="261"/>
      <c r="U284" s="13"/>
      <c r="V284" s="13"/>
      <c r="W284" s="13"/>
      <c r="X284" s="13"/>
      <c r="Y284" s="13"/>
      <c r="Z284" s="13"/>
      <c r="AA284" s="13"/>
      <c r="AB284" s="13"/>
      <c r="AC284" s="13"/>
      <c r="AD284" s="13"/>
      <c r="AE284" s="13"/>
      <c r="AT284" s="262" t="s">
        <v>369</v>
      </c>
      <c r="AU284" s="262" t="s">
        <v>91</v>
      </c>
      <c r="AV284" s="13" t="s">
        <v>91</v>
      </c>
      <c r="AW284" s="13" t="s">
        <v>38</v>
      </c>
      <c r="AX284" s="13" t="s">
        <v>83</v>
      </c>
      <c r="AY284" s="262" t="s">
        <v>227</v>
      </c>
    </row>
    <row r="285" s="13" customFormat="1">
      <c r="A285" s="13"/>
      <c r="B285" s="252"/>
      <c r="C285" s="253"/>
      <c r="D285" s="242" t="s">
        <v>369</v>
      </c>
      <c r="E285" s="254" t="s">
        <v>1</v>
      </c>
      <c r="F285" s="255" t="s">
        <v>3071</v>
      </c>
      <c r="G285" s="253"/>
      <c r="H285" s="256">
        <v>6.4000000000000004</v>
      </c>
      <c r="I285" s="257"/>
      <c r="J285" s="253"/>
      <c r="K285" s="253"/>
      <c r="L285" s="258"/>
      <c r="M285" s="259"/>
      <c r="N285" s="260"/>
      <c r="O285" s="260"/>
      <c r="P285" s="260"/>
      <c r="Q285" s="260"/>
      <c r="R285" s="260"/>
      <c r="S285" s="260"/>
      <c r="T285" s="261"/>
      <c r="U285" s="13"/>
      <c r="V285" s="13"/>
      <c r="W285" s="13"/>
      <c r="X285" s="13"/>
      <c r="Y285" s="13"/>
      <c r="Z285" s="13"/>
      <c r="AA285" s="13"/>
      <c r="AB285" s="13"/>
      <c r="AC285" s="13"/>
      <c r="AD285" s="13"/>
      <c r="AE285" s="13"/>
      <c r="AT285" s="262" t="s">
        <v>369</v>
      </c>
      <c r="AU285" s="262" t="s">
        <v>91</v>
      </c>
      <c r="AV285" s="13" t="s">
        <v>91</v>
      </c>
      <c r="AW285" s="13" t="s">
        <v>38</v>
      </c>
      <c r="AX285" s="13" t="s">
        <v>83</v>
      </c>
      <c r="AY285" s="262" t="s">
        <v>227</v>
      </c>
    </row>
    <row r="286" s="14" customFormat="1">
      <c r="A286" s="14"/>
      <c r="B286" s="263"/>
      <c r="C286" s="264"/>
      <c r="D286" s="242" t="s">
        <v>369</v>
      </c>
      <c r="E286" s="265" t="s">
        <v>1</v>
      </c>
      <c r="F286" s="266" t="s">
        <v>371</v>
      </c>
      <c r="G286" s="264"/>
      <c r="H286" s="267">
        <v>51.725000000000001</v>
      </c>
      <c r="I286" s="268"/>
      <c r="J286" s="264"/>
      <c r="K286" s="264"/>
      <c r="L286" s="269"/>
      <c r="M286" s="270"/>
      <c r="N286" s="271"/>
      <c r="O286" s="271"/>
      <c r="P286" s="271"/>
      <c r="Q286" s="271"/>
      <c r="R286" s="271"/>
      <c r="S286" s="271"/>
      <c r="T286" s="272"/>
      <c r="U286" s="14"/>
      <c r="V286" s="14"/>
      <c r="W286" s="14"/>
      <c r="X286" s="14"/>
      <c r="Y286" s="14"/>
      <c r="Z286" s="14"/>
      <c r="AA286" s="14"/>
      <c r="AB286" s="14"/>
      <c r="AC286" s="14"/>
      <c r="AD286" s="14"/>
      <c r="AE286" s="14"/>
      <c r="AT286" s="273" t="s">
        <v>369</v>
      </c>
      <c r="AU286" s="273" t="s">
        <v>91</v>
      </c>
      <c r="AV286" s="14" t="s">
        <v>115</v>
      </c>
      <c r="AW286" s="14" t="s">
        <v>38</v>
      </c>
      <c r="AX286" s="14" t="s">
        <v>87</v>
      </c>
      <c r="AY286" s="273" t="s">
        <v>227</v>
      </c>
    </row>
    <row r="287" s="2" customFormat="1" ht="16.5" customHeight="1">
      <c r="A287" s="40"/>
      <c r="B287" s="41"/>
      <c r="C287" s="229" t="s">
        <v>559</v>
      </c>
      <c r="D287" s="229" t="s">
        <v>230</v>
      </c>
      <c r="E287" s="230" t="s">
        <v>3072</v>
      </c>
      <c r="F287" s="231" t="s">
        <v>3073</v>
      </c>
      <c r="G287" s="232" t="s">
        <v>415</v>
      </c>
      <c r="H287" s="233">
        <v>51.725000000000001</v>
      </c>
      <c r="I287" s="234"/>
      <c r="J287" s="235">
        <f>ROUND(I287*H287,2)</f>
        <v>0</v>
      </c>
      <c r="K287" s="231" t="s">
        <v>234</v>
      </c>
      <c r="L287" s="46"/>
      <c r="M287" s="236" t="s">
        <v>1</v>
      </c>
      <c r="N287" s="237" t="s">
        <v>48</v>
      </c>
      <c r="O287" s="93"/>
      <c r="P287" s="238">
        <f>O287*H287</f>
        <v>0</v>
      </c>
      <c r="Q287" s="238">
        <v>0</v>
      </c>
      <c r="R287" s="238">
        <f>Q287*H287</f>
        <v>0</v>
      </c>
      <c r="S287" s="238">
        <v>0</v>
      </c>
      <c r="T287" s="239">
        <f>S287*H287</f>
        <v>0</v>
      </c>
      <c r="U287" s="40"/>
      <c r="V287" s="40"/>
      <c r="W287" s="40"/>
      <c r="X287" s="40"/>
      <c r="Y287" s="40"/>
      <c r="Z287" s="40"/>
      <c r="AA287" s="40"/>
      <c r="AB287" s="40"/>
      <c r="AC287" s="40"/>
      <c r="AD287" s="40"/>
      <c r="AE287" s="40"/>
      <c r="AR287" s="240" t="s">
        <v>115</v>
      </c>
      <c r="AT287" s="240" t="s">
        <v>230</v>
      </c>
      <c r="AU287" s="240" t="s">
        <v>91</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115</v>
      </c>
      <c r="BM287" s="240" t="s">
        <v>3074</v>
      </c>
    </row>
    <row r="288" s="2" customFormat="1" ht="16.5" customHeight="1">
      <c r="A288" s="40"/>
      <c r="B288" s="41"/>
      <c r="C288" s="229" t="s">
        <v>566</v>
      </c>
      <c r="D288" s="229" t="s">
        <v>230</v>
      </c>
      <c r="E288" s="230" t="s">
        <v>3075</v>
      </c>
      <c r="F288" s="231" t="s">
        <v>3076</v>
      </c>
      <c r="G288" s="232" t="s">
        <v>415</v>
      </c>
      <c r="H288" s="233">
        <v>14.460000000000001</v>
      </c>
      <c r="I288" s="234"/>
      <c r="J288" s="235">
        <f>ROUND(I288*H288,2)</f>
        <v>0</v>
      </c>
      <c r="K288" s="231" t="s">
        <v>234</v>
      </c>
      <c r="L288" s="46"/>
      <c r="M288" s="236" t="s">
        <v>1</v>
      </c>
      <c r="N288" s="237" t="s">
        <v>48</v>
      </c>
      <c r="O288" s="93"/>
      <c r="P288" s="238">
        <f>O288*H288</f>
        <v>0</v>
      </c>
      <c r="Q288" s="238">
        <v>0.0065799999999999999</v>
      </c>
      <c r="R288" s="238">
        <f>Q288*H288</f>
        <v>0.095146800000000004</v>
      </c>
      <c r="S288" s="238">
        <v>0</v>
      </c>
      <c r="T288" s="239">
        <f>S288*H288</f>
        <v>0</v>
      </c>
      <c r="U288" s="40"/>
      <c r="V288" s="40"/>
      <c r="W288" s="40"/>
      <c r="X288" s="40"/>
      <c r="Y288" s="40"/>
      <c r="Z288" s="40"/>
      <c r="AA288" s="40"/>
      <c r="AB288" s="40"/>
      <c r="AC288" s="40"/>
      <c r="AD288" s="40"/>
      <c r="AE288" s="40"/>
      <c r="AR288" s="240" t="s">
        <v>115</v>
      </c>
      <c r="AT288" s="240" t="s">
        <v>230</v>
      </c>
      <c r="AU288" s="240" t="s">
        <v>91</v>
      </c>
      <c r="AY288" s="18" t="s">
        <v>227</v>
      </c>
      <c r="BE288" s="241">
        <f>IF(N288="základní",J288,0)</f>
        <v>0</v>
      </c>
      <c r="BF288" s="241">
        <f>IF(N288="snížená",J288,0)</f>
        <v>0</v>
      </c>
      <c r="BG288" s="241">
        <f>IF(N288="zákl. přenesená",J288,0)</f>
        <v>0</v>
      </c>
      <c r="BH288" s="241">
        <f>IF(N288="sníž. přenesená",J288,0)</f>
        <v>0</v>
      </c>
      <c r="BI288" s="241">
        <f>IF(N288="nulová",J288,0)</f>
        <v>0</v>
      </c>
      <c r="BJ288" s="18" t="s">
        <v>87</v>
      </c>
      <c r="BK288" s="241">
        <f>ROUND(I288*H288,2)</f>
        <v>0</v>
      </c>
      <c r="BL288" s="18" t="s">
        <v>115</v>
      </c>
      <c r="BM288" s="240" t="s">
        <v>3077</v>
      </c>
    </row>
    <row r="289" s="13" customFormat="1">
      <c r="A289" s="13"/>
      <c r="B289" s="252"/>
      <c r="C289" s="253"/>
      <c r="D289" s="242" t="s">
        <v>369</v>
      </c>
      <c r="E289" s="254" t="s">
        <v>1</v>
      </c>
      <c r="F289" s="255" t="s">
        <v>3078</v>
      </c>
      <c r="G289" s="253"/>
      <c r="H289" s="256">
        <v>1.5</v>
      </c>
      <c r="I289" s="257"/>
      <c r="J289" s="253"/>
      <c r="K289" s="253"/>
      <c r="L289" s="258"/>
      <c r="M289" s="259"/>
      <c r="N289" s="260"/>
      <c r="O289" s="260"/>
      <c r="P289" s="260"/>
      <c r="Q289" s="260"/>
      <c r="R289" s="260"/>
      <c r="S289" s="260"/>
      <c r="T289" s="261"/>
      <c r="U289" s="13"/>
      <c r="V289" s="13"/>
      <c r="W289" s="13"/>
      <c r="X289" s="13"/>
      <c r="Y289" s="13"/>
      <c r="Z289" s="13"/>
      <c r="AA289" s="13"/>
      <c r="AB289" s="13"/>
      <c r="AC289" s="13"/>
      <c r="AD289" s="13"/>
      <c r="AE289" s="13"/>
      <c r="AT289" s="262" t="s">
        <v>369</v>
      </c>
      <c r="AU289" s="262" t="s">
        <v>91</v>
      </c>
      <c r="AV289" s="13" t="s">
        <v>91</v>
      </c>
      <c r="AW289" s="13" t="s">
        <v>38</v>
      </c>
      <c r="AX289" s="13" t="s">
        <v>83</v>
      </c>
      <c r="AY289" s="262" t="s">
        <v>227</v>
      </c>
    </row>
    <row r="290" s="13" customFormat="1">
      <c r="A290" s="13"/>
      <c r="B290" s="252"/>
      <c r="C290" s="253"/>
      <c r="D290" s="242" t="s">
        <v>369</v>
      </c>
      <c r="E290" s="254" t="s">
        <v>1</v>
      </c>
      <c r="F290" s="255" t="s">
        <v>3079</v>
      </c>
      <c r="G290" s="253"/>
      <c r="H290" s="256">
        <v>11.52</v>
      </c>
      <c r="I290" s="257"/>
      <c r="J290" s="253"/>
      <c r="K290" s="253"/>
      <c r="L290" s="258"/>
      <c r="M290" s="259"/>
      <c r="N290" s="260"/>
      <c r="O290" s="260"/>
      <c r="P290" s="260"/>
      <c r="Q290" s="260"/>
      <c r="R290" s="260"/>
      <c r="S290" s="260"/>
      <c r="T290" s="261"/>
      <c r="U290" s="13"/>
      <c r="V290" s="13"/>
      <c r="W290" s="13"/>
      <c r="X290" s="13"/>
      <c r="Y290" s="13"/>
      <c r="Z290" s="13"/>
      <c r="AA290" s="13"/>
      <c r="AB290" s="13"/>
      <c r="AC290" s="13"/>
      <c r="AD290" s="13"/>
      <c r="AE290" s="13"/>
      <c r="AT290" s="262" t="s">
        <v>369</v>
      </c>
      <c r="AU290" s="262" t="s">
        <v>91</v>
      </c>
      <c r="AV290" s="13" t="s">
        <v>91</v>
      </c>
      <c r="AW290" s="13" t="s">
        <v>38</v>
      </c>
      <c r="AX290" s="13" t="s">
        <v>83</v>
      </c>
      <c r="AY290" s="262" t="s">
        <v>227</v>
      </c>
    </row>
    <row r="291" s="13" customFormat="1">
      <c r="A291" s="13"/>
      <c r="B291" s="252"/>
      <c r="C291" s="253"/>
      <c r="D291" s="242" t="s">
        <v>369</v>
      </c>
      <c r="E291" s="254" t="s">
        <v>1</v>
      </c>
      <c r="F291" s="255" t="s">
        <v>3080</v>
      </c>
      <c r="G291" s="253"/>
      <c r="H291" s="256">
        <v>1.44</v>
      </c>
      <c r="I291" s="257"/>
      <c r="J291" s="253"/>
      <c r="K291" s="253"/>
      <c r="L291" s="258"/>
      <c r="M291" s="259"/>
      <c r="N291" s="260"/>
      <c r="O291" s="260"/>
      <c r="P291" s="260"/>
      <c r="Q291" s="260"/>
      <c r="R291" s="260"/>
      <c r="S291" s="260"/>
      <c r="T291" s="261"/>
      <c r="U291" s="13"/>
      <c r="V291" s="13"/>
      <c r="W291" s="13"/>
      <c r="X291" s="13"/>
      <c r="Y291" s="13"/>
      <c r="Z291" s="13"/>
      <c r="AA291" s="13"/>
      <c r="AB291" s="13"/>
      <c r="AC291" s="13"/>
      <c r="AD291" s="13"/>
      <c r="AE291" s="13"/>
      <c r="AT291" s="262" t="s">
        <v>369</v>
      </c>
      <c r="AU291" s="262" t="s">
        <v>91</v>
      </c>
      <c r="AV291" s="13" t="s">
        <v>91</v>
      </c>
      <c r="AW291" s="13" t="s">
        <v>38</v>
      </c>
      <c r="AX291" s="13" t="s">
        <v>83</v>
      </c>
      <c r="AY291" s="262" t="s">
        <v>227</v>
      </c>
    </row>
    <row r="292" s="14" customFormat="1">
      <c r="A292" s="14"/>
      <c r="B292" s="263"/>
      <c r="C292" s="264"/>
      <c r="D292" s="242" t="s">
        <v>369</v>
      </c>
      <c r="E292" s="265" t="s">
        <v>1</v>
      </c>
      <c r="F292" s="266" t="s">
        <v>371</v>
      </c>
      <c r="G292" s="264"/>
      <c r="H292" s="267">
        <v>14.460000000000001</v>
      </c>
      <c r="I292" s="268"/>
      <c r="J292" s="264"/>
      <c r="K292" s="264"/>
      <c r="L292" s="269"/>
      <c r="M292" s="270"/>
      <c r="N292" s="271"/>
      <c r="O292" s="271"/>
      <c r="P292" s="271"/>
      <c r="Q292" s="271"/>
      <c r="R292" s="271"/>
      <c r="S292" s="271"/>
      <c r="T292" s="272"/>
      <c r="U292" s="14"/>
      <c r="V292" s="14"/>
      <c r="W292" s="14"/>
      <c r="X292" s="14"/>
      <c r="Y292" s="14"/>
      <c r="Z292" s="14"/>
      <c r="AA292" s="14"/>
      <c r="AB292" s="14"/>
      <c r="AC292" s="14"/>
      <c r="AD292" s="14"/>
      <c r="AE292" s="14"/>
      <c r="AT292" s="273" t="s">
        <v>369</v>
      </c>
      <c r="AU292" s="273" t="s">
        <v>91</v>
      </c>
      <c r="AV292" s="14" t="s">
        <v>115</v>
      </c>
      <c r="AW292" s="14" t="s">
        <v>38</v>
      </c>
      <c r="AX292" s="14" t="s">
        <v>87</v>
      </c>
      <c r="AY292" s="273" t="s">
        <v>227</v>
      </c>
    </row>
    <row r="293" s="2" customFormat="1" ht="16.5" customHeight="1">
      <c r="A293" s="40"/>
      <c r="B293" s="41"/>
      <c r="C293" s="229" t="s">
        <v>570</v>
      </c>
      <c r="D293" s="229" t="s">
        <v>230</v>
      </c>
      <c r="E293" s="230" t="s">
        <v>3081</v>
      </c>
      <c r="F293" s="231" t="s">
        <v>3082</v>
      </c>
      <c r="G293" s="232" t="s">
        <v>415</v>
      </c>
      <c r="H293" s="233">
        <v>14.460000000000001</v>
      </c>
      <c r="I293" s="234"/>
      <c r="J293" s="235">
        <f>ROUND(I293*H293,2)</f>
        <v>0</v>
      </c>
      <c r="K293" s="231" t="s">
        <v>234</v>
      </c>
      <c r="L293" s="46"/>
      <c r="M293" s="236" t="s">
        <v>1</v>
      </c>
      <c r="N293" s="237" t="s">
        <v>48</v>
      </c>
      <c r="O293" s="93"/>
      <c r="P293" s="238">
        <f>O293*H293</f>
        <v>0</v>
      </c>
      <c r="Q293" s="238">
        <v>0</v>
      </c>
      <c r="R293" s="238">
        <f>Q293*H293</f>
        <v>0</v>
      </c>
      <c r="S293" s="238">
        <v>0</v>
      </c>
      <c r="T293" s="239">
        <f>S293*H293</f>
        <v>0</v>
      </c>
      <c r="U293" s="40"/>
      <c r="V293" s="40"/>
      <c r="W293" s="40"/>
      <c r="X293" s="40"/>
      <c r="Y293" s="40"/>
      <c r="Z293" s="40"/>
      <c r="AA293" s="40"/>
      <c r="AB293" s="40"/>
      <c r="AC293" s="40"/>
      <c r="AD293" s="40"/>
      <c r="AE293" s="40"/>
      <c r="AR293" s="240" t="s">
        <v>115</v>
      </c>
      <c r="AT293" s="240" t="s">
        <v>230</v>
      </c>
      <c r="AU293" s="240" t="s">
        <v>91</v>
      </c>
      <c r="AY293" s="18" t="s">
        <v>227</v>
      </c>
      <c r="BE293" s="241">
        <f>IF(N293="základní",J293,0)</f>
        <v>0</v>
      </c>
      <c r="BF293" s="241">
        <f>IF(N293="snížená",J293,0)</f>
        <v>0</v>
      </c>
      <c r="BG293" s="241">
        <f>IF(N293="zákl. přenesená",J293,0)</f>
        <v>0</v>
      </c>
      <c r="BH293" s="241">
        <f>IF(N293="sníž. přenesená",J293,0)</f>
        <v>0</v>
      </c>
      <c r="BI293" s="241">
        <f>IF(N293="nulová",J293,0)</f>
        <v>0</v>
      </c>
      <c r="BJ293" s="18" t="s">
        <v>87</v>
      </c>
      <c r="BK293" s="241">
        <f>ROUND(I293*H293,2)</f>
        <v>0</v>
      </c>
      <c r="BL293" s="18" t="s">
        <v>115</v>
      </c>
      <c r="BM293" s="240" t="s">
        <v>3083</v>
      </c>
    </row>
    <row r="294" s="12" customFormat="1" ht="22.8" customHeight="1">
      <c r="A294" s="12"/>
      <c r="B294" s="213"/>
      <c r="C294" s="214"/>
      <c r="D294" s="215" t="s">
        <v>82</v>
      </c>
      <c r="E294" s="227" t="s">
        <v>270</v>
      </c>
      <c r="F294" s="227" t="s">
        <v>999</v>
      </c>
      <c r="G294" s="214"/>
      <c r="H294" s="214"/>
      <c r="I294" s="217"/>
      <c r="J294" s="228">
        <f>BK294</f>
        <v>0</v>
      </c>
      <c r="K294" s="214"/>
      <c r="L294" s="219"/>
      <c r="M294" s="220"/>
      <c r="N294" s="221"/>
      <c r="O294" s="221"/>
      <c r="P294" s="222">
        <f>SUM(P295:P300)</f>
        <v>0</v>
      </c>
      <c r="Q294" s="221"/>
      <c r="R294" s="222">
        <f>SUM(R295:R300)</f>
        <v>0</v>
      </c>
      <c r="S294" s="221"/>
      <c r="T294" s="223">
        <f>SUM(T295:T300)</f>
        <v>2.976</v>
      </c>
      <c r="U294" s="12"/>
      <c r="V294" s="12"/>
      <c r="W294" s="12"/>
      <c r="X294" s="12"/>
      <c r="Y294" s="12"/>
      <c r="Z294" s="12"/>
      <c r="AA294" s="12"/>
      <c r="AB294" s="12"/>
      <c r="AC294" s="12"/>
      <c r="AD294" s="12"/>
      <c r="AE294" s="12"/>
      <c r="AR294" s="224" t="s">
        <v>87</v>
      </c>
      <c r="AT294" s="225" t="s">
        <v>82</v>
      </c>
      <c r="AU294" s="225" t="s">
        <v>87</v>
      </c>
      <c r="AY294" s="224" t="s">
        <v>227</v>
      </c>
      <c r="BK294" s="226">
        <f>SUM(BK295:BK300)</f>
        <v>0</v>
      </c>
    </row>
    <row r="295" s="2" customFormat="1" ht="16.5" customHeight="1">
      <c r="A295" s="40"/>
      <c r="B295" s="41"/>
      <c r="C295" s="229" t="s">
        <v>574</v>
      </c>
      <c r="D295" s="229" t="s">
        <v>230</v>
      </c>
      <c r="E295" s="230" t="s">
        <v>3084</v>
      </c>
      <c r="F295" s="231" t="s">
        <v>3085</v>
      </c>
      <c r="G295" s="232" t="s">
        <v>459</v>
      </c>
      <c r="H295" s="233">
        <v>96</v>
      </c>
      <c r="I295" s="234"/>
      <c r="J295" s="235">
        <f>ROUND(I295*H295,2)</f>
        <v>0</v>
      </c>
      <c r="K295" s="231" t="s">
        <v>234</v>
      </c>
      <c r="L295" s="46"/>
      <c r="M295" s="236" t="s">
        <v>1</v>
      </c>
      <c r="N295" s="237" t="s">
        <v>48</v>
      </c>
      <c r="O295" s="93"/>
      <c r="P295" s="238">
        <f>O295*H295</f>
        <v>0</v>
      </c>
      <c r="Q295" s="238">
        <v>0</v>
      </c>
      <c r="R295" s="238">
        <f>Q295*H295</f>
        <v>0</v>
      </c>
      <c r="S295" s="238">
        <v>0.031</v>
      </c>
      <c r="T295" s="239">
        <f>S295*H295</f>
        <v>2.976</v>
      </c>
      <c r="U295" s="40"/>
      <c r="V295" s="40"/>
      <c r="W295" s="40"/>
      <c r="X295" s="40"/>
      <c r="Y295" s="40"/>
      <c r="Z295" s="40"/>
      <c r="AA295" s="40"/>
      <c r="AB295" s="40"/>
      <c r="AC295" s="40"/>
      <c r="AD295" s="40"/>
      <c r="AE295" s="40"/>
      <c r="AR295" s="240" t="s">
        <v>115</v>
      </c>
      <c r="AT295" s="240" t="s">
        <v>230</v>
      </c>
      <c r="AU295" s="240" t="s">
        <v>91</v>
      </c>
      <c r="AY295" s="18" t="s">
        <v>227</v>
      </c>
      <c r="BE295" s="241">
        <f>IF(N295="základní",J295,0)</f>
        <v>0</v>
      </c>
      <c r="BF295" s="241">
        <f>IF(N295="snížená",J295,0)</f>
        <v>0</v>
      </c>
      <c r="BG295" s="241">
        <f>IF(N295="zákl. přenesená",J295,0)</f>
        <v>0</v>
      </c>
      <c r="BH295" s="241">
        <f>IF(N295="sníž. přenesená",J295,0)</f>
        <v>0</v>
      </c>
      <c r="BI295" s="241">
        <f>IF(N295="nulová",J295,0)</f>
        <v>0</v>
      </c>
      <c r="BJ295" s="18" t="s">
        <v>87</v>
      </c>
      <c r="BK295" s="241">
        <f>ROUND(I295*H295,2)</f>
        <v>0</v>
      </c>
      <c r="BL295" s="18" t="s">
        <v>115</v>
      </c>
      <c r="BM295" s="240" t="s">
        <v>3086</v>
      </c>
    </row>
    <row r="296" s="13" customFormat="1">
      <c r="A296" s="13"/>
      <c r="B296" s="252"/>
      <c r="C296" s="253"/>
      <c r="D296" s="242" t="s">
        <v>369</v>
      </c>
      <c r="E296" s="254" t="s">
        <v>1</v>
      </c>
      <c r="F296" s="255" t="s">
        <v>3087</v>
      </c>
      <c r="G296" s="253"/>
      <c r="H296" s="256">
        <v>16</v>
      </c>
      <c r="I296" s="257"/>
      <c r="J296" s="253"/>
      <c r="K296" s="253"/>
      <c r="L296" s="258"/>
      <c r="M296" s="259"/>
      <c r="N296" s="260"/>
      <c r="O296" s="260"/>
      <c r="P296" s="260"/>
      <c r="Q296" s="260"/>
      <c r="R296" s="260"/>
      <c r="S296" s="260"/>
      <c r="T296" s="261"/>
      <c r="U296" s="13"/>
      <c r="V296" s="13"/>
      <c r="W296" s="13"/>
      <c r="X296" s="13"/>
      <c r="Y296" s="13"/>
      <c r="Z296" s="13"/>
      <c r="AA296" s="13"/>
      <c r="AB296" s="13"/>
      <c r="AC296" s="13"/>
      <c r="AD296" s="13"/>
      <c r="AE296" s="13"/>
      <c r="AT296" s="262" t="s">
        <v>369</v>
      </c>
      <c r="AU296" s="262" t="s">
        <v>91</v>
      </c>
      <c r="AV296" s="13" t="s">
        <v>91</v>
      </c>
      <c r="AW296" s="13" t="s">
        <v>38</v>
      </c>
      <c r="AX296" s="13" t="s">
        <v>83</v>
      </c>
      <c r="AY296" s="262" t="s">
        <v>227</v>
      </c>
    </row>
    <row r="297" s="13" customFormat="1">
      <c r="A297" s="13"/>
      <c r="B297" s="252"/>
      <c r="C297" s="253"/>
      <c r="D297" s="242" t="s">
        <v>369</v>
      </c>
      <c r="E297" s="254" t="s">
        <v>1</v>
      </c>
      <c r="F297" s="255" t="s">
        <v>3088</v>
      </c>
      <c r="G297" s="253"/>
      <c r="H297" s="256">
        <v>38</v>
      </c>
      <c r="I297" s="257"/>
      <c r="J297" s="253"/>
      <c r="K297" s="253"/>
      <c r="L297" s="258"/>
      <c r="M297" s="259"/>
      <c r="N297" s="260"/>
      <c r="O297" s="260"/>
      <c r="P297" s="260"/>
      <c r="Q297" s="260"/>
      <c r="R297" s="260"/>
      <c r="S297" s="260"/>
      <c r="T297" s="261"/>
      <c r="U297" s="13"/>
      <c r="V297" s="13"/>
      <c r="W297" s="13"/>
      <c r="X297" s="13"/>
      <c r="Y297" s="13"/>
      <c r="Z297" s="13"/>
      <c r="AA297" s="13"/>
      <c r="AB297" s="13"/>
      <c r="AC297" s="13"/>
      <c r="AD297" s="13"/>
      <c r="AE297" s="13"/>
      <c r="AT297" s="262" t="s">
        <v>369</v>
      </c>
      <c r="AU297" s="262" t="s">
        <v>91</v>
      </c>
      <c r="AV297" s="13" t="s">
        <v>91</v>
      </c>
      <c r="AW297" s="13" t="s">
        <v>38</v>
      </c>
      <c r="AX297" s="13" t="s">
        <v>83</v>
      </c>
      <c r="AY297" s="262" t="s">
        <v>227</v>
      </c>
    </row>
    <row r="298" s="13" customFormat="1">
      <c r="A298" s="13"/>
      <c r="B298" s="252"/>
      <c r="C298" s="253"/>
      <c r="D298" s="242" t="s">
        <v>369</v>
      </c>
      <c r="E298" s="254" t="s">
        <v>1</v>
      </c>
      <c r="F298" s="255" t="s">
        <v>3089</v>
      </c>
      <c r="G298" s="253"/>
      <c r="H298" s="256">
        <v>32</v>
      </c>
      <c r="I298" s="257"/>
      <c r="J298" s="253"/>
      <c r="K298" s="253"/>
      <c r="L298" s="258"/>
      <c r="M298" s="259"/>
      <c r="N298" s="260"/>
      <c r="O298" s="260"/>
      <c r="P298" s="260"/>
      <c r="Q298" s="260"/>
      <c r="R298" s="260"/>
      <c r="S298" s="260"/>
      <c r="T298" s="261"/>
      <c r="U298" s="13"/>
      <c r="V298" s="13"/>
      <c r="W298" s="13"/>
      <c r="X298" s="13"/>
      <c r="Y298" s="13"/>
      <c r="Z298" s="13"/>
      <c r="AA298" s="13"/>
      <c r="AB298" s="13"/>
      <c r="AC298" s="13"/>
      <c r="AD298" s="13"/>
      <c r="AE298" s="13"/>
      <c r="AT298" s="262" t="s">
        <v>369</v>
      </c>
      <c r="AU298" s="262" t="s">
        <v>91</v>
      </c>
      <c r="AV298" s="13" t="s">
        <v>91</v>
      </c>
      <c r="AW298" s="13" t="s">
        <v>38</v>
      </c>
      <c r="AX298" s="13" t="s">
        <v>83</v>
      </c>
      <c r="AY298" s="262" t="s">
        <v>227</v>
      </c>
    </row>
    <row r="299" s="13" customFormat="1">
      <c r="A299" s="13"/>
      <c r="B299" s="252"/>
      <c r="C299" s="253"/>
      <c r="D299" s="242" t="s">
        <v>369</v>
      </c>
      <c r="E299" s="254" t="s">
        <v>1</v>
      </c>
      <c r="F299" s="255" t="s">
        <v>3090</v>
      </c>
      <c r="G299" s="253"/>
      <c r="H299" s="256">
        <v>10</v>
      </c>
      <c r="I299" s="257"/>
      <c r="J299" s="253"/>
      <c r="K299" s="253"/>
      <c r="L299" s="258"/>
      <c r="M299" s="259"/>
      <c r="N299" s="260"/>
      <c r="O299" s="260"/>
      <c r="P299" s="260"/>
      <c r="Q299" s="260"/>
      <c r="R299" s="260"/>
      <c r="S299" s="260"/>
      <c r="T299" s="261"/>
      <c r="U299" s="13"/>
      <c r="V299" s="13"/>
      <c r="W299" s="13"/>
      <c r="X299" s="13"/>
      <c r="Y299" s="13"/>
      <c r="Z299" s="13"/>
      <c r="AA299" s="13"/>
      <c r="AB299" s="13"/>
      <c r="AC299" s="13"/>
      <c r="AD299" s="13"/>
      <c r="AE299" s="13"/>
      <c r="AT299" s="262" t="s">
        <v>369</v>
      </c>
      <c r="AU299" s="262" t="s">
        <v>91</v>
      </c>
      <c r="AV299" s="13" t="s">
        <v>91</v>
      </c>
      <c r="AW299" s="13" t="s">
        <v>38</v>
      </c>
      <c r="AX299" s="13" t="s">
        <v>83</v>
      </c>
      <c r="AY299" s="262" t="s">
        <v>227</v>
      </c>
    </row>
    <row r="300" s="14" customFormat="1">
      <c r="A300" s="14"/>
      <c r="B300" s="263"/>
      <c r="C300" s="264"/>
      <c r="D300" s="242" t="s">
        <v>369</v>
      </c>
      <c r="E300" s="265" t="s">
        <v>1</v>
      </c>
      <c r="F300" s="266" t="s">
        <v>371</v>
      </c>
      <c r="G300" s="264"/>
      <c r="H300" s="267">
        <v>96</v>
      </c>
      <c r="I300" s="268"/>
      <c r="J300" s="264"/>
      <c r="K300" s="264"/>
      <c r="L300" s="269"/>
      <c r="M300" s="270"/>
      <c r="N300" s="271"/>
      <c r="O300" s="271"/>
      <c r="P300" s="271"/>
      <c r="Q300" s="271"/>
      <c r="R300" s="271"/>
      <c r="S300" s="271"/>
      <c r="T300" s="272"/>
      <c r="U300" s="14"/>
      <c r="V300" s="14"/>
      <c r="W300" s="14"/>
      <c r="X300" s="14"/>
      <c r="Y300" s="14"/>
      <c r="Z300" s="14"/>
      <c r="AA300" s="14"/>
      <c r="AB300" s="14"/>
      <c r="AC300" s="14"/>
      <c r="AD300" s="14"/>
      <c r="AE300" s="14"/>
      <c r="AT300" s="273" t="s">
        <v>369</v>
      </c>
      <c r="AU300" s="273" t="s">
        <v>91</v>
      </c>
      <c r="AV300" s="14" t="s">
        <v>115</v>
      </c>
      <c r="AW300" s="14" t="s">
        <v>38</v>
      </c>
      <c r="AX300" s="14" t="s">
        <v>87</v>
      </c>
      <c r="AY300" s="273" t="s">
        <v>227</v>
      </c>
    </row>
    <row r="301" s="12" customFormat="1" ht="22.8" customHeight="1">
      <c r="A301" s="12"/>
      <c r="B301" s="213"/>
      <c r="C301" s="214"/>
      <c r="D301" s="215" t="s">
        <v>82</v>
      </c>
      <c r="E301" s="227" t="s">
        <v>1252</v>
      </c>
      <c r="F301" s="227" t="s">
        <v>1253</v>
      </c>
      <c r="G301" s="214"/>
      <c r="H301" s="214"/>
      <c r="I301" s="217"/>
      <c r="J301" s="228">
        <f>BK301</f>
        <v>0</v>
      </c>
      <c r="K301" s="214"/>
      <c r="L301" s="219"/>
      <c r="M301" s="220"/>
      <c r="N301" s="221"/>
      <c r="O301" s="221"/>
      <c r="P301" s="222">
        <f>SUM(P302:P308)</f>
        <v>0</v>
      </c>
      <c r="Q301" s="221"/>
      <c r="R301" s="222">
        <f>SUM(R302:R308)</f>
        <v>0</v>
      </c>
      <c r="S301" s="221"/>
      <c r="T301" s="223">
        <f>SUM(T302:T308)</f>
        <v>0</v>
      </c>
      <c r="U301" s="12"/>
      <c r="V301" s="12"/>
      <c r="W301" s="12"/>
      <c r="X301" s="12"/>
      <c r="Y301" s="12"/>
      <c r="Z301" s="12"/>
      <c r="AA301" s="12"/>
      <c r="AB301" s="12"/>
      <c r="AC301" s="12"/>
      <c r="AD301" s="12"/>
      <c r="AE301" s="12"/>
      <c r="AR301" s="224" t="s">
        <v>87</v>
      </c>
      <c r="AT301" s="225" t="s">
        <v>82</v>
      </c>
      <c r="AU301" s="225" t="s">
        <v>87</v>
      </c>
      <c r="AY301" s="224" t="s">
        <v>227</v>
      </c>
      <c r="BK301" s="226">
        <f>SUM(BK302:BK308)</f>
        <v>0</v>
      </c>
    </row>
    <row r="302" s="2" customFormat="1" ht="16.5" customHeight="1">
      <c r="A302" s="40"/>
      <c r="B302" s="41"/>
      <c r="C302" s="229" t="s">
        <v>580</v>
      </c>
      <c r="D302" s="229" t="s">
        <v>230</v>
      </c>
      <c r="E302" s="230" t="s">
        <v>3091</v>
      </c>
      <c r="F302" s="231" t="s">
        <v>3092</v>
      </c>
      <c r="G302" s="232" t="s">
        <v>398</v>
      </c>
      <c r="H302" s="233">
        <v>2.976</v>
      </c>
      <c r="I302" s="234"/>
      <c r="J302" s="235">
        <f>ROUND(I302*H302,2)</f>
        <v>0</v>
      </c>
      <c r="K302" s="231" t="s">
        <v>234</v>
      </c>
      <c r="L302" s="46"/>
      <c r="M302" s="236" t="s">
        <v>1</v>
      </c>
      <c r="N302" s="237" t="s">
        <v>48</v>
      </c>
      <c r="O302" s="93"/>
      <c r="P302" s="238">
        <f>O302*H302</f>
        <v>0</v>
      </c>
      <c r="Q302" s="238">
        <v>0</v>
      </c>
      <c r="R302" s="238">
        <f>Q302*H302</f>
        <v>0</v>
      </c>
      <c r="S302" s="238">
        <v>0</v>
      </c>
      <c r="T302" s="239">
        <f>S302*H302</f>
        <v>0</v>
      </c>
      <c r="U302" s="40"/>
      <c r="V302" s="40"/>
      <c r="W302" s="40"/>
      <c r="X302" s="40"/>
      <c r="Y302" s="40"/>
      <c r="Z302" s="40"/>
      <c r="AA302" s="40"/>
      <c r="AB302" s="40"/>
      <c r="AC302" s="40"/>
      <c r="AD302" s="40"/>
      <c r="AE302" s="40"/>
      <c r="AR302" s="240" t="s">
        <v>115</v>
      </c>
      <c r="AT302" s="240" t="s">
        <v>230</v>
      </c>
      <c r="AU302" s="240" t="s">
        <v>91</v>
      </c>
      <c r="AY302" s="18" t="s">
        <v>227</v>
      </c>
      <c r="BE302" s="241">
        <f>IF(N302="základní",J302,0)</f>
        <v>0</v>
      </c>
      <c r="BF302" s="241">
        <f>IF(N302="snížená",J302,0)</f>
        <v>0</v>
      </c>
      <c r="BG302" s="241">
        <f>IF(N302="zákl. přenesená",J302,0)</f>
        <v>0</v>
      </c>
      <c r="BH302" s="241">
        <f>IF(N302="sníž. přenesená",J302,0)</f>
        <v>0</v>
      </c>
      <c r="BI302" s="241">
        <f>IF(N302="nulová",J302,0)</f>
        <v>0</v>
      </c>
      <c r="BJ302" s="18" t="s">
        <v>87</v>
      </c>
      <c r="BK302" s="241">
        <f>ROUND(I302*H302,2)</f>
        <v>0</v>
      </c>
      <c r="BL302" s="18" t="s">
        <v>115</v>
      </c>
      <c r="BM302" s="240" t="s">
        <v>3093</v>
      </c>
    </row>
    <row r="303" s="2" customFormat="1" ht="16.5" customHeight="1">
      <c r="A303" s="40"/>
      <c r="B303" s="41"/>
      <c r="C303" s="229" t="s">
        <v>585</v>
      </c>
      <c r="D303" s="229" t="s">
        <v>230</v>
      </c>
      <c r="E303" s="230" t="s">
        <v>1259</v>
      </c>
      <c r="F303" s="231" t="s">
        <v>1260</v>
      </c>
      <c r="G303" s="232" t="s">
        <v>398</v>
      </c>
      <c r="H303" s="233">
        <v>2.976</v>
      </c>
      <c r="I303" s="234"/>
      <c r="J303" s="235">
        <f>ROUND(I303*H303,2)</f>
        <v>0</v>
      </c>
      <c r="K303" s="231" t="s">
        <v>251</v>
      </c>
      <c r="L303" s="46"/>
      <c r="M303" s="236" t="s">
        <v>1</v>
      </c>
      <c r="N303" s="237" t="s">
        <v>48</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115</v>
      </c>
      <c r="AT303" s="240" t="s">
        <v>230</v>
      </c>
      <c r="AU303" s="240" t="s">
        <v>91</v>
      </c>
      <c r="AY303" s="18" t="s">
        <v>227</v>
      </c>
      <c r="BE303" s="241">
        <f>IF(N303="základní",J303,0)</f>
        <v>0</v>
      </c>
      <c r="BF303" s="241">
        <f>IF(N303="snížená",J303,0)</f>
        <v>0</v>
      </c>
      <c r="BG303" s="241">
        <f>IF(N303="zákl. přenesená",J303,0)</f>
        <v>0</v>
      </c>
      <c r="BH303" s="241">
        <f>IF(N303="sníž. přenesená",J303,0)</f>
        <v>0</v>
      </c>
      <c r="BI303" s="241">
        <f>IF(N303="nulová",J303,0)</f>
        <v>0</v>
      </c>
      <c r="BJ303" s="18" t="s">
        <v>87</v>
      </c>
      <c r="BK303" s="241">
        <f>ROUND(I303*H303,2)</f>
        <v>0</v>
      </c>
      <c r="BL303" s="18" t="s">
        <v>115</v>
      </c>
      <c r="BM303" s="240" t="s">
        <v>3094</v>
      </c>
    </row>
    <row r="304" s="2" customFormat="1">
      <c r="A304" s="40"/>
      <c r="B304" s="41"/>
      <c r="C304" s="42"/>
      <c r="D304" s="242" t="s">
        <v>237</v>
      </c>
      <c r="E304" s="42"/>
      <c r="F304" s="243" t="s">
        <v>1262</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8" t="s">
        <v>237</v>
      </c>
      <c r="AU304" s="18" t="s">
        <v>91</v>
      </c>
    </row>
    <row r="305" s="2" customFormat="1" ht="16.5" customHeight="1">
      <c r="A305" s="40"/>
      <c r="B305" s="41"/>
      <c r="C305" s="229" t="s">
        <v>590</v>
      </c>
      <c r="D305" s="229" t="s">
        <v>230</v>
      </c>
      <c r="E305" s="230" t="s">
        <v>1264</v>
      </c>
      <c r="F305" s="231" t="s">
        <v>1265</v>
      </c>
      <c r="G305" s="232" t="s">
        <v>398</v>
      </c>
      <c r="H305" s="233">
        <v>2.976</v>
      </c>
      <c r="I305" s="234"/>
      <c r="J305" s="235">
        <f>ROUND(I305*H305,2)</f>
        <v>0</v>
      </c>
      <c r="K305" s="231" t="s">
        <v>234</v>
      </c>
      <c r="L305" s="46"/>
      <c r="M305" s="236" t="s">
        <v>1</v>
      </c>
      <c r="N305" s="237" t="s">
        <v>48</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115</v>
      </c>
      <c r="AT305" s="240" t="s">
        <v>230</v>
      </c>
      <c r="AU305" s="240" t="s">
        <v>91</v>
      </c>
      <c r="AY305" s="18" t="s">
        <v>227</v>
      </c>
      <c r="BE305" s="241">
        <f>IF(N305="základní",J305,0)</f>
        <v>0</v>
      </c>
      <c r="BF305" s="241">
        <f>IF(N305="snížená",J305,0)</f>
        <v>0</v>
      </c>
      <c r="BG305" s="241">
        <f>IF(N305="zákl. přenesená",J305,0)</f>
        <v>0</v>
      </c>
      <c r="BH305" s="241">
        <f>IF(N305="sníž. přenesená",J305,0)</f>
        <v>0</v>
      </c>
      <c r="BI305" s="241">
        <f>IF(N305="nulová",J305,0)</f>
        <v>0</v>
      </c>
      <c r="BJ305" s="18" t="s">
        <v>87</v>
      </c>
      <c r="BK305" s="241">
        <f>ROUND(I305*H305,2)</f>
        <v>0</v>
      </c>
      <c r="BL305" s="18" t="s">
        <v>115</v>
      </c>
      <c r="BM305" s="240" t="s">
        <v>3095</v>
      </c>
    </row>
    <row r="306" s="2" customFormat="1" ht="16.5" customHeight="1">
      <c r="A306" s="40"/>
      <c r="B306" s="41"/>
      <c r="C306" s="229" t="s">
        <v>598</v>
      </c>
      <c r="D306" s="229" t="s">
        <v>230</v>
      </c>
      <c r="E306" s="230" t="s">
        <v>1268</v>
      </c>
      <c r="F306" s="231" t="s">
        <v>1269</v>
      </c>
      <c r="G306" s="232" t="s">
        <v>398</v>
      </c>
      <c r="H306" s="233">
        <v>29.760000000000002</v>
      </c>
      <c r="I306" s="234"/>
      <c r="J306" s="235">
        <f>ROUND(I306*H306,2)</f>
        <v>0</v>
      </c>
      <c r="K306" s="231" t="s">
        <v>234</v>
      </c>
      <c r="L306" s="46"/>
      <c r="M306" s="236" t="s">
        <v>1</v>
      </c>
      <c r="N306" s="237" t="s">
        <v>48</v>
      </c>
      <c r="O306" s="93"/>
      <c r="P306" s="238">
        <f>O306*H306</f>
        <v>0</v>
      </c>
      <c r="Q306" s="238">
        <v>0</v>
      </c>
      <c r="R306" s="238">
        <f>Q306*H306</f>
        <v>0</v>
      </c>
      <c r="S306" s="238">
        <v>0</v>
      </c>
      <c r="T306" s="239">
        <f>S306*H306</f>
        <v>0</v>
      </c>
      <c r="U306" s="40"/>
      <c r="V306" s="40"/>
      <c r="W306" s="40"/>
      <c r="X306" s="40"/>
      <c r="Y306" s="40"/>
      <c r="Z306" s="40"/>
      <c r="AA306" s="40"/>
      <c r="AB306" s="40"/>
      <c r="AC306" s="40"/>
      <c r="AD306" s="40"/>
      <c r="AE306" s="40"/>
      <c r="AR306" s="240" t="s">
        <v>115</v>
      </c>
      <c r="AT306" s="240" t="s">
        <v>230</v>
      </c>
      <c r="AU306" s="240" t="s">
        <v>91</v>
      </c>
      <c r="AY306" s="18" t="s">
        <v>227</v>
      </c>
      <c r="BE306" s="241">
        <f>IF(N306="základní",J306,0)</f>
        <v>0</v>
      </c>
      <c r="BF306" s="241">
        <f>IF(N306="snížená",J306,0)</f>
        <v>0</v>
      </c>
      <c r="BG306" s="241">
        <f>IF(N306="zákl. přenesená",J306,0)</f>
        <v>0</v>
      </c>
      <c r="BH306" s="241">
        <f>IF(N306="sníž. přenesená",J306,0)</f>
        <v>0</v>
      </c>
      <c r="BI306" s="241">
        <f>IF(N306="nulová",J306,0)</f>
        <v>0</v>
      </c>
      <c r="BJ306" s="18" t="s">
        <v>87</v>
      </c>
      <c r="BK306" s="241">
        <f>ROUND(I306*H306,2)</f>
        <v>0</v>
      </c>
      <c r="BL306" s="18" t="s">
        <v>115</v>
      </c>
      <c r="BM306" s="240" t="s">
        <v>3096</v>
      </c>
    </row>
    <row r="307" s="13" customFormat="1">
      <c r="A307" s="13"/>
      <c r="B307" s="252"/>
      <c r="C307" s="253"/>
      <c r="D307" s="242" t="s">
        <v>369</v>
      </c>
      <c r="E307" s="253"/>
      <c r="F307" s="255" t="s">
        <v>3097</v>
      </c>
      <c r="G307" s="253"/>
      <c r="H307" s="256">
        <v>29.760000000000002</v>
      </c>
      <c r="I307" s="257"/>
      <c r="J307" s="253"/>
      <c r="K307" s="253"/>
      <c r="L307" s="258"/>
      <c r="M307" s="259"/>
      <c r="N307" s="260"/>
      <c r="O307" s="260"/>
      <c r="P307" s="260"/>
      <c r="Q307" s="260"/>
      <c r="R307" s="260"/>
      <c r="S307" s="260"/>
      <c r="T307" s="261"/>
      <c r="U307" s="13"/>
      <c r="V307" s="13"/>
      <c r="W307" s="13"/>
      <c r="X307" s="13"/>
      <c r="Y307" s="13"/>
      <c r="Z307" s="13"/>
      <c r="AA307" s="13"/>
      <c r="AB307" s="13"/>
      <c r="AC307" s="13"/>
      <c r="AD307" s="13"/>
      <c r="AE307" s="13"/>
      <c r="AT307" s="262" t="s">
        <v>369</v>
      </c>
      <c r="AU307" s="262" t="s">
        <v>91</v>
      </c>
      <c r="AV307" s="13" t="s">
        <v>91</v>
      </c>
      <c r="AW307" s="13" t="s">
        <v>4</v>
      </c>
      <c r="AX307" s="13" t="s">
        <v>87</v>
      </c>
      <c r="AY307" s="262" t="s">
        <v>227</v>
      </c>
    </row>
    <row r="308" s="2" customFormat="1" ht="16.5" customHeight="1">
      <c r="A308" s="40"/>
      <c r="B308" s="41"/>
      <c r="C308" s="229" t="s">
        <v>607</v>
      </c>
      <c r="D308" s="229" t="s">
        <v>230</v>
      </c>
      <c r="E308" s="230" t="s">
        <v>1273</v>
      </c>
      <c r="F308" s="231" t="s">
        <v>1274</v>
      </c>
      <c r="G308" s="232" t="s">
        <v>398</v>
      </c>
      <c r="H308" s="233">
        <v>2.976</v>
      </c>
      <c r="I308" s="234"/>
      <c r="J308" s="235">
        <f>ROUND(I308*H308,2)</f>
        <v>0</v>
      </c>
      <c r="K308" s="231" t="s">
        <v>234</v>
      </c>
      <c r="L308" s="46"/>
      <c r="M308" s="236" t="s">
        <v>1</v>
      </c>
      <c r="N308" s="237" t="s">
        <v>48</v>
      </c>
      <c r="O308" s="93"/>
      <c r="P308" s="238">
        <f>O308*H308</f>
        <v>0</v>
      </c>
      <c r="Q308" s="238">
        <v>0</v>
      </c>
      <c r="R308" s="238">
        <f>Q308*H308</f>
        <v>0</v>
      </c>
      <c r="S308" s="238">
        <v>0</v>
      </c>
      <c r="T308" s="239">
        <f>S308*H308</f>
        <v>0</v>
      </c>
      <c r="U308" s="40"/>
      <c r="V308" s="40"/>
      <c r="W308" s="40"/>
      <c r="X308" s="40"/>
      <c r="Y308" s="40"/>
      <c r="Z308" s="40"/>
      <c r="AA308" s="40"/>
      <c r="AB308" s="40"/>
      <c r="AC308" s="40"/>
      <c r="AD308" s="40"/>
      <c r="AE308" s="40"/>
      <c r="AR308" s="240" t="s">
        <v>115</v>
      </c>
      <c r="AT308" s="240" t="s">
        <v>230</v>
      </c>
      <c r="AU308" s="240" t="s">
        <v>91</v>
      </c>
      <c r="AY308" s="18" t="s">
        <v>227</v>
      </c>
      <c r="BE308" s="241">
        <f>IF(N308="základní",J308,0)</f>
        <v>0</v>
      </c>
      <c r="BF308" s="241">
        <f>IF(N308="snížená",J308,0)</f>
        <v>0</v>
      </c>
      <c r="BG308" s="241">
        <f>IF(N308="zákl. přenesená",J308,0)</f>
        <v>0</v>
      </c>
      <c r="BH308" s="241">
        <f>IF(N308="sníž. přenesená",J308,0)</f>
        <v>0</v>
      </c>
      <c r="BI308" s="241">
        <f>IF(N308="nulová",J308,0)</f>
        <v>0</v>
      </c>
      <c r="BJ308" s="18" t="s">
        <v>87</v>
      </c>
      <c r="BK308" s="241">
        <f>ROUND(I308*H308,2)</f>
        <v>0</v>
      </c>
      <c r="BL308" s="18" t="s">
        <v>115</v>
      </c>
      <c r="BM308" s="240" t="s">
        <v>3098</v>
      </c>
    </row>
    <row r="309" s="12" customFormat="1" ht="22.8" customHeight="1">
      <c r="A309" s="12"/>
      <c r="B309" s="213"/>
      <c r="C309" s="214"/>
      <c r="D309" s="215" t="s">
        <v>82</v>
      </c>
      <c r="E309" s="227" t="s">
        <v>1276</v>
      </c>
      <c r="F309" s="227" t="s">
        <v>1277</v>
      </c>
      <c r="G309" s="214"/>
      <c r="H309" s="214"/>
      <c r="I309" s="217"/>
      <c r="J309" s="228">
        <f>BK309</f>
        <v>0</v>
      </c>
      <c r="K309" s="214"/>
      <c r="L309" s="219"/>
      <c r="M309" s="220"/>
      <c r="N309" s="221"/>
      <c r="O309" s="221"/>
      <c r="P309" s="222">
        <f>P310</f>
        <v>0</v>
      </c>
      <c r="Q309" s="221"/>
      <c r="R309" s="222">
        <f>R310</f>
        <v>0</v>
      </c>
      <c r="S309" s="221"/>
      <c r="T309" s="223">
        <f>T310</f>
        <v>0</v>
      </c>
      <c r="U309" s="12"/>
      <c r="V309" s="12"/>
      <c r="W309" s="12"/>
      <c r="X309" s="12"/>
      <c r="Y309" s="12"/>
      <c r="Z309" s="12"/>
      <c r="AA309" s="12"/>
      <c r="AB309" s="12"/>
      <c r="AC309" s="12"/>
      <c r="AD309" s="12"/>
      <c r="AE309" s="12"/>
      <c r="AR309" s="224" t="s">
        <v>87</v>
      </c>
      <c r="AT309" s="225" t="s">
        <v>82</v>
      </c>
      <c r="AU309" s="225" t="s">
        <v>87</v>
      </c>
      <c r="AY309" s="224" t="s">
        <v>227</v>
      </c>
      <c r="BK309" s="226">
        <f>BK310</f>
        <v>0</v>
      </c>
    </row>
    <row r="310" s="2" customFormat="1" ht="16.5" customHeight="1">
      <c r="A310" s="40"/>
      <c r="B310" s="41"/>
      <c r="C310" s="229" t="s">
        <v>612</v>
      </c>
      <c r="D310" s="229" t="s">
        <v>230</v>
      </c>
      <c r="E310" s="230" t="s">
        <v>3099</v>
      </c>
      <c r="F310" s="231" t="s">
        <v>3100</v>
      </c>
      <c r="G310" s="232" t="s">
        <v>398</v>
      </c>
      <c r="H310" s="233">
        <v>740.60400000000004</v>
      </c>
      <c r="I310" s="234"/>
      <c r="J310" s="235">
        <f>ROUND(I310*H310,2)</f>
        <v>0</v>
      </c>
      <c r="K310" s="231" t="s">
        <v>234</v>
      </c>
      <c r="L310" s="46"/>
      <c r="M310" s="236" t="s">
        <v>1</v>
      </c>
      <c r="N310" s="237" t="s">
        <v>48</v>
      </c>
      <c r="O310" s="93"/>
      <c r="P310" s="238">
        <f>O310*H310</f>
        <v>0</v>
      </c>
      <c r="Q310" s="238">
        <v>0</v>
      </c>
      <c r="R310" s="238">
        <f>Q310*H310</f>
        <v>0</v>
      </c>
      <c r="S310" s="238">
        <v>0</v>
      </c>
      <c r="T310" s="239">
        <f>S310*H310</f>
        <v>0</v>
      </c>
      <c r="U310" s="40"/>
      <c r="V310" s="40"/>
      <c r="W310" s="40"/>
      <c r="X310" s="40"/>
      <c r="Y310" s="40"/>
      <c r="Z310" s="40"/>
      <c r="AA310" s="40"/>
      <c r="AB310" s="40"/>
      <c r="AC310" s="40"/>
      <c r="AD310" s="40"/>
      <c r="AE310" s="40"/>
      <c r="AR310" s="240" t="s">
        <v>115</v>
      </c>
      <c r="AT310" s="240" t="s">
        <v>230</v>
      </c>
      <c r="AU310" s="240" t="s">
        <v>91</v>
      </c>
      <c r="AY310" s="18" t="s">
        <v>227</v>
      </c>
      <c r="BE310" s="241">
        <f>IF(N310="základní",J310,0)</f>
        <v>0</v>
      </c>
      <c r="BF310" s="241">
        <f>IF(N310="snížená",J310,0)</f>
        <v>0</v>
      </c>
      <c r="BG310" s="241">
        <f>IF(N310="zákl. přenesená",J310,0)</f>
        <v>0</v>
      </c>
      <c r="BH310" s="241">
        <f>IF(N310="sníž. přenesená",J310,0)</f>
        <v>0</v>
      </c>
      <c r="BI310" s="241">
        <f>IF(N310="nulová",J310,0)</f>
        <v>0</v>
      </c>
      <c r="BJ310" s="18" t="s">
        <v>87</v>
      </c>
      <c r="BK310" s="241">
        <f>ROUND(I310*H310,2)</f>
        <v>0</v>
      </c>
      <c r="BL310" s="18" t="s">
        <v>115</v>
      </c>
      <c r="BM310" s="240" t="s">
        <v>3101</v>
      </c>
    </row>
    <row r="311" s="12" customFormat="1" ht="25.92" customHeight="1">
      <c r="A311" s="12"/>
      <c r="B311" s="213"/>
      <c r="C311" s="214"/>
      <c r="D311" s="215" t="s">
        <v>82</v>
      </c>
      <c r="E311" s="216" t="s">
        <v>1282</v>
      </c>
      <c r="F311" s="216" t="s">
        <v>1283</v>
      </c>
      <c r="G311" s="214"/>
      <c r="H311" s="214"/>
      <c r="I311" s="217"/>
      <c r="J311" s="218">
        <f>BK311</f>
        <v>0</v>
      </c>
      <c r="K311" s="214"/>
      <c r="L311" s="219"/>
      <c r="M311" s="220"/>
      <c r="N311" s="221"/>
      <c r="O311" s="221"/>
      <c r="P311" s="222">
        <f>P312</f>
        <v>0</v>
      </c>
      <c r="Q311" s="221"/>
      <c r="R311" s="222">
        <f>R312</f>
        <v>0</v>
      </c>
      <c r="S311" s="221"/>
      <c r="T311" s="223">
        <f>T312</f>
        <v>0</v>
      </c>
      <c r="U311" s="12"/>
      <c r="V311" s="12"/>
      <c r="W311" s="12"/>
      <c r="X311" s="12"/>
      <c r="Y311" s="12"/>
      <c r="Z311" s="12"/>
      <c r="AA311" s="12"/>
      <c r="AB311" s="12"/>
      <c r="AC311" s="12"/>
      <c r="AD311" s="12"/>
      <c r="AE311" s="12"/>
      <c r="AR311" s="224" t="s">
        <v>91</v>
      </c>
      <c r="AT311" s="225" t="s">
        <v>82</v>
      </c>
      <c r="AU311" s="225" t="s">
        <v>83</v>
      </c>
      <c r="AY311" s="224" t="s">
        <v>227</v>
      </c>
      <c r="BK311" s="226">
        <f>BK312</f>
        <v>0</v>
      </c>
    </row>
    <row r="312" s="12" customFormat="1" ht="22.8" customHeight="1">
      <c r="A312" s="12"/>
      <c r="B312" s="213"/>
      <c r="C312" s="214"/>
      <c r="D312" s="215" t="s">
        <v>82</v>
      </c>
      <c r="E312" s="227" t="s">
        <v>2134</v>
      </c>
      <c r="F312" s="227" t="s">
        <v>2135</v>
      </c>
      <c r="G312" s="214"/>
      <c r="H312" s="214"/>
      <c r="I312" s="217"/>
      <c r="J312" s="228">
        <f>BK312</f>
        <v>0</v>
      </c>
      <c r="K312" s="214"/>
      <c r="L312" s="219"/>
      <c r="M312" s="220"/>
      <c r="N312" s="221"/>
      <c r="O312" s="221"/>
      <c r="P312" s="222">
        <f>SUM(P313:P326)</f>
        <v>0</v>
      </c>
      <c r="Q312" s="221"/>
      <c r="R312" s="222">
        <f>SUM(R313:R326)</f>
        <v>0</v>
      </c>
      <c r="S312" s="221"/>
      <c r="T312" s="223">
        <f>SUM(T313:T326)</f>
        <v>0</v>
      </c>
      <c r="U312" s="12"/>
      <c r="V312" s="12"/>
      <c r="W312" s="12"/>
      <c r="X312" s="12"/>
      <c r="Y312" s="12"/>
      <c r="Z312" s="12"/>
      <c r="AA312" s="12"/>
      <c r="AB312" s="12"/>
      <c r="AC312" s="12"/>
      <c r="AD312" s="12"/>
      <c r="AE312" s="12"/>
      <c r="AR312" s="224" t="s">
        <v>91</v>
      </c>
      <c r="AT312" s="225" t="s">
        <v>82</v>
      </c>
      <c r="AU312" s="225" t="s">
        <v>87</v>
      </c>
      <c r="AY312" s="224" t="s">
        <v>227</v>
      </c>
      <c r="BK312" s="226">
        <f>SUM(BK313:BK326)</f>
        <v>0</v>
      </c>
    </row>
    <row r="313" s="2" customFormat="1" ht="16.5" customHeight="1">
      <c r="A313" s="40"/>
      <c r="B313" s="41"/>
      <c r="C313" s="229" t="s">
        <v>617</v>
      </c>
      <c r="D313" s="229" t="s">
        <v>230</v>
      </c>
      <c r="E313" s="230" t="s">
        <v>2137</v>
      </c>
      <c r="F313" s="231" t="s">
        <v>2138</v>
      </c>
      <c r="G313" s="232" t="s">
        <v>2139</v>
      </c>
      <c r="H313" s="233">
        <v>24914.75</v>
      </c>
      <c r="I313" s="234"/>
      <c r="J313" s="235">
        <f>ROUND(I313*H313,2)</f>
        <v>0</v>
      </c>
      <c r="K313" s="231" t="s">
        <v>251</v>
      </c>
      <c r="L313" s="46"/>
      <c r="M313" s="236" t="s">
        <v>1</v>
      </c>
      <c r="N313" s="237" t="s">
        <v>48</v>
      </c>
      <c r="O313" s="93"/>
      <c r="P313" s="238">
        <f>O313*H313</f>
        <v>0</v>
      </c>
      <c r="Q313" s="238">
        <v>0.001</v>
      </c>
      <c r="R313" s="238">
        <f>Q313*H313</f>
        <v>24.914750000000002</v>
      </c>
      <c r="S313" s="238">
        <v>0</v>
      </c>
      <c r="T313" s="239">
        <f>S313*H313</f>
        <v>0</v>
      </c>
      <c r="U313" s="40"/>
      <c r="V313" s="40"/>
      <c r="W313" s="40"/>
      <c r="X313" s="40"/>
      <c r="Y313" s="40"/>
      <c r="Z313" s="40"/>
      <c r="AA313" s="40"/>
      <c r="AB313" s="40"/>
      <c r="AC313" s="40"/>
      <c r="AD313" s="40"/>
      <c r="AE313" s="40"/>
      <c r="AR313" s="240" t="s">
        <v>300</v>
      </c>
      <c r="AT313" s="240" t="s">
        <v>230</v>
      </c>
      <c r="AU313" s="240" t="s">
        <v>91</v>
      </c>
      <c r="AY313" s="18" t="s">
        <v>227</v>
      </c>
      <c r="BE313" s="241">
        <f>IF(N313="základní",J313,0)</f>
        <v>0</v>
      </c>
      <c r="BF313" s="241">
        <f>IF(N313="snížená",J313,0)</f>
        <v>0</v>
      </c>
      <c r="BG313" s="241">
        <f>IF(N313="zákl. přenesená",J313,0)</f>
        <v>0</v>
      </c>
      <c r="BH313" s="241">
        <f>IF(N313="sníž. přenesená",J313,0)</f>
        <v>0</v>
      </c>
      <c r="BI313" s="241">
        <f>IF(N313="nulová",J313,0)</f>
        <v>0</v>
      </c>
      <c r="BJ313" s="18" t="s">
        <v>87</v>
      </c>
      <c r="BK313" s="241">
        <f>ROUND(I313*H313,2)</f>
        <v>0</v>
      </c>
      <c r="BL313" s="18" t="s">
        <v>300</v>
      </c>
      <c r="BM313" s="240" t="s">
        <v>3102</v>
      </c>
    </row>
    <row r="314" s="2" customFormat="1">
      <c r="A314" s="40"/>
      <c r="B314" s="41"/>
      <c r="C314" s="42"/>
      <c r="D314" s="242" t="s">
        <v>237</v>
      </c>
      <c r="E314" s="42"/>
      <c r="F314" s="243" t="s">
        <v>3103</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8" t="s">
        <v>237</v>
      </c>
      <c r="AU314" s="18" t="s">
        <v>91</v>
      </c>
    </row>
    <row r="315" s="15" customFormat="1">
      <c r="A315" s="15"/>
      <c r="B315" s="274"/>
      <c r="C315" s="275"/>
      <c r="D315" s="242" t="s">
        <v>369</v>
      </c>
      <c r="E315" s="276" t="s">
        <v>1</v>
      </c>
      <c r="F315" s="277" t="s">
        <v>864</v>
      </c>
      <c r="G315" s="275"/>
      <c r="H315" s="276" t="s">
        <v>1</v>
      </c>
      <c r="I315" s="278"/>
      <c r="J315" s="275"/>
      <c r="K315" s="275"/>
      <c r="L315" s="279"/>
      <c r="M315" s="280"/>
      <c r="N315" s="281"/>
      <c r="O315" s="281"/>
      <c r="P315" s="281"/>
      <c r="Q315" s="281"/>
      <c r="R315" s="281"/>
      <c r="S315" s="281"/>
      <c r="T315" s="282"/>
      <c r="U315" s="15"/>
      <c r="V315" s="15"/>
      <c r="W315" s="15"/>
      <c r="X315" s="15"/>
      <c r="Y315" s="15"/>
      <c r="Z315" s="15"/>
      <c r="AA315" s="15"/>
      <c r="AB315" s="15"/>
      <c r="AC315" s="15"/>
      <c r="AD315" s="15"/>
      <c r="AE315" s="15"/>
      <c r="AT315" s="283" t="s">
        <v>369</v>
      </c>
      <c r="AU315" s="283" t="s">
        <v>91</v>
      </c>
      <c r="AV315" s="15" t="s">
        <v>87</v>
      </c>
      <c r="AW315" s="15" t="s">
        <v>38</v>
      </c>
      <c r="AX315" s="15" t="s">
        <v>83</v>
      </c>
      <c r="AY315" s="283" t="s">
        <v>227</v>
      </c>
    </row>
    <row r="316" s="13" customFormat="1">
      <c r="A316" s="13"/>
      <c r="B316" s="252"/>
      <c r="C316" s="253"/>
      <c r="D316" s="242" t="s">
        <v>369</v>
      </c>
      <c r="E316" s="254" t="s">
        <v>1</v>
      </c>
      <c r="F316" s="255" t="s">
        <v>3104</v>
      </c>
      <c r="G316" s="253"/>
      <c r="H316" s="256">
        <v>1300</v>
      </c>
      <c r="I316" s="257"/>
      <c r="J316" s="253"/>
      <c r="K316" s="253"/>
      <c r="L316" s="258"/>
      <c r="M316" s="259"/>
      <c r="N316" s="260"/>
      <c r="O316" s="260"/>
      <c r="P316" s="260"/>
      <c r="Q316" s="260"/>
      <c r="R316" s="260"/>
      <c r="S316" s="260"/>
      <c r="T316" s="261"/>
      <c r="U316" s="13"/>
      <c r="V316" s="13"/>
      <c r="W316" s="13"/>
      <c r="X316" s="13"/>
      <c r="Y316" s="13"/>
      <c r="Z316" s="13"/>
      <c r="AA316" s="13"/>
      <c r="AB316" s="13"/>
      <c r="AC316" s="13"/>
      <c r="AD316" s="13"/>
      <c r="AE316" s="13"/>
      <c r="AT316" s="262" t="s">
        <v>369</v>
      </c>
      <c r="AU316" s="262" t="s">
        <v>91</v>
      </c>
      <c r="AV316" s="13" t="s">
        <v>91</v>
      </c>
      <c r="AW316" s="13" t="s">
        <v>38</v>
      </c>
      <c r="AX316" s="13" t="s">
        <v>83</v>
      </c>
      <c r="AY316" s="262" t="s">
        <v>227</v>
      </c>
    </row>
    <row r="317" s="13" customFormat="1">
      <c r="A317" s="13"/>
      <c r="B317" s="252"/>
      <c r="C317" s="253"/>
      <c r="D317" s="242" t="s">
        <v>369</v>
      </c>
      <c r="E317" s="254" t="s">
        <v>1</v>
      </c>
      <c r="F317" s="255" t="s">
        <v>3105</v>
      </c>
      <c r="G317" s="253"/>
      <c r="H317" s="256">
        <v>11220</v>
      </c>
      <c r="I317" s="257"/>
      <c r="J317" s="253"/>
      <c r="K317" s="253"/>
      <c r="L317" s="258"/>
      <c r="M317" s="259"/>
      <c r="N317" s="260"/>
      <c r="O317" s="260"/>
      <c r="P317" s="260"/>
      <c r="Q317" s="260"/>
      <c r="R317" s="260"/>
      <c r="S317" s="260"/>
      <c r="T317" s="261"/>
      <c r="U317" s="13"/>
      <c r="V317" s="13"/>
      <c r="W317" s="13"/>
      <c r="X317" s="13"/>
      <c r="Y317" s="13"/>
      <c r="Z317" s="13"/>
      <c r="AA317" s="13"/>
      <c r="AB317" s="13"/>
      <c r="AC317" s="13"/>
      <c r="AD317" s="13"/>
      <c r="AE317" s="13"/>
      <c r="AT317" s="262" t="s">
        <v>369</v>
      </c>
      <c r="AU317" s="262" t="s">
        <v>91</v>
      </c>
      <c r="AV317" s="13" t="s">
        <v>91</v>
      </c>
      <c r="AW317" s="13" t="s">
        <v>38</v>
      </c>
      <c r="AX317" s="13" t="s">
        <v>83</v>
      </c>
      <c r="AY317" s="262" t="s">
        <v>227</v>
      </c>
    </row>
    <row r="318" s="13" customFormat="1">
      <c r="A318" s="13"/>
      <c r="B318" s="252"/>
      <c r="C318" s="253"/>
      <c r="D318" s="242" t="s">
        <v>369</v>
      </c>
      <c r="E318" s="254" t="s">
        <v>1</v>
      </c>
      <c r="F318" s="255" t="s">
        <v>3106</v>
      </c>
      <c r="G318" s="253"/>
      <c r="H318" s="256">
        <v>4600</v>
      </c>
      <c r="I318" s="257"/>
      <c r="J318" s="253"/>
      <c r="K318" s="253"/>
      <c r="L318" s="258"/>
      <c r="M318" s="259"/>
      <c r="N318" s="260"/>
      <c r="O318" s="260"/>
      <c r="P318" s="260"/>
      <c r="Q318" s="260"/>
      <c r="R318" s="260"/>
      <c r="S318" s="260"/>
      <c r="T318" s="261"/>
      <c r="U318" s="13"/>
      <c r="V318" s="13"/>
      <c r="W318" s="13"/>
      <c r="X318" s="13"/>
      <c r="Y318" s="13"/>
      <c r="Z318" s="13"/>
      <c r="AA318" s="13"/>
      <c r="AB318" s="13"/>
      <c r="AC318" s="13"/>
      <c r="AD318" s="13"/>
      <c r="AE318" s="13"/>
      <c r="AT318" s="262" t="s">
        <v>369</v>
      </c>
      <c r="AU318" s="262" t="s">
        <v>91</v>
      </c>
      <c r="AV318" s="13" t="s">
        <v>91</v>
      </c>
      <c r="AW318" s="13" t="s">
        <v>38</v>
      </c>
      <c r="AX318" s="13" t="s">
        <v>83</v>
      </c>
      <c r="AY318" s="262" t="s">
        <v>227</v>
      </c>
    </row>
    <row r="319" s="13" customFormat="1">
      <c r="A319" s="13"/>
      <c r="B319" s="252"/>
      <c r="C319" s="253"/>
      <c r="D319" s="242" t="s">
        <v>369</v>
      </c>
      <c r="E319" s="254" t="s">
        <v>1</v>
      </c>
      <c r="F319" s="255" t="s">
        <v>3107</v>
      </c>
      <c r="G319" s="253"/>
      <c r="H319" s="256">
        <v>480</v>
      </c>
      <c r="I319" s="257"/>
      <c r="J319" s="253"/>
      <c r="K319" s="253"/>
      <c r="L319" s="258"/>
      <c r="M319" s="259"/>
      <c r="N319" s="260"/>
      <c r="O319" s="260"/>
      <c r="P319" s="260"/>
      <c r="Q319" s="260"/>
      <c r="R319" s="260"/>
      <c r="S319" s="260"/>
      <c r="T319" s="261"/>
      <c r="U319" s="13"/>
      <c r="V319" s="13"/>
      <c r="W319" s="13"/>
      <c r="X319" s="13"/>
      <c r="Y319" s="13"/>
      <c r="Z319" s="13"/>
      <c r="AA319" s="13"/>
      <c r="AB319" s="13"/>
      <c r="AC319" s="13"/>
      <c r="AD319" s="13"/>
      <c r="AE319" s="13"/>
      <c r="AT319" s="262" t="s">
        <v>369</v>
      </c>
      <c r="AU319" s="262" t="s">
        <v>91</v>
      </c>
      <c r="AV319" s="13" t="s">
        <v>91</v>
      </c>
      <c r="AW319" s="13" t="s">
        <v>38</v>
      </c>
      <c r="AX319" s="13" t="s">
        <v>83</v>
      </c>
      <c r="AY319" s="262" t="s">
        <v>227</v>
      </c>
    </row>
    <row r="320" s="13" customFormat="1">
      <c r="A320" s="13"/>
      <c r="B320" s="252"/>
      <c r="C320" s="253"/>
      <c r="D320" s="242" t="s">
        <v>369</v>
      </c>
      <c r="E320" s="254" t="s">
        <v>1</v>
      </c>
      <c r="F320" s="255" t="s">
        <v>3108</v>
      </c>
      <c r="G320" s="253"/>
      <c r="H320" s="256">
        <v>2540</v>
      </c>
      <c r="I320" s="257"/>
      <c r="J320" s="253"/>
      <c r="K320" s="253"/>
      <c r="L320" s="258"/>
      <c r="M320" s="259"/>
      <c r="N320" s="260"/>
      <c r="O320" s="260"/>
      <c r="P320" s="260"/>
      <c r="Q320" s="260"/>
      <c r="R320" s="260"/>
      <c r="S320" s="260"/>
      <c r="T320" s="261"/>
      <c r="U320" s="13"/>
      <c r="V320" s="13"/>
      <c r="W320" s="13"/>
      <c r="X320" s="13"/>
      <c r="Y320" s="13"/>
      <c r="Z320" s="13"/>
      <c r="AA320" s="13"/>
      <c r="AB320" s="13"/>
      <c r="AC320" s="13"/>
      <c r="AD320" s="13"/>
      <c r="AE320" s="13"/>
      <c r="AT320" s="262" t="s">
        <v>369</v>
      </c>
      <c r="AU320" s="262" t="s">
        <v>91</v>
      </c>
      <c r="AV320" s="13" t="s">
        <v>91</v>
      </c>
      <c r="AW320" s="13" t="s">
        <v>38</v>
      </c>
      <c r="AX320" s="13" t="s">
        <v>83</v>
      </c>
      <c r="AY320" s="262" t="s">
        <v>227</v>
      </c>
    </row>
    <row r="321" s="13" customFormat="1">
      <c r="A321" s="13"/>
      <c r="B321" s="252"/>
      <c r="C321" s="253"/>
      <c r="D321" s="242" t="s">
        <v>369</v>
      </c>
      <c r="E321" s="254" t="s">
        <v>1</v>
      </c>
      <c r="F321" s="255" t="s">
        <v>3109</v>
      </c>
      <c r="G321" s="253"/>
      <c r="H321" s="256">
        <v>470</v>
      </c>
      <c r="I321" s="257"/>
      <c r="J321" s="253"/>
      <c r="K321" s="253"/>
      <c r="L321" s="258"/>
      <c r="M321" s="259"/>
      <c r="N321" s="260"/>
      <c r="O321" s="260"/>
      <c r="P321" s="260"/>
      <c r="Q321" s="260"/>
      <c r="R321" s="260"/>
      <c r="S321" s="260"/>
      <c r="T321" s="261"/>
      <c r="U321" s="13"/>
      <c r="V321" s="13"/>
      <c r="W321" s="13"/>
      <c r="X321" s="13"/>
      <c r="Y321" s="13"/>
      <c r="Z321" s="13"/>
      <c r="AA321" s="13"/>
      <c r="AB321" s="13"/>
      <c r="AC321" s="13"/>
      <c r="AD321" s="13"/>
      <c r="AE321" s="13"/>
      <c r="AT321" s="262" t="s">
        <v>369</v>
      </c>
      <c r="AU321" s="262" t="s">
        <v>91</v>
      </c>
      <c r="AV321" s="13" t="s">
        <v>91</v>
      </c>
      <c r="AW321" s="13" t="s">
        <v>38</v>
      </c>
      <c r="AX321" s="13" t="s">
        <v>83</v>
      </c>
      <c r="AY321" s="262" t="s">
        <v>227</v>
      </c>
    </row>
    <row r="322" s="13" customFormat="1">
      <c r="A322" s="13"/>
      <c r="B322" s="252"/>
      <c r="C322" s="253"/>
      <c r="D322" s="242" t="s">
        <v>369</v>
      </c>
      <c r="E322" s="254" t="s">
        <v>1</v>
      </c>
      <c r="F322" s="255" t="s">
        <v>3110</v>
      </c>
      <c r="G322" s="253"/>
      <c r="H322" s="256">
        <v>15</v>
      </c>
      <c r="I322" s="257"/>
      <c r="J322" s="253"/>
      <c r="K322" s="253"/>
      <c r="L322" s="258"/>
      <c r="M322" s="259"/>
      <c r="N322" s="260"/>
      <c r="O322" s="260"/>
      <c r="P322" s="260"/>
      <c r="Q322" s="260"/>
      <c r="R322" s="260"/>
      <c r="S322" s="260"/>
      <c r="T322" s="261"/>
      <c r="U322" s="13"/>
      <c r="V322" s="13"/>
      <c r="W322" s="13"/>
      <c r="X322" s="13"/>
      <c r="Y322" s="13"/>
      <c r="Z322" s="13"/>
      <c r="AA322" s="13"/>
      <c r="AB322" s="13"/>
      <c r="AC322" s="13"/>
      <c r="AD322" s="13"/>
      <c r="AE322" s="13"/>
      <c r="AT322" s="262" t="s">
        <v>369</v>
      </c>
      <c r="AU322" s="262" t="s">
        <v>91</v>
      </c>
      <c r="AV322" s="13" t="s">
        <v>91</v>
      </c>
      <c r="AW322" s="13" t="s">
        <v>38</v>
      </c>
      <c r="AX322" s="13" t="s">
        <v>83</v>
      </c>
      <c r="AY322" s="262" t="s">
        <v>227</v>
      </c>
    </row>
    <row r="323" s="13" customFormat="1">
      <c r="A323" s="13"/>
      <c r="B323" s="252"/>
      <c r="C323" s="253"/>
      <c r="D323" s="242" t="s">
        <v>369</v>
      </c>
      <c r="E323" s="254" t="s">
        <v>1</v>
      </c>
      <c r="F323" s="255" t="s">
        <v>3111</v>
      </c>
      <c r="G323" s="253"/>
      <c r="H323" s="256">
        <v>1040</v>
      </c>
      <c r="I323" s="257"/>
      <c r="J323" s="253"/>
      <c r="K323" s="253"/>
      <c r="L323" s="258"/>
      <c r="M323" s="259"/>
      <c r="N323" s="260"/>
      <c r="O323" s="260"/>
      <c r="P323" s="260"/>
      <c r="Q323" s="260"/>
      <c r="R323" s="260"/>
      <c r="S323" s="260"/>
      <c r="T323" s="261"/>
      <c r="U323" s="13"/>
      <c r="V323" s="13"/>
      <c r="W323" s="13"/>
      <c r="X323" s="13"/>
      <c r="Y323" s="13"/>
      <c r="Z323" s="13"/>
      <c r="AA323" s="13"/>
      <c r="AB323" s="13"/>
      <c r="AC323" s="13"/>
      <c r="AD323" s="13"/>
      <c r="AE323" s="13"/>
      <c r="AT323" s="262" t="s">
        <v>369</v>
      </c>
      <c r="AU323" s="262" t="s">
        <v>91</v>
      </c>
      <c r="AV323" s="13" t="s">
        <v>91</v>
      </c>
      <c r="AW323" s="13" t="s">
        <v>38</v>
      </c>
      <c r="AX323" s="13" t="s">
        <v>83</v>
      </c>
      <c r="AY323" s="262" t="s">
        <v>227</v>
      </c>
    </row>
    <row r="324" s="16" customFormat="1">
      <c r="A324" s="16"/>
      <c r="B324" s="294"/>
      <c r="C324" s="295"/>
      <c r="D324" s="242" t="s">
        <v>369</v>
      </c>
      <c r="E324" s="296" t="s">
        <v>1</v>
      </c>
      <c r="F324" s="297" t="s">
        <v>450</v>
      </c>
      <c r="G324" s="295"/>
      <c r="H324" s="298">
        <v>21665</v>
      </c>
      <c r="I324" s="299"/>
      <c r="J324" s="295"/>
      <c r="K324" s="295"/>
      <c r="L324" s="300"/>
      <c r="M324" s="301"/>
      <c r="N324" s="302"/>
      <c r="O324" s="302"/>
      <c r="P324" s="302"/>
      <c r="Q324" s="302"/>
      <c r="R324" s="302"/>
      <c r="S324" s="302"/>
      <c r="T324" s="303"/>
      <c r="U324" s="16"/>
      <c r="V324" s="16"/>
      <c r="W324" s="16"/>
      <c r="X324" s="16"/>
      <c r="Y324" s="16"/>
      <c r="Z324" s="16"/>
      <c r="AA324" s="16"/>
      <c r="AB324" s="16"/>
      <c r="AC324" s="16"/>
      <c r="AD324" s="16"/>
      <c r="AE324" s="16"/>
      <c r="AT324" s="304" t="s">
        <v>369</v>
      </c>
      <c r="AU324" s="304" t="s">
        <v>91</v>
      </c>
      <c r="AV324" s="16" t="s">
        <v>102</v>
      </c>
      <c r="AW324" s="16" t="s">
        <v>38</v>
      </c>
      <c r="AX324" s="16" t="s">
        <v>83</v>
      </c>
      <c r="AY324" s="304" t="s">
        <v>227</v>
      </c>
    </row>
    <row r="325" s="13" customFormat="1">
      <c r="A325" s="13"/>
      <c r="B325" s="252"/>
      <c r="C325" s="253"/>
      <c r="D325" s="242" t="s">
        <v>369</v>
      </c>
      <c r="E325" s="254" t="s">
        <v>1</v>
      </c>
      <c r="F325" s="255" t="s">
        <v>3112</v>
      </c>
      <c r="G325" s="253"/>
      <c r="H325" s="256">
        <v>3249.75</v>
      </c>
      <c r="I325" s="257"/>
      <c r="J325" s="253"/>
      <c r="K325" s="253"/>
      <c r="L325" s="258"/>
      <c r="M325" s="259"/>
      <c r="N325" s="260"/>
      <c r="O325" s="260"/>
      <c r="P325" s="260"/>
      <c r="Q325" s="260"/>
      <c r="R325" s="260"/>
      <c r="S325" s="260"/>
      <c r="T325" s="261"/>
      <c r="U325" s="13"/>
      <c r="V325" s="13"/>
      <c r="W325" s="13"/>
      <c r="X325" s="13"/>
      <c r="Y325" s="13"/>
      <c r="Z325" s="13"/>
      <c r="AA325" s="13"/>
      <c r="AB325" s="13"/>
      <c r="AC325" s="13"/>
      <c r="AD325" s="13"/>
      <c r="AE325" s="13"/>
      <c r="AT325" s="262" t="s">
        <v>369</v>
      </c>
      <c r="AU325" s="262" t="s">
        <v>91</v>
      </c>
      <c r="AV325" s="13" t="s">
        <v>91</v>
      </c>
      <c r="AW325" s="13" t="s">
        <v>38</v>
      </c>
      <c r="AX325" s="13" t="s">
        <v>83</v>
      </c>
      <c r="AY325" s="262" t="s">
        <v>227</v>
      </c>
    </row>
    <row r="326" s="14" customFormat="1">
      <c r="A326" s="14"/>
      <c r="B326" s="263"/>
      <c r="C326" s="264"/>
      <c r="D326" s="242" t="s">
        <v>369</v>
      </c>
      <c r="E326" s="265" t="s">
        <v>1</v>
      </c>
      <c r="F326" s="266" t="s">
        <v>371</v>
      </c>
      <c r="G326" s="264"/>
      <c r="H326" s="267">
        <v>24914.75</v>
      </c>
      <c r="I326" s="268"/>
      <c r="J326" s="264"/>
      <c r="K326" s="264"/>
      <c r="L326" s="269"/>
      <c r="M326" s="270"/>
      <c r="N326" s="271"/>
      <c r="O326" s="271"/>
      <c r="P326" s="271"/>
      <c r="Q326" s="271"/>
      <c r="R326" s="271"/>
      <c r="S326" s="271"/>
      <c r="T326" s="272"/>
      <c r="U326" s="14"/>
      <c r="V326" s="14"/>
      <c r="W326" s="14"/>
      <c r="X326" s="14"/>
      <c r="Y326" s="14"/>
      <c r="Z326" s="14"/>
      <c r="AA326" s="14"/>
      <c r="AB326" s="14"/>
      <c r="AC326" s="14"/>
      <c r="AD326" s="14"/>
      <c r="AE326" s="14"/>
      <c r="AT326" s="273" t="s">
        <v>369</v>
      </c>
      <c r="AU326" s="273" t="s">
        <v>91</v>
      </c>
      <c r="AV326" s="14" t="s">
        <v>115</v>
      </c>
      <c r="AW326" s="14" t="s">
        <v>38</v>
      </c>
      <c r="AX326" s="14" t="s">
        <v>87</v>
      </c>
      <c r="AY326" s="273" t="s">
        <v>227</v>
      </c>
    </row>
    <row r="327" s="12" customFormat="1" ht="25.92" customHeight="1">
      <c r="A327" s="12"/>
      <c r="B327" s="213"/>
      <c r="C327" s="214"/>
      <c r="D327" s="215" t="s">
        <v>82</v>
      </c>
      <c r="E327" s="216" t="s">
        <v>2770</v>
      </c>
      <c r="F327" s="216" t="s">
        <v>2771</v>
      </c>
      <c r="G327" s="214"/>
      <c r="H327" s="214"/>
      <c r="I327" s="217"/>
      <c r="J327" s="218">
        <f>BK327</f>
        <v>0</v>
      </c>
      <c r="K327" s="214"/>
      <c r="L327" s="219"/>
      <c r="M327" s="220"/>
      <c r="N327" s="221"/>
      <c r="O327" s="221"/>
      <c r="P327" s="222">
        <f>SUM(P328:P332)</f>
        <v>0</v>
      </c>
      <c r="Q327" s="221"/>
      <c r="R327" s="222">
        <f>SUM(R328:R332)</f>
        <v>0</v>
      </c>
      <c r="S327" s="221"/>
      <c r="T327" s="223">
        <f>SUM(T328:T332)</f>
        <v>0</v>
      </c>
      <c r="U327" s="12"/>
      <c r="V327" s="12"/>
      <c r="W327" s="12"/>
      <c r="X327" s="12"/>
      <c r="Y327" s="12"/>
      <c r="Z327" s="12"/>
      <c r="AA327" s="12"/>
      <c r="AB327" s="12"/>
      <c r="AC327" s="12"/>
      <c r="AD327" s="12"/>
      <c r="AE327" s="12"/>
      <c r="AR327" s="224" t="s">
        <v>115</v>
      </c>
      <c r="AT327" s="225" t="s">
        <v>82</v>
      </c>
      <c r="AU327" s="225" t="s">
        <v>83</v>
      </c>
      <c r="AY327" s="224" t="s">
        <v>227</v>
      </c>
      <c r="BK327" s="226">
        <f>SUM(BK328:BK332)</f>
        <v>0</v>
      </c>
    </row>
    <row r="328" s="2" customFormat="1" ht="21.75" customHeight="1">
      <c r="A328" s="40"/>
      <c r="B328" s="41"/>
      <c r="C328" s="229" t="s">
        <v>623</v>
      </c>
      <c r="D328" s="229" t="s">
        <v>230</v>
      </c>
      <c r="E328" s="230" t="s">
        <v>3113</v>
      </c>
      <c r="F328" s="231" t="s">
        <v>3114</v>
      </c>
      <c r="G328" s="232" t="s">
        <v>374</v>
      </c>
      <c r="H328" s="233">
        <v>141.56</v>
      </c>
      <c r="I328" s="234"/>
      <c r="J328" s="235">
        <f>ROUND(I328*H328,2)</f>
        <v>0</v>
      </c>
      <c r="K328" s="231" t="s">
        <v>251</v>
      </c>
      <c r="L328" s="46"/>
      <c r="M328" s="236" t="s">
        <v>1</v>
      </c>
      <c r="N328" s="237" t="s">
        <v>48</v>
      </c>
      <c r="O328" s="93"/>
      <c r="P328" s="238">
        <f>O328*H328</f>
        <v>0</v>
      </c>
      <c r="Q328" s="238">
        <v>0</v>
      </c>
      <c r="R328" s="238">
        <f>Q328*H328</f>
        <v>0</v>
      </c>
      <c r="S328" s="238">
        <v>0</v>
      </c>
      <c r="T328" s="239">
        <f>S328*H328</f>
        <v>0</v>
      </c>
      <c r="U328" s="40"/>
      <c r="V328" s="40"/>
      <c r="W328" s="40"/>
      <c r="X328" s="40"/>
      <c r="Y328" s="40"/>
      <c r="Z328" s="40"/>
      <c r="AA328" s="40"/>
      <c r="AB328" s="40"/>
      <c r="AC328" s="40"/>
      <c r="AD328" s="40"/>
      <c r="AE328" s="40"/>
      <c r="AR328" s="240" t="s">
        <v>2775</v>
      </c>
      <c r="AT328" s="240" t="s">
        <v>230</v>
      </c>
      <c r="AU328" s="240" t="s">
        <v>87</v>
      </c>
      <c r="AY328" s="18" t="s">
        <v>227</v>
      </c>
      <c r="BE328" s="241">
        <f>IF(N328="základní",J328,0)</f>
        <v>0</v>
      </c>
      <c r="BF328" s="241">
        <f>IF(N328="snížená",J328,0)</f>
        <v>0</v>
      </c>
      <c r="BG328" s="241">
        <f>IF(N328="zákl. přenesená",J328,0)</f>
        <v>0</v>
      </c>
      <c r="BH328" s="241">
        <f>IF(N328="sníž. přenesená",J328,0)</f>
        <v>0</v>
      </c>
      <c r="BI328" s="241">
        <f>IF(N328="nulová",J328,0)</f>
        <v>0</v>
      </c>
      <c r="BJ328" s="18" t="s">
        <v>87</v>
      </c>
      <c r="BK328" s="241">
        <f>ROUND(I328*H328,2)</f>
        <v>0</v>
      </c>
      <c r="BL328" s="18" t="s">
        <v>2775</v>
      </c>
      <c r="BM328" s="240" t="s">
        <v>3115</v>
      </c>
    </row>
    <row r="329" s="2" customFormat="1">
      <c r="A329" s="40"/>
      <c r="B329" s="41"/>
      <c r="C329" s="42"/>
      <c r="D329" s="242" t="s">
        <v>237</v>
      </c>
      <c r="E329" s="42"/>
      <c r="F329" s="243" t="s">
        <v>3116</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8" t="s">
        <v>237</v>
      </c>
      <c r="AU329" s="18" t="s">
        <v>87</v>
      </c>
    </row>
    <row r="330" s="15" customFormat="1">
      <c r="A330" s="15"/>
      <c r="B330" s="274"/>
      <c r="C330" s="275"/>
      <c r="D330" s="242" t="s">
        <v>369</v>
      </c>
      <c r="E330" s="276" t="s">
        <v>1</v>
      </c>
      <c r="F330" s="277" t="s">
        <v>3117</v>
      </c>
      <c r="G330" s="275"/>
      <c r="H330" s="276" t="s">
        <v>1</v>
      </c>
      <c r="I330" s="278"/>
      <c r="J330" s="275"/>
      <c r="K330" s="275"/>
      <c r="L330" s="279"/>
      <c r="M330" s="280"/>
      <c r="N330" s="281"/>
      <c r="O330" s="281"/>
      <c r="P330" s="281"/>
      <c r="Q330" s="281"/>
      <c r="R330" s="281"/>
      <c r="S330" s="281"/>
      <c r="T330" s="282"/>
      <c r="U330" s="15"/>
      <c r="V330" s="15"/>
      <c r="W330" s="15"/>
      <c r="X330" s="15"/>
      <c r="Y330" s="15"/>
      <c r="Z330" s="15"/>
      <c r="AA330" s="15"/>
      <c r="AB330" s="15"/>
      <c r="AC330" s="15"/>
      <c r="AD330" s="15"/>
      <c r="AE330" s="15"/>
      <c r="AT330" s="283" t="s">
        <v>369</v>
      </c>
      <c r="AU330" s="283" t="s">
        <v>87</v>
      </c>
      <c r="AV330" s="15" t="s">
        <v>87</v>
      </c>
      <c r="AW330" s="15" t="s">
        <v>38</v>
      </c>
      <c r="AX330" s="15" t="s">
        <v>83</v>
      </c>
      <c r="AY330" s="283" t="s">
        <v>227</v>
      </c>
    </row>
    <row r="331" s="13" customFormat="1">
      <c r="A331" s="13"/>
      <c r="B331" s="252"/>
      <c r="C331" s="253"/>
      <c r="D331" s="242" t="s">
        <v>369</v>
      </c>
      <c r="E331" s="254" t="s">
        <v>1</v>
      </c>
      <c r="F331" s="255" t="s">
        <v>3118</v>
      </c>
      <c r="G331" s="253"/>
      <c r="H331" s="256">
        <v>141.56</v>
      </c>
      <c r="I331" s="257"/>
      <c r="J331" s="253"/>
      <c r="K331" s="253"/>
      <c r="L331" s="258"/>
      <c r="M331" s="259"/>
      <c r="N331" s="260"/>
      <c r="O331" s="260"/>
      <c r="P331" s="260"/>
      <c r="Q331" s="260"/>
      <c r="R331" s="260"/>
      <c r="S331" s="260"/>
      <c r="T331" s="261"/>
      <c r="U331" s="13"/>
      <c r="V331" s="13"/>
      <c r="W331" s="13"/>
      <c r="X331" s="13"/>
      <c r="Y331" s="13"/>
      <c r="Z331" s="13"/>
      <c r="AA331" s="13"/>
      <c r="AB331" s="13"/>
      <c r="AC331" s="13"/>
      <c r="AD331" s="13"/>
      <c r="AE331" s="13"/>
      <c r="AT331" s="262" t="s">
        <v>369</v>
      </c>
      <c r="AU331" s="262" t="s">
        <v>87</v>
      </c>
      <c r="AV331" s="13" t="s">
        <v>91</v>
      </c>
      <c r="AW331" s="13" t="s">
        <v>38</v>
      </c>
      <c r="AX331" s="13" t="s">
        <v>83</v>
      </c>
      <c r="AY331" s="262" t="s">
        <v>227</v>
      </c>
    </row>
    <row r="332" s="14" customFormat="1">
      <c r="A332" s="14"/>
      <c r="B332" s="263"/>
      <c r="C332" s="264"/>
      <c r="D332" s="242" t="s">
        <v>369</v>
      </c>
      <c r="E332" s="265" t="s">
        <v>1</v>
      </c>
      <c r="F332" s="266" t="s">
        <v>371</v>
      </c>
      <c r="G332" s="264"/>
      <c r="H332" s="267">
        <v>141.56</v>
      </c>
      <c r="I332" s="268"/>
      <c r="J332" s="264"/>
      <c r="K332" s="264"/>
      <c r="L332" s="269"/>
      <c r="M332" s="310"/>
      <c r="N332" s="311"/>
      <c r="O332" s="311"/>
      <c r="P332" s="311"/>
      <c r="Q332" s="311"/>
      <c r="R332" s="311"/>
      <c r="S332" s="311"/>
      <c r="T332" s="312"/>
      <c r="U332" s="14"/>
      <c r="V332" s="14"/>
      <c r="W332" s="14"/>
      <c r="X332" s="14"/>
      <c r="Y332" s="14"/>
      <c r="Z332" s="14"/>
      <c r="AA332" s="14"/>
      <c r="AB332" s="14"/>
      <c r="AC332" s="14"/>
      <c r="AD332" s="14"/>
      <c r="AE332" s="14"/>
      <c r="AT332" s="273" t="s">
        <v>369</v>
      </c>
      <c r="AU332" s="273" t="s">
        <v>87</v>
      </c>
      <c r="AV332" s="14" t="s">
        <v>115</v>
      </c>
      <c r="AW332" s="14" t="s">
        <v>38</v>
      </c>
      <c r="AX332" s="14" t="s">
        <v>87</v>
      </c>
      <c r="AY332" s="273" t="s">
        <v>227</v>
      </c>
    </row>
    <row r="333" s="2" customFormat="1" ht="6.96" customHeight="1">
      <c r="A333" s="40"/>
      <c r="B333" s="68"/>
      <c r="C333" s="69"/>
      <c r="D333" s="69"/>
      <c r="E333" s="69"/>
      <c r="F333" s="69"/>
      <c r="G333" s="69"/>
      <c r="H333" s="69"/>
      <c r="I333" s="69"/>
      <c r="J333" s="69"/>
      <c r="K333" s="69"/>
      <c r="L333" s="46"/>
      <c r="M333" s="40"/>
      <c r="O333" s="40"/>
      <c r="P333" s="40"/>
      <c r="Q333" s="40"/>
      <c r="R333" s="40"/>
      <c r="S333" s="40"/>
      <c r="T333" s="40"/>
      <c r="U333" s="40"/>
      <c r="V333" s="40"/>
      <c r="W333" s="40"/>
      <c r="X333" s="40"/>
      <c r="Y333" s="40"/>
      <c r="Z333" s="40"/>
      <c r="AA333" s="40"/>
      <c r="AB333" s="40"/>
      <c r="AC333" s="40"/>
      <c r="AD333" s="40"/>
      <c r="AE333" s="40"/>
    </row>
  </sheetData>
  <sheetProtection sheet="1" autoFilter="0" formatColumns="0" formatRows="0" objects="1" scenarios="1" spinCount="100000" saltValue="8uo/bzCXY7nt25jpgKZsczRdwDn4PFLxNnsmy9kelmUk0GUPel3IqOHjZS0LsntCNKN01Dl8T2WVZ3ns0EgP7w==" hashValue="LOCi8onPc1D5R3UvR+q99CS+UnqUgXEOelCO38VB497krZIiF4+IwIb7oqkbA51iZ7ksN1xXDj1zK+IOp15f4w==" algorithmName="SHA-512" password="E785"/>
  <autoFilter ref="C133:K332"/>
  <mergeCells count="15">
    <mergeCell ref="E7:H7"/>
    <mergeCell ref="E11:H11"/>
    <mergeCell ref="E9:H9"/>
    <mergeCell ref="E13:H13"/>
    <mergeCell ref="E22:H22"/>
    <mergeCell ref="E31:H31"/>
    <mergeCell ref="E85:H85"/>
    <mergeCell ref="E89:H89"/>
    <mergeCell ref="E87:H87"/>
    <mergeCell ref="E91:H91"/>
    <mergeCell ref="E120:H120"/>
    <mergeCell ref="E124:H124"/>
    <mergeCell ref="E122:H122"/>
    <mergeCell ref="E126:H12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109</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328</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3119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19</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23</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32</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37</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ROUND((SUM(BE126:BE143)),  2)</f>
        <v>0</v>
      </c>
      <c r="G37" s="40"/>
      <c r="H37" s="40"/>
      <c r="I37" s="167">
        <v>0.20999999999999999</v>
      </c>
      <c r="J37" s="166">
        <f>ROUND(((SUM(BE126:BE143))*I37),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ROUND((SUM(BF126:BF143)),  2)</f>
        <v>0</v>
      </c>
      <c r="G38" s="40"/>
      <c r="H38" s="40"/>
      <c r="I38" s="167">
        <v>0.14999999999999999</v>
      </c>
      <c r="J38" s="166">
        <f>ROUND(((SUM(BF126:BF143))*I38),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ROUND((SUM(BG126:BG143)),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ROUND((SUM(BH126:BH143)),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ROUND((SUM(BI126:BI143)),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328</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D.1.3 - Požárně bezpečnostní řešení</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Frýdek Místek</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357</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3120</v>
      </c>
      <c r="E102" s="199"/>
      <c r="F102" s="199"/>
      <c r="G102" s="199"/>
      <c r="H102" s="199"/>
      <c r="I102" s="199"/>
      <c r="J102" s="200">
        <f>J128</f>
        <v>0</v>
      </c>
      <c r="K102" s="135"/>
      <c r="L102" s="201"/>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213</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6" t="str">
        <f>E7</f>
        <v>PD pro Hasičskou zbrojnici Frýdek</v>
      </c>
      <c r="F112" s="33"/>
      <c r="G112" s="33"/>
      <c r="H112" s="33"/>
      <c r="I112" s="42"/>
      <c r="J112" s="42"/>
      <c r="K112" s="42"/>
      <c r="L112" s="65"/>
      <c r="S112" s="40"/>
      <c r="T112" s="40"/>
      <c r="U112" s="40"/>
      <c r="V112" s="40"/>
      <c r="W112" s="40"/>
      <c r="X112" s="40"/>
      <c r="Y112" s="40"/>
      <c r="Z112" s="40"/>
      <c r="AA112" s="40"/>
      <c r="AB112" s="40"/>
      <c r="AC112" s="40"/>
      <c r="AD112" s="40"/>
      <c r="AE112" s="40"/>
    </row>
    <row r="113" s="1" customFormat="1" ht="12" customHeight="1">
      <c r="B113" s="22"/>
      <c r="C113" s="33" t="s">
        <v>198</v>
      </c>
      <c r="D113" s="23"/>
      <c r="E113" s="23"/>
      <c r="F113" s="23"/>
      <c r="G113" s="23"/>
      <c r="H113" s="23"/>
      <c r="I113" s="23"/>
      <c r="J113" s="23"/>
      <c r="K113" s="23"/>
      <c r="L113" s="21"/>
    </row>
    <row r="114" s="1" customFormat="1" ht="16.5" customHeight="1">
      <c r="B114" s="22"/>
      <c r="C114" s="23"/>
      <c r="D114" s="23"/>
      <c r="E114" s="186" t="s">
        <v>199</v>
      </c>
      <c r="F114" s="23"/>
      <c r="G114" s="23"/>
      <c r="H114" s="23"/>
      <c r="I114" s="23"/>
      <c r="J114" s="23"/>
      <c r="K114" s="23"/>
      <c r="L114" s="21"/>
    </row>
    <row r="115" s="1" customFormat="1" ht="12" customHeight="1">
      <c r="B115" s="22"/>
      <c r="C115" s="33" t="s">
        <v>200</v>
      </c>
      <c r="D115" s="23"/>
      <c r="E115" s="23"/>
      <c r="F115" s="23"/>
      <c r="G115" s="23"/>
      <c r="H115" s="23"/>
      <c r="I115" s="23"/>
      <c r="J115" s="23"/>
      <c r="K115" s="23"/>
      <c r="L115" s="21"/>
    </row>
    <row r="116" s="2" customFormat="1" ht="16.5" customHeight="1">
      <c r="A116" s="40"/>
      <c r="B116" s="41"/>
      <c r="C116" s="42"/>
      <c r="D116" s="42"/>
      <c r="E116" s="251" t="s">
        <v>327</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328</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D.1.3 - Požárně bezpečnostní řešení</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F16</f>
        <v>Frýdek Místek</v>
      </c>
      <c r="G120" s="42"/>
      <c r="H120" s="42"/>
      <c r="I120" s="33" t="s">
        <v>24</v>
      </c>
      <c r="J120" s="81" t="str">
        <f>IF(J16="","",J16)</f>
        <v>26. 7. 2019</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E19</f>
        <v>Statutární město Frýdek - Místek</v>
      </c>
      <c r="G122" s="42"/>
      <c r="H122" s="42"/>
      <c r="I122" s="33" t="s">
        <v>36</v>
      </c>
      <c r="J122" s="38" t="str">
        <f>E25</f>
        <v>PPS Kania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IF(E22="","",E22)</f>
        <v>Vyplň údaj</v>
      </c>
      <c r="G123" s="42"/>
      <c r="H123" s="42"/>
      <c r="I123" s="33" t="s">
        <v>39</v>
      </c>
      <c r="J123" s="38" t="str">
        <f>E28</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214</v>
      </c>
      <c r="D125" s="205" t="s">
        <v>68</v>
      </c>
      <c r="E125" s="205" t="s">
        <v>64</v>
      </c>
      <c r="F125" s="205" t="s">
        <v>65</v>
      </c>
      <c r="G125" s="205" t="s">
        <v>215</v>
      </c>
      <c r="H125" s="205" t="s">
        <v>216</v>
      </c>
      <c r="I125" s="205" t="s">
        <v>217</v>
      </c>
      <c r="J125" s="205" t="s">
        <v>204</v>
      </c>
      <c r="K125" s="206" t="s">
        <v>218</v>
      </c>
      <c r="L125" s="207"/>
      <c r="M125" s="102" t="s">
        <v>1</v>
      </c>
      <c r="N125" s="103" t="s">
        <v>47</v>
      </c>
      <c r="O125" s="103" t="s">
        <v>219</v>
      </c>
      <c r="P125" s="103" t="s">
        <v>220</v>
      </c>
      <c r="Q125" s="103" t="s">
        <v>221</v>
      </c>
      <c r="R125" s="103" t="s">
        <v>222</v>
      </c>
      <c r="S125" s="103" t="s">
        <v>223</v>
      </c>
      <c r="T125" s="104" t="s">
        <v>224</v>
      </c>
      <c r="U125" s="202"/>
      <c r="V125" s="202"/>
      <c r="W125" s="202"/>
      <c r="X125" s="202"/>
      <c r="Y125" s="202"/>
      <c r="Z125" s="202"/>
      <c r="AA125" s="202"/>
      <c r="AB125" s="202"/>
      <c r="AC125" s="202"/>
      <c r="AD125" s="202"/>
      <c r="AE125" s="202"/>
    </row>
    <row r="126" s="2" customFormat="1" ht="22.8" customHeight="1">
      <c r="A126" s="40"/>
      <c r="B126" s="41"/>
      <c r="C126" s="109" t="s">
        <v>225</v>
      </c>
      <c r="D126" s="42"/>
      <c r="E126" s="42"/>
      <c r="F126" s="42"/>
      <c r="G126" s="42"/>
      <c r="H126" s="42"/>
      <c r="I126" s="42"/>
      <c r="J126" s="208">
        <f>BK126</f>
        <v>0</v>
      </c>
      <c r="K126" s="42"/>
      <c r="L126" s="46"/>
      <c r="M126" s="105"/>
      <c r="N126" s="209"/>
      <c r="O126" s="106"/>
      <c r="P126" s="210">
        <f>P127</f>
        <v>0</v>
      </c>
      <c r="Q126" s="106"/>
      <c r="R126" s="210">
        <f>R127</f>
        <v>0</v>
      </c>
      <c r="S126" s="106"/>
      <c r="T126" s="211">
        <f>T127</f>
        <v>0</v>
      </c>
      <c r="U126" s="40"/>
      <c r="V126" s="40"/>
      <c r="W126" s="40"/>
      <c r="X126" s="40"/>
      <c r="Y126" s="40"/>
      <c r="Z126" s="40"/>
      <c r="AA126" s="40"/>
      <c r="AB126" s="40"/>
      <c r="AC126" s="40"/>
      <c r="AD126" s="40"/>
      <c r="AE126" s="40"/>
      <c r="AT126" s="18" t="s">
        <v>82</v>
      </c>
      <c r="AU126" s="18" t="s">
        <v>206</v>
      </c>
      <c r="BK126" s="212">
        <f>BK127</f>
        <v>0</v>
      </c>
    </row>
    <row r="127" s="12" customFormat="1" ht="25.92" customHeight="1">
      <c r="A127" s="12"/>
      <c r="B127" s="213"/>
      <c r="C127" s="214"/>
      <c r="D127" s="215" t="s">
        <v>82</v>
      </c>
      <c r="E127" s="216" t="s">
        <v>2795</v>
      </c>
      <c r="F127" s="216" t="s">
        <v>2795</v>
      </c>
      <c r="G127" s="214"/>
      <c r="H127" s="214"/>
      <c r="I127" s="217"/>
      <c r="J127" s="218">
        <f>BK127</f>
        <v>0</v>
      </c>
      <c r="K127" s="214"/>
      <c r="L127" s="219"/>
      <c r="M127" s="220"/>
      <c r="N127" s="221"/>
      <c r="O127" s="221"/>
      <c r="P127" s="222">
        <f>P128</f>
        <v>0</v>
      </c>
      <c r="Q127" s="221"/>
      <c r="R127" s="222">
        <f>R128</f>
        <v>0</v>
      </c>
      <c r="S127" s="221"/>
      <c r="T127" s="223">
        <f>T128</f>
        <v>0</v>
      </c>
      <c r="U127" s="12"/>
      <c r="V127" s="12"/>
      <c r="W127" s="12"/>
      <c r="X127" s="12"/>
      <c r="Y127" s="12"/>
      <c r="Z127" s="12"/>
      <c r="AA127" s="12"/>
      <c r="AB127" s="12"/>
      <c r="AC127" s="12"/>
      <c r="AD127" s="12"/>
      <c r="AE127" s="12"/>
      <c r="AR127" s="224" t="s">
        <v>115</v>
      </c>
      <c r="AT127" s="225" t="s">
        <v>82</v>
      </c>
      <c r="AU127" s="225" t="s">
        <v>83</v>
      </c>
      <c r="AY127" s="224" t="s">
        <v>227</v>
      </c>
      <c r="BK127" s="226">
        <f>BK128</f>
        <v>0</v>
      </c>
    </row>
    <row r="128" s="12" customFormat="1" ht="22.8" customHeight="1">
      <c r="A128" s="12"/>
      <c r="B128" s="213"/>
      <c r="C128" s="214"/>
      <c r="D128" s="215" t="s">
        <v>82</v>
      </c>
      <c r="E128" s="227" t="s">
        <v>3121</v>
      </c>
      <c r="F128" s="227" t="s">
        <v>3122</v>
      </c>
      <c r="G128" s="214"/>
      <c r="H128" s="214"/>
      <c r="I128" s="217"/>
      <c r="J128" s="228">
        <f>BK128</f>
        <v>0</v>
      </c>
      <c r="K128" s="214"/>
      <c r="L128" s="219"/>
      <c r="M128" s="220"/>
      <c r="N128" s="221"/>
      <c r="O128" s="221"/>
      <c r="P128" s="222">
        <f>SUM(P129:P143)</f>
        <v>0</v>
      </c>
      <c r="Q128" s="221"/>
      <c r="R128" s="222">
        <f>SUM(R129:R143)</f>
        <v>0</v>
      </c>
      <c r="S128" s="221"/>
      <c r="T128" s="223">
        <f>SUM(T129:T143)</f>
        <v>0</v>
      </c>
      <c r="U128" s="12"/>
      <c r="V128" s="12"/>
      <c r="W128" s="12"/>
      <c r="X128" s="12"/>
      <c r="Y128" s="12"/>
      <c r="Z128" s="12"/>
      <c r="AA128" s="12"/>
      <c r="AB128" s="12"/>
      <c r="AC128" s="12"/>
      <c r="AD128" s="12"/>
      <c r="AE128" s="12"/>
      <c r="AR128" s="224" t="s">
        <v>115</v>
      </c>
      <c r="AT128" s="225" t="s">
        <v>82</v>
      </c>
      <c r="AU128" s="225" t="s">
        <v>87</v>
      </c>
      <c r="AY128" s="224" t="s">
        <v>227</v>
      </c>
      <c r="BK128" s="226">
        <f>SUM(BK129:BK143)</f>
        <v>0</v>
      </c>
    </row>
    <row r="129" s="2" customFormat="1" ht="21.75" customHeight="1">
      <c r="A129" s="40"/>
      <c r="B129" s="41"/>
      <c r="C129" s="229" t="s">
        <v>87</v>
      </c>
      <c r="D129" s="229" t="s">
        <v>230</v>
      </c>
      <c r="E129" s="230" t="s">
        <v>3123</v>
      </c>
      <c r="F129" s="231" t="s">
        <v>3124</v>
      </c>
      <c r="G129" s="232" t="s">
        <v>1861</v>
      </c>
      <c r="H129" s="233">
        <v>15</v>
      </c>
      <c r="I129" s="234"/>
      <c r="J129" s="235">
        <f>ROUND(I129*H129,2)</f>
        <v>0</v>
      </c>
      <c r="K129" s="231" t="s">
        <v>251</v>
      </c>
      <c r="L129" s="46"/>
      <c r="M129" s="236" t="s">
        <v>1</v>
      </c>
      <c r="N129" s="237" t="s">
        <v>48</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115</v>
      </c>
      <c r="AT129" s="240" t="s">
        <v>230</v>
      </c>
      <c r="AU129" s="240" t="s">
        <v>91</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115</v>
      </c>
      <c r="BM129" s="240" t="s">
        <v>3125</v>
      </c>
    </row>
    <row r="130" s="15" customFormat="1">
      <c r="A130" s="15"/>
      <c r="B130" s="274"/>
      <c r="C130" s="275"/>
      <c r="D130" s="242" t="s">
        <v>369</v>
      </c>
      <c r="E130" s="276" t="s">
        <v>1</v>
      </c>
      <c r="F130" s="277" t="s">
        <v>3126</v>
      </c>
      <c r="G130" s="275"/>
      <c r="H130" s="276" t="s">
        <v>1</v>
      </c>
      <c r="I130" s="278"/>
      <c r="J130" s="275"/>
      <c r="K130" s="275"/>
      <c r="L130" s="279"/>
      <c r="M130" s="280"/>
      <c r="N130" s="281"/>
      <c r="O130" s="281"/>
      <c r="P130" s="281"/>
      <c r="Q130" s="281"/>
      <c r="R130" s="281"/>
      <c r="S130" s="281"/>
      <c r="T130" s="282"/>
      <c r="U130" s="15"/>
      <c r="V130" s="15"/>
      <c r="W130" s="15"/>
      <c r="X130" s="15"/>
      <c r="Y130" s="15"/>
      <c r="Z130" s="15"/>
      <c r="AA130" s="15"/>
      <c r="AB130" s="15"/>
      <c r="AC130" s="15"/>
      <c r="AD130" s="15"/>
      <c r="AE130" s="15"/>
      <c r="AT130" s="283" t="s">
        <v>369</v>
      </c>
      <c r="AU130" s="283" t="s">
        <v>91</v>
      </c>
      <c r="AV130" s="15" t="s">
        <v>87</v>
      </c>
      <c r="AW130" s="15" t="s">
        <v>38</v>
      </c>
      <c r="AX130" s="15" t="s">
        <v>83</v>
      </c>
      <c r="AY130" s="283" t="s">
        <v>227</v>
      </c>
    </row>
    <row r="131" s="13" customFormat="1">
      <c r="A131" s="13"/>
      <c r="B131" s="252"/>
      <c r="C131" s="253"/>
      <c r="D131" s="242" t="s">
        <v>369</v>
      </c>
      <c r="E131" s="254" t="s">
        <v>1</v>
      </c>
      <c r="F131" s="255" t="s">
        <v>3127</v>
      </c>
      <c r="G131" s="253"/>
      <c r="H131" s="256">
        <v>15</v>
      </c>
      <c r="I131" s="257"/>
      <c r="J131" s="253"/>
      <c r="K131" s="253"/>
      <c r="L131" s="258"/>
      <c r="M131" s="259"/>
      <c r="N131" s="260"/>
      <c r="O131" s="260"/>
      <c r="P131" s="260"/>
      <c r="Q131" s="260"/>
      <c r="R131" s="260"/>
      <c r="S131" s="260"/>
      <c r="T131" s="261"/>
      <c r="U131" s="13"/>
      <c r="V131" s="13"/>
      <c r="W131" s="13"/>
      <c r="X131" s="13"/>
      <c r="Y131" s="13"/>
      <c r="Z131" s="13"/>
      <c r="AA131" s="13"/>
      <c r="AB131" s="13"/>
      <c r="AC131" s="13"/>
      <c r="AD131" s="13"/>
      <c r="AE131" s="13"/>
      <c r="AT131" s="262" t="s">
        <v>369</v>
      </c>
      <c r="AU131" s="262" t="s">
        <v>91</v>
      </c>
      <c r="AV131" s="13" t="s">
        <v>91</v>
      </c>
      <c r="AW131" s="13" t="s">
        <v>38</v>
      </c>
      <c r="AX131" s="13" t="s">
        <v>83</v>
      </c>
      <c r="AY131" s="262" t="s">
        <v>227</v>
      </c>
    </row>
    <row r="132" s="14" customFormat="1">
      <c r="A132" s="14"/>
      <c r="B132" s="263"/>
      <c r="C132" s="264"/>
      <c r="D132" s="242" t="s">
        <v>369</v>
      </c>
      <c r="E132" s="265" t="s">
        <v>1</v>
      </c>
      <c r="F132" s="266" t="s">
        <v>371</v>
      </c>
      <c r="G132" s="264"/>
      <c r="H132" s="267">
        <v>15</v>
      </c>
      <c r="I132" s="268"/>
      <c r="J132" s="264"/>
      <c r="K132" s="264"/>
      <c r="L132" s="269"/>
      <c r="M132" s="270"/>
      <c r="N132" s="271"/>
      <c r="O132" s="271"/>
      <c r="P132" s="271"/>
      <c r="Q132" s="271"/>
      <c r="R132" s="271"/>
      <c r="S132" s="271"/>
      <c r="T132" s="272"/>
      <c r="U132" s="14"/>
      <c r="V132" s="14"/>
      <c r="W132" s="14"/>
      <c r="X132" s="14"/>
      <c r="Y132" s="14"/>
      <c r="Z132" s="14"/>
      <c r="AA132" s="14"/>
      <c r="AB132" s="14"/>
      <c r="AC132" s="14"/>
      <c r="AD132" s="14"/>
      <c r="AE132" s="14"/>
      <c r="AT132" s="273" t="s">
        <v>369</v>
      </c>
      <c r="AU132" s="273" t="s">
        <v>91</v>
      </c>
      <c r="AV132" s="14" t="s">
        <v>115</v>
      </c>
      <c r="AW132" s="14" t="s">
        <v>38</v>
      </c>
      <c r="AX132" s="14" t="s">
        <v>87</v>
      </c>
      <c r="AY132" s="273" t="s">
        <v>227</v>
      </c>
    </row>
    <row r="133" s="2" customFormat="1" ht="16.5" customHeight="1">
      <c r="A133" s="40"/>
      <c r="B133" s="41"/>
      <c r="C133" s="229" t="s">
        <v>91</v>
      </c>
      <c r="D133" s="229" t="s">
        <v>230</v>
      </c>
      <c r="E133" s="230" t="s">
        <v>3128</v>
      </c>
      <c r="F133" s="231" t="s">
        <v>3129</v>
      </c>
      <c r="G133" s="232" t="s">
        <v>1861</v>
      </c>
      <c r="H133" s="233">
        <v>36</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91</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3130</v>
      </c>
    </row>
    <row r="134" s="2" customFormat="1">
      <c r="A134" s="40"/>
      <c r="B134" s="41"/>
      <c r="C134" s="42"/>
      <c r="D134" s="242" t="s">
        <v>237</v>
      </c>
      <c r="E134" s="42"/>
      <c r="F134" s="243" t="s">
        <v>3131</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8" t="s">
        <v>237</v>
      </c>
      <c r="AU134" s="18" t="s">
        <v>91</v>
      </c>
    </row>
    <row r="135" s="15" customFormat="1">
      <c r="A135" s="15"/>
      <c r="B135" s="274"/>
      <c r="C135" s="275"/>
      <c r="D135" s="242" t="s">
        <v>369</v>
      </c>
      <c r="E135" s="276" t="s">
        <v>1</v>
      </c>
      <c r="F135" s="277" t="s">
        <v>3132</v>
      </c>
      <c r="G135" s="275"/>
      <c r="H135" s="276" t="s">
        <v>1</v>
      </c>
      <c r="I135" s="278"/>
      <c r="J135" s="275"/>
      <c r="K135" s="275"/>
      <c r="L135" s="279"/>
      <c r="M135" s="280"/>
      <c r="N135" s="281"/>
      <c r="O135" s="281"/>
      <c r="P135" s="281"/>
      <c r="Q135" s="281"/>
      <c r="R135" s="281"/>
      <c r="S135" s="281"/>
      <c r="T135" s="282"/>
      <c r="U135" s="15"/>
      <c r="V135" s="15"/>
      <c r="W135" s="15"/>
      <c r="X135" s="15"/>
      <c r="Y135" s="15"/>
      <c r="Z135" s="15"/>
      <c r="AA135" s="15"/>
      <c r="AB135" s="15"/>
      <c r="AC135" s="15"/>
      <c r="AD135" s="15"/>
      <c r="AE135" s="15"/>
      <c r="AT135" s="283" t="s">
        <v>369</v>
      </c>
      <c r="AU135" s="283" t="s">
        <v>91</v>
      </c>
      <c r="AV135" s="15" t="s">
        <v>87</v>
      </c>
      <c r="AW135" s="15" t="s">
        <v>38</v>
      </c>
      <c r="AX135" s="15" t="s">
        <v>83</v>
      </c>
      <c r="AY135" s="283" t="s">
        <v>227</v>
      </c>
    </row>
    <row r="136" s="15" customFormat="1">
      <c r="A136" s="15"/>
      <c r="B136" s="274"/>
      <c r="C136" s="275"/>
      <c r="D136" s="242" t="s">
        <v>369</v>
      </c>
      <c r="E136" s="276" t="s">
        <v>1</v>
      </c>
      <c r="F136" s="277" t="s">
        <v>3133</v>
      </c>
      <c r="G136" s="275"/>
      <c r="H136" s="276" t="s">
        <v>1</v>
      </c>
      <c r="I136" s="278"/>
      <c r="J136" s="275"/>
      <c r="K136" s="275"/>
      <c r="L136" s="279"/>
      <c r="M136" s="280"/>
      <c r="N136" s="281"/>
      <c r="O136" s="281"/>
      <c r="P136" s="281"/>
      <c r="Q136" s="281"/>
      <c r="R136" s="281"/>
      <c r="S136" s="281"/>
      <c r="T136" s="282"/>
      <c r="U136" s="15"/>
      <c r="V136" s="15"/>
      <c r="W136" s="15"/>
      <c r="X136" s="15"/>
      <c r="Y136" s="15"/>
      <c r="Z136" s="15"/>
      <c r="AA136" s="15"/>
      <c r="AB136" s="15"/>
      <c r="AC136" s="15"/>
      <c r="AD136" s="15"/>
      <c r="AE136" s="15"/>
      <c r="AT136" s="283" t="s">
        <v>369</v>
      </c>
      <c r="AU136" s="283" t="s">
        <v>91</v>
      </c>
      <c r="AV136" s="15" t="s">
        <v>87</v>
      </c>
      <c r="AW136" s="15" t="s">
        <v>38</v>
      </c>
      <c r="AX136" s="15" t="s">
        <v>83</v>
      </c>
      <c r="AY136" s="283" t="s">
        <v>227</v>
      </c>
    </row>
    <row r="137" s="15" customFormat="1">
      <c r="A137" s="15"/>
      <c r="B137" s="274"/>
      <c r="C137" s="275"/>
      <c r="D137" s="242" t="s">
        <v>369</v>
      </c>
      <c r="E137" s="276" t="s">
        <v>1</v>
      </c>
      <c r="F137" s="277" t="s">
        <v>3134</v>
      </c>
      <c r="G137" s="275"/>
      <c r="H137" s="276" t="s">
        <v>1</v>
      </c>
      <c r="I137" s="278"/>
      <c r="J137" s="275"/>
      <c r="K137" s="275"/>
      <c r="L137" s="279"/>
      <c r="M137" s="280"/>
      <c r="N137" s="281"/>
      <c r="O137" s="281"/>
      <c r="P137" s="281"/>
      <c r="Q137" s="281"/>
      <c r="R137" s="281"/>
      <c r="S137" s="281"/>
      <c r="T137" s="282"/>
      <c r="U137" s="15"/>
      <c r="V137" s="15"/>
      <c r="W137" s="15"/>
      <c r="X137" s="15"/>
      <c r="Y137" s="15"/>
      <c r="Z137" s="15"/>
      <c r="AA137" s="15"/>
      <c r="AB137" s="15"/>
      <c r="AC137" s="15"/>
      <c r="AD137" s="15"/>
      <c r="AE137" s="15"/>
      <c r="AT137" s="283" t="s">
        <v>369</v>
      </c>
      <c r="AU137" s="283" t="s">
        <v>91</v>
      </c>
      <c r="AV137" s="15" t="s">
        <v>87</v>
      </c>
      <c r="AW137" s="15" t="s">
        <v>38</v>
      </c>
      <c r="AX137" s="15" t="s">
        <v>83</v>
      </c>
      <c r="AY137" s="283" t="s">
        <v>227</v>
      </c>
    </row>
    <row r="138" s="15" customFormat="1">
      <c r="A138" s="15"/>
      <c r="B138" s="274"/>
      <c r="C138" s="275"/>
      <c r="D138" s="242" t="s">
        <v>369</v>
      </c>
      <c r="E138" s="276" t="s">
        <v>1</v>
      </c>
      <c r="F138" s="277" t="s">
        <v>3135</v>
      </c>
      <c r="G138" s="275"/>
      <c r="H138" s="276" t="s">
        <v>1</v>
      </c>
      <c r="I138" s="278"/>
      <c r="J138" s="275"/>
      <c r="K138" s="275"/>
      <c r="L138" s="279"/>
      <c r="M138" s="280"/>
      <c r="N138" s="281"/>
      <c r="O138" s="281"/>
      <c r="P138" s="281"/>
      <c r="Q138" s="281"/>
      <c r="R138" s="281"/>
      <c r="S138" s="281"/>
      <c r="T138" s="282"/>
      <c r="U138" s="15"/>
      <c r="V138" s="15"/>
      <c r="W138" s="15"/>
      <c r="X138" s="15"/>
      <c r="Y138" s="15"/>
      <c r="Z138" s="15"/>
      <c r="AA138" s="15"/>
      <c r="AB138" s="15"/>
      <c r="AC138" s="15"/>
      <c r="AD138" s="15"/>
      <c r="AE138" s="15"/>
      <c r="AT138" s="283" t="s">
        <v>369</v>
      </c>
      <c r="AU138" s="283" t="s">
        <v>91</v>
      </c>
      <c r="AV138" s="15" t="s">
        <v>87</v>
      </c>
      <c r="AW138" s="15" t="s">
        <v>38</v>
      </c>
      <c r="AX138" s="15" t="s">
        <v>83</v>
      </c>
      <c r="AY138" s="283" t="s">
        <v>227</v>
      </c>
    </row>
    <row r="139" s="15" customFormat="1">
      <c r="A139" s="15"/>
      <c r="B139" s="274"/>
      <c r="C139" s="275"/>
      <c r="D139" s="242" t="s">
        <v>369</v>
      </c>
      <c r="E139" s="276" t="s">
        <v>1</v>
      </c>
      <c r="F139" s="277" t="s">
        <v>3136</v>
      </c>
      <c r="G139" s="275"/>
      <c r="H139" s="276" t="s">
        <v>1</v>
      </c>
      <c r="I139" s="278"/>
      <c r="J139" s="275"/>
      <c r="K139" s="275"/>
      <c r="L139" s="279"/>
      <c r="M139" s="280"/>
      <c r="N139" s="281"/>
      <c r="O139" s="281"/>
      <c r="P139" s="281"/>
      <c r="Q139" s="281"/>
      <c r="R139" s="281"/>
      <c r="S139" s="281"/>
      <c r="T139" s="282"/>
      <c r="U139" s="15"/>
      <c r="V139" s="15"/>
      <c r="W139" s="15"/>
      <c r="X139" s="15"/>
      <c r="Y139" s="15"/>
      <c r="Z139" s="15"/>
      <c r="AA139" s="15"/>
      <c r="AB139" s="15"/>
      <c r="AC139" s="15"/>
      <c r="AD139" s="15"/>
      <c r="AE139" s="15"/>
      <c r="AT139" s="283" t="s">
        <v>369</v>
      </c>
      <c r="AU139" s="283" t="s">
        <v>91</v>
      </c>
      <c r="AV139" s="15" t="s">
        <v>87</v>
      </c>
      <c r="AW139" s="15" t="s">
        <v>38</v>
      </c>
      <c r="AX139" s="15" t="s">
        <v>83</v>
      </c>
      <c r="AY139" s="283" t="s">
        <v>227</v>
      </c>
    </row>
    <row r="140" s="13" customFormat="1">
      <c r="A140" s="13"/>
      <c r="B140" s="252"/>
      <c r="C140" s="253"/>
      <c r="D140" s="242" t="s">
        <v>369</v>
      </c>
      <c r="E140" s="254" t="s">
        <v>1</v>
      </c>
      <c r="F140" s="255" t="s">
        <v>3137</v>
      </c>
      <c r="G140" s="253"/>
      <c r="H140" s="256">
        <v>36</v>
      </c>
      <c r="I140" s="257"/>
      <c r="J140" s="253"/>
      <c r="K140" s="253"/>
      <c r="L140" s="258"/>
      <c r="M140" s="259"/>
      <c r="N140" s="260"/>
      <c r="O140" s="260"/>
      <c r="P140" s="260"/>
      <c r="Q140" s="260"/>
      <c r="R140" s="260"/>
      <c r="S140" s="260"/>
      <c r="T140" s="261"/>
      <c r="U140" s="13"/>
      <c r="V140" s="13"/>
      <c r="W140" s="13"/>
      <c r="X140" s="13"/>
      <c r="Y140" s="13"/>
      <c r="Z140" s="13"/>
      <c r="AA140" s="13"/>
      <c r="AB140" s="13"/>
      <c r="AC140" s="13"/>
      <c r="AD140" s="13"/>
      <c r="AE140" s="13"/>
      <c r="AT140" s="262" t="s">
        <v>369</v>
      </c>
      <c r="AU140" s="262" t="s">
        <v>91</v>
      </c>
      <c r="AV140" s="13" t="s">
        <v>91</v>
      </c>
      <c r="AW140" s="13" t="s">
        <v>38</v>
      </c>
      <c r="AX140" s="13" t="s">
        <v>83</v>
      </c>
      <c r="AY140" s="262" t="s">
        <v>227</v>
      </c>
    </row>
    <row r="141" s="14" customFormat="1">
      <c r="A141" s="14"/>
      <c r="B141" s="263"/>
      <c r="C141" s="264"/>
      <c r="D141" s="242" t="s">
        <v>369</v>
      </c>
      <c r="E141" s="265" t="s">
        <v>1</v>
      </c>
      <c r="F141" s="266" t="s">
        <v>371</v>
      </c>
      <c r="G141" s="264"/>
      <c r="H141" s="267">
        <v>36</v>
      </c>
      <c r="I141" s="268"/>
      <c r="J141" s="264"/>
      <c r="K141" s="264"/>
      <c r="L141" s="269"/>
      <c r="M141" s="270"/>
      <c r="N141" s="271"/>
      <c r="O141" s="271"/>
      <c r="P141" s="271"/>
      <c r="Q141" s="271"/>
      <c r="R141" s="271"/>
      <c r="S141" s="271"/>
      <c r="T141" s="272"/>
      <c r="U141" s="14"/>
      <c r="V141" s="14"/>
      <c r="W141" s="14"/>
      <c r="X141" s="14"/>
      <c r="Y141" s="14"/>
      <c r="Z141" s="14"/>
      <c r="AA141" s="14"/>
      <c r="AB141" s="14"/>
      <c r="AC141" s="14"/>
      <c r="AD141" s="14"/>
      <c r="AE141" s="14"/>
      <c r="AT141" s="273" t="s">
        <v>369</v>
      </c>
      <c r="AU141" s="273" t="s">
        <v>91</v>
      </c>
      <c r="AV141" s="14" t="s">
        <v>115</v>
      </c>
      <c r="AW141" s="14" t="s">
        <v>38</v>
      </c>
      <c r="AX141" s="14" t="s">
        <v>87</v>
      </c>
      <c r="AY141" s="273" t="s">
        <v>227</v>
      </c>
    </row>
    <row r="142" s="2" customFormat="1">
      <c r="A142" s="40"/>
      <c r="B142" s="41"/>
      <c r="C142" s="229" t="s">
        <v>102</v>
      </c>
      <c r="D142" s="229" t="s">
        <v>230</v>
      </c>
      <c r="E142" s="230" t="s">
        <v>3138</v>
      </c>
      <c r="F142" s="231" t="s">
        <v>3139</v>
      </c>
      <c r="G142" s="232" t="s">
        <v>1</v>
      </c>
      <c r="H142" s="233">
        <v>0</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3140</v>
      </c>
    </row>
    <row r="143" s="2" customFormat="1">
      <c r="A143" s="40"/>
      <c r="B143" s="41"/>
      <c r="C143" s="42"/>
      <c r="D143" s="242" t="s">
        <v>237</v>
      </c>
      <c r="E143" s="42"/>
      <c r="F143" s="243" t="s">
        <v>256</v>
      </c>
      <c r="G143" s="42"/>
      <c r="H143" s="42"/>
      <c r="I143" s="244"/>
      <c r="J143" s="42"/>
      <c r="K143" s="42"/>
      <c r="L143" s="46"/>
      <c r="M143" s="247"/>
      <c r="N143" s="248"/>
      <c r="O143" s="249"/>
      <c r="P143" s="249"/>
      <c r="Q143" s="249"/>
      <c r="R143" s="249"/>
      <c r="S143" s="249"/>
      <c r="T143" s="250"/>
      <c r="U143" s="40"/>
      <c r="V143" s="40"/>
      <c r="W143" s="40"/>
      <c r="X143" s="40"/>
      <c r="Y143" s="40"/>
      <c r="Z143" s="40"/>
      <c r="AA143" s="40"/>
      <c r="AB143" s="40"/>
      <c r="AC143" s="40"/>
      <c r="AD143" s="40"/>
      <c r="AE143" s="40"/>
      <c r="AT143" s="18" t="s">
        <v>237</v>
      </c>
      <c r="AU143" s="18" t="s">
        <v>91</v>
      </c>
    </row>
    <row r="144" s="2" customFormat="1" ht="6.96" customHeight="1">
      <c r="A144" s="40"/>
      <c r="B144" s="68"/>
      <c r="C144" s="69"/>
      <c r="D144" s="69"/>
      <c r="E144" s="69"/>
      <c r="F144" s="69"/>
      <c r="G144" s="69"/>
      <c r="H144" s="69"/>
      <c r="I144" s="69"/>
      <c r="J144" s="69"/>
      <c r="K144" s="69"/>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AqvxJdLI639jYUzH3uuwVJoKCSQMxVw6fGhLFj3h86mxxby2B65CdhHthBlD5iPz7SSUp9t1LZROytrOblpLnA==" hashValue="GbWWKzOPqLbNUUKhMYwHwS6EFGrGn3qNHrSyqPbrO3QwOLzmC2DIlYLpuonXQi8MX9xauO+vrvrcsV8MatAP7Q==" algorithmName="SHA-512" password="E785"/>
  <autoFilter ref="C125:K143"/>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116</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3142</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40</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40</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40</v>
      </c>
      <c r="F28" s="40"/>
      <c r="G28" s="40"/>
      <c r="H28" s="40"/>
      <c r="I28" s="153"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ROUND(J138,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ROUND((SUM(BE138:BE252)),  2)</f>
        <v>0</v>
      </c>
      <c r="G37" s="40"/>
      <c r="H37" s="40"/>
      <c r="I37" s="167">
        <v>0.20999999999999999</v>
      </c>
      <c r="J37" s="166">
        <f>ROUND(((SUM(BE138:BE252))*I37),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ROUND((SUM(BF138:BF252)),  2)</f>
        <v>0</v>
      </c>
      <c r="G38" s="40"/>
      <c r="H38" s="40"/>
      <c r="I38" s="167">
        <v>0.14999999999999999</v>
      </c>
      <c r="J38" s="166">
        <f>ROUND(((SUM(BF138:BF252))*I38),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ROUND((SUM(BG138:BG252)),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ROUND((SUM(BH138:BH252)),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ROUND((SUM(BI138:BI252)),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D.1.4.1 - Vytápění</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 </v>
      </c>
      <c r="G95" s="42"/>
      <c r="H95" s="42"/>
      <c r="I95" s="33" t="s">
        <v>36</v>
      </c>
      <c r="J95" s="38" t="str">
        <f>E25</f>
        <v xml:space="preserve"> </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J138</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J139</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333</v>
      </c>
      <c r="E102" s="199"/>
      <c r="F102" s="199"/>
      <c r="G102" s="199"/>
      <c r="H102" s="199"/>
      <c r="I102" s="199"/>
      <c r="J102" s="200">
        <f>J140</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334</v>
      </c>
      <c r="E103" s="199"/>
      <c r="F103" s="199"/>
      <c r="G103" s="199"/>
      <c r="H103" s="199"/>
      <c r="I103" s="199"/>
      <c r="J103" s="200">
        <f>J144</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336</v>
      </c>
      <c r="E104" s="199"/>
      <c r="F104" s="199"/>
      <c r="G104" s="199"/>
      <c r="H104" s="199"/>
      <c r="I104" s="199"/>
      <c r="J104" s="200">
        <f>J146</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337</v>
      </c>
      <c r="E105" s="199"/>
      <c r="F105" s="199"/>
      <c r="G105" s="199"/>
      <c r="H105" s="199"/>
      <c r="I105" s="199"/>
      <c r="J105" s="200">
        <f>J149</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3143</v>
      </c>
      <c r="E106" s="199"/>
      <c r="F106" s="199"/>
      <c r="G106" s="199"/>
      <c r="H106" s="199"/>
      <c r="I106" s="199"/>
      <c r="J106" s="200">
        <f>J152</f>
        <v>0</v>
      </c>
      <c r="K106" s="135"/>
      <c r="L106" s="201"/>
      <c r="S106" s="10"/>
      <c r="T106" s="10"/>
      <c r="U106" s="10"/>
      <c r="V106" s="10"/>
      <c r="W106" s="10"/>
      <c r="X106" s="10"/>
      <c r="Y106" s="10"/>
      <c r="Z106" s="10"/>
      <c r="AA106" s="10"/>
      <c r="AB106" s="10"/>
      <c r="AC106" s="10"/>
      <c r="AD106" s="10"/>
      <c r="AE106" s="10"/>
    </row>
    <row r="107" s="9" customFormat="1" ht="24.96" customHeight="1">
      <c r="A107" s="9"/>
      <c r="B107" s="191"/>
      <c r="C107" s="192"/>
      <c r="D107" s="193" t="s">
        <v>340</v>
      </c>
      <c r="E107" s="194"/>
      <c r="F107" s="194"/>
      <c r="G107" s="194"/>
      <c r="H107" s="194"/>
      <c r="I107" s="194"/>
      <c r="J107" s="195">
        <f>J163</f>
        <v>0</v>
      </c>
      <c r="K107" s="192"/>
      <c r="L107" s="196"/>
      <c r="S107" s="9"/>
      <c r="T107" s="9"/>
      <c r="U107" s="9"/>
      <c r="V107" s="9"/>
      <c r="W107" s="9"/>
      <c r="X107" s="9"/>
      <c r="Y107" s="9"/>
      <c r="Z107" s="9"/>
      <c r="AA107" s="9"/>
      <c r="AB107" s="9"/>
      <c r="AC107" s="9"/>
      <c r="AD107" s="9"/>
      <c r="AE107" s="9"/>
    </row>
    <row r="108" s="10" customFormat="1" ht="19.92" customHeight="1">
      <c r="A108" s="10"/>
      <c r="B108" s="197"/>
      <c r="C108" s="135"/>
      <c r="D108" s="198" t="s">
        <v>343</v>
      </c>
      <c r="E108" s="199"/>
      <c r="F108" s="199"/>
      <c r="G108" s="199"/>
      <c r="H108" s="199"/>
      <c r="I108" s="199"/>
      <c r="J108" s="200">
        <f>J164</f>
        <v>0</v>
      </c>
      <c r="K108" s="135"/>
      <c r="L108" s="201"/>
      <c r="S108" s="10"/>
      <c r="T108" s="10"/>
      <c r="U108" s="10"/>
      <c r="V108" s="10"/>
      <c r="W108" s="10"/>
      <c r="X108" s="10"/>
      <c r="Y108" s="10"/>
      <c r="Z108" s="10"/>
      <c r="AA108" s="10"/>
      <c r="AB108" s="10"/>
      <c r="AC108" s="10"/>
      <c r="AD108" s="10"/>
      <c r="AE108" s="10"/>
    </row>
    <row r="109" s="10" customFormat="1" ht="19.92" customHeight="1">
      <c r="A109" s="10"/>
      <c r="B109" s="197"/>
      <c r="C109" s="135"/>
      <c r="D109" s="198" t="s">
        <v>3144</v>
      </c>
      <c r="E109" s="199"/>
      <c r="F109" s="199"/>
      <c r="G109" s="199"/>
      <c r="H109" s="199"/>
      <c r="I109" s="199"/>
      <c r="J109" s="200">
        <f>J175</f>
        <v>0</v>
      </c>
      <c r="K109" s="135"/>
      <c r="L109" s="201"/>
      <c r="S109" s="10"/>
      <c r="T109" s="10"/>
      <c r="U109" s="10"/>
      <c r="V109" s="10"/>
      <c r="W109" s="10"/>
      <c r="X109" s="10"/>
      <c r="Y109" s="10"/>
      <c r="Z109" s="10"/>
      <c r="AA109" s="10"/>
      <c r="AB109" s="10"/>
      <c r="AC109" s="10"/>
      <c r="AD109" s="10"/>
      <c r="AE109" s="10"/>
    </row>
    <row r="110" s="10" customFormat="1" ht="14.88" customHeight="1">
      <c r="A110" s="10"/>
      <c r="B110" s="197"/>
      <c r="C110" s="135"/>
      <c r="D110" s="198" t="s">
        <v>3145</v>
      </c>
      <c r="E110" s="199"/>
      <c r="F110" s="199"/>
      <c r="G110" s="199"/>
      <c r="H110" s="199"/>
      <c r="I110" s="199"/>
      <c r="J110" s="200">
        <f>J177</f>
        <v>0</v>
      </c>
      <c r="K110" s="135"/>
      <c r="L110" s="201"/>
      <c r="S110" s="10"/>
      <c r="T110" s="10"/>
      <c r="U110" s="10"/>
      <c r="V110" s="10"/>
      <c r="W110" s="10"/>
      <c r="X110" s="10"/>
      <c r="Y110" s="10"/>
      <c r="Z110" s="10"/>
      <c r="AA110" s="10"/>
      <c r="AB110" s="10"/>
      <c r="AC110" s="10"/>
      <c r="AD110" s="10"/>
      <c r="AE110" s="10"/>
    </row>
    <row r="111" s="10" customFormat="1" ht="19.92" customHeight="1">
      <c r="A111" s="10"/>
      <c r="B111" s="197"/>
      <c r="C111" s="135"/>
      <c r="D111" s="198" t="s">
        <v>3146</v>
      </c>
      <c r="E111" s="199"/>
      <c r="F111" s="199"/>
      <c r="G111" s="199"/>
      <c r="H111" s="199"/>
      <c r="I111" s="199"/>
      <c r="J111" s="200">
        <f>J180</f>
        <v>0</v>
      </c>
      <c r="K111" s="135"/>
      <c r="L111" s="201"/>
      <c r="S111" s="10"/>
      <c r="T111" s="10"/>
      <c r="U111" s="10"/>
      <c r="V111" s="10"/>
      <c r="W111" s="10"/>
      <c r="X111" s="10"/>
      <c r="Y111" s="10"/>
      <c r="Z111" s="10"/>
      <c r="AA111" s="10"/>
      <c r="AB111" s="10"/>
      <c r="AC111" s="10"/>
      <c r="AD111" s="10"/>
      <c r="AE111" s="10"/>
    </row>
    <row r="112" s="10" customFormat="1" ht="19.92" customHeight="1">
      <c r="A112" s="10"/>
      <c r="B112" s="197"/>
      <c r="C112" s="135"/>
      <c r="D112" s="198" t="s">
        <v>3147</v>
      </c>
      <c r="E112" s="199"/>
      <c r="F112" s="199"/>
      <c r="G112" s="199"/>
      <c r="H112" s="199"/>
      <c r="I112" s="199"/>
      <c r="J112" s="200">
        <f>J198</f>
        <v>0</v>
      </c>
      <c r="K112" s="135"/>
      <c r="L112" s="201"/>
      <c r="S112" s="10"/>
      <c r="T112" s="10"/>
      <c r="U112" s="10"/>
      <c r="V112" s="10"/>
      <c r="W112" s="10"/>
      <c r="X112" s="10"/>
      <c r="Y112" s="10"/>
      <c r="Z112" s="10"/>
      <c r="AA112" s="10"/>
      <c r="AB112" s="10"/>
      <c r="AC112" s="10"/>
      <c r="AD112" s="10"/>
      <c r="AE112" s="10"/>
    </row>
    <row r="113" s="10" customFormat="1" ht="19.92" customHeight="1">
      <c r="A113" s="10"/>
      <c r="B113" s="197"/>
      <c r="C113" s="135"/>
      <c r="D113" s="198" t="s">
        <v>3148</v>
      </c>
      <c r="E113" s="199"/>
      <c r="F113" s="199"/>
      <c r="G113" s="199"/>
      <c r="H113" s="199"/>
      <c r="I113" s="199"/>
      <c r="J113" s="200">
        <f>J214</f>
        <v>0</v>
      </c>
      <c r="K113" s="135"/>
      <c r="L113" s="201"/>
      <c r="S113" s="10"/>
      <c r="T113" s="10"/>
      <c r="U113" s="10"/>
      <c r="V113" s="10"/>
      <c r="W113" s="10"/>
      <c r="X113" s="10"/>
      <c r="Y113" s="10"/>
      <c r="Z113" s="10"/>
      <c r="AA113" s="10"/>
      <c r="AB113" s="10"/>
      <c r="AC113" s="10"/>
      <c r="AD113" s="10"/>
      <c r="AE113" s="10"/>
    </row>
    <row r="114" s="10" customFormat="1" ht="19.92" customHeight="1">
      <c r="A114" s="10"/>
      <c r="B114" s="197"/>
      <c r="C114" s="135"/>
      <c r="D114" s="198" t="s">
        <v>354</v>
      </c>
      <c r="E114" s="199"/>
      <c r="F114" s="199"/>
      <c r="G114" s="199"/>
      <c r="H114" s="199"/>
      <c r="I114" s="199"/>
      <c r="J114" s="200">
        <f>J249</f>
        <v>0</v>
      </c>
      <c r="K114" s="135"/>
      <c r="L114" s="201"/>
      <c r="S114" s="10"/>
      <c r="T114" s="10"/>
      <c r="U114" s="10"/>
      <c r="V114" s="10"/>
      <c r="W114" s="10"/>
      <c r="X114" s="10"/>
      <c r="Y114" s="10"/>
      <c r="Z114" s="10"/>
      <c r="AA114" s="10"/>
      <c r="AB114" s="10"/>
      <c r="AC114" s="10"/>
      <c r="AD114" s="10"/>
      <c r="AE114" s="10"/>
    </row>
    <row r="115" s="2" customFormat="1" ht="21.84" customHeight="1">
      <c r="A115" s="40"/>
      <c r="B115" s="41"/>
      <c r="C115" s="42"/>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68"/>
      <c r="C116" s="69"/>
      <c r="D116" s="69"/>
      <c r="E116" s="69"/>
      <c r="F116" s="69"/>
      <c r="G116" s="69"/>
      <c r="H116" s="69"/>
      <c r="I116" s="69"/>
      <c r="J116" s="69"/>
      <c r="K116" s="69"/>
      <c r="L116" s="65"/>
      <c r="S116" s="40"/>
      <c r="T116" s="40"/>
      <c r="U116" s="40"/>
      <c r="V116" s="40"/>
      <c r="W116" s="40"/>
      <c r="X116" s="40"/>
      <c r="Y116" s="40"/>
      <c r="Z116" s="40"/>
      <c r="AA116" s="40"/>
      <c r="AB116" s="40"/>
      <c r="AC116" s="40"/>
      <c r="AD116" s="40"/>
      <c r="AE116" s="40"/>
    </row>
    <row r="120" s="2" customFormat="1" ht="6.96" customHeight="1">
      <c r="A120" s="40"/>
      <c r="B120" s="70"/>
      <c r="C120" s="71"/>
      <c r="D120" s="71"/>
      <c r="E120" s="71"/>
      <c r="F120" s="71"/>
      <c r="G120" s="71"/>
      <c r="H120" s="71"/>
      <c r="I120" s="71"/>
      <c r="J120" s="71"/>
      <c r="K120" s="71"/>
      <c r="L120" s="65"/>
      <c r="S120" s="40"/>
      <c r="T120" s="40"/>
      <c r="U120" s="40"/>
      <c r="V120" s="40"/>
      <c r="W120" s="40"/>
      <c r="X120" s="40"/>
      <c r="Y120" s="40"/>
      <c r="Z120" s="40"/>
      <c r="AA120" s="40"/>
      <c r="AB120" s="40"/>
      <c r="AC120" s="40"/>
      <c r="AD120" s="40"/>
      <c r="AE120" s="40"/>
    </row>
    <row r="121" s="2" customFormat="1" ht="24.96" customHeight="1">
      <c r="A121" s="40"/>
      <c r="B121" s="41"/>
      <c r="C121" s="24" t="s">
        <v>213</v>
      </c>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16</v>
      </c>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6.5" customHeight="1">
      <c r="A124" s="40"/>
      <c r="B124" s="41"/>
      <c r="C124" s="42"/>
      <c r="D124" s="42"/>
      <c r="E124" s="186" t="str">
        <f>E7</f>
        <v>PD pro Hasičskou zbrojnici Frýdek</v>
      </c>
      <c r="F124" s="33"/>
      <c r="G124" s="33"/>
      <c r="H124" s="33"/>
      <c r="I124" s="42"/>
      <c r="J124" s="42"/>
      <c r="K124" s="42"/>
      <c r="L124" s="65"/>
      <c r="S124" s="40"/>
      <c r="T124" s="40"/>
      <c r="U124" s="40"/>
      <c r="V124" s="40"/>
      <c r="W124" s="40"/>
      <c r="X124" s="40"/>
      <c r="Y124" s="40"/>
      <c r="Z124" s="40"/>
      <c r="AA124" s="40"/>
      <c r="AB124" s="40"/>
      <c r="AC124" s="40"/>
      <c r="AD124" s="40"/>
      <c r="AE124" s="40"/>
    </row>
    <row r="125" s="1" customFormat="1" ht="12" customHeight="1">
      <c r="B125" s="22"/>
      <c r="C125" s="33" t="s">
        <v>198</v>
      </c>
      <c r="D125" s="23"/>
      <c r="E125" s="23"/>
      <c r="F125" s="23"/>
      <c r="G125" s="23"/>
      <c r="H125" s="23"/>
      <c r="I125" s="23"/>
      <c r="J125" s="23"/>
      <c r="K125" s="23"/>
      <c r="L125" s="21"/>
    </row>
    <row r="126" s="1" customFormat="1" ht="16.5" customHeight="1">
      <c r="B126" s="22"/>
      <c r="C126" s="23"/>
      <c r="D126" s="23"/>
      <c r="E126" s="186" t="s">
        <v>199</v>
      </c>
      <c r="F126" s="23"/>
      <c r="G126" s="23"/>
      <c r="H126" s="23"/>
      <c r="I126" s="23"/>
      <c r="J126" s="23"/>
      <c r="K126" s="23"/>
      <c r="L126" s="21"/>
    </row>
    <row r="127" s="1" customFormat="1" ht="12" customHeight="1">
      <c r="B127" s="22"/>
      <c r="C127" s="33" t="s">
        <v>200</v>
      </c>
      <c r="D127" s="23"/>
      <c r="E127" s="23"/>
      <c r="F127" s="23"/>
      <c r="G127" s="23"/>
      <c r="H127" s="23"/>
      <c r="I127" s="23"/>
      <c r="J127" s="23"/>
      <c r="K127" s="23"/>
      <c r="L127" s="21"/>
    </row>
    <row r="128" s="2" customFormat="1" ht="16.5" customHeight="1">
      <c r="A128" s="40"/>
      <c r="B128" s="41"/>
      <c r="C128" s="42"/>
      <c r="D128" s="42"/>
      <c r="E128" s="251" t="s">
        <v>327</v>
      </c>
      <c r="F128" s="42"/>
      <c r="G128" s="42"/>
      <c r="H128" s="42"/>
      <c r="I128" s="42"/>
      <c r="J128" s="42"/>
      <c r="K128" s="42"/>
      <c r="L128" s="65"/>
      <c r="S128" s="40"/>
      <c r="T128" s="40"/>
      <c r="U128" s="40"/>
      <c r="V128" s="40"/>
      <c r="W128" s="40"/>
      <c r="X128" s="40"/>
      <c r="Y128" s="40"/>
      <c r="Z128" s="40"/>
      <c r="AA128" s="40"/>
      <c r="AB128" s="40"/>
      <c r="AC128" s="40"/>
      <c r="AD128" s="40"/>
      <c r="AE128" s="40"/>
    </row>
    <row r="129" s="2" customFormat="1" ht="12" customHeight="1">
      <c r="A129" s="40"/>
      <c r="B129" s="41"/>
      <c r="C129" s="33" t="s">
        <v>3141</v>
      </c>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2" customFormat="1" ht="16.5" customHeight="1">
      <c r="A130" s="40"/>
      <c r="B130" s="41"/>
      <c r="C130" s="42"/>
      <c r="D130" s="42"/>
      <c r="E130" s="78" t="str">
        <f>E13</f>
        <v>D.1.4.1 - Vytápění</v>
      </c>
      <c r="F130" s="42"/>
      <c r="G130" s="42"/>
      <c r="H130" s="42"/>
      <c r="I130" s="42"/>
      <c r="J130" s="42"/>
      <c r="K130" s="42"/>
      <c r="L130" s="65"/>
      <c r="S130" s="40"/>
      <c r="T130" s="40"/>
      <c r="U130" s="40"/>
      <c r="V130" s="40"/>
      <c r="W130" s="40"/>
      <c r="X130" s="40"/>
      <c r="Y130" s="40"/>
      <c r="Z130" s="40"/>
      <c r="AA130" s="40"/>
      <c r="AB130" s="40"/>
      <c r="AC130" s="40"/>
      <c r="AD130" s="40"/>
      <c r="AE130" s="40"/>
    </row>
    <row r="131" s="2" customFormat="1" ht="6.96" customHeight="1">
      <c r="A131" s="40"/>
      <c r="B131" s="41"/>
      <c r="C131" s="42"/>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3" t="s">
        <v>22</v>
      </c>
      <c r="D132" s="42"/>
      <c r="E132" s="42"/>
      <c r="F132" s="28" t="str">
        <f>F16</f>
        <v xml:space="preserve"> </v>
      </c>
      <c r="G132" s="42"/>
      <c r="H132" s="42"/>
      <c r="I132" s="33" t="s">
        <v>24</v>
      </c>
      <c r="J132" s="81" t="str">
        <f>IF(J16="","",J16)</f>
        <v>26. 7. 2019</v>
      </c>
      <c r="K132" s="42"/>
      <c r="L132" s="65"/>
      <c r="S132" s="40"/>
      <c r="T132" s="40"/>
      <c r="U132" s="40"/>
      <c r="V132" s="40"/>
      <c r="W132" s="40"/>
      <c r="X132" s="40"/>
      <c r="Y132" s="40"/>
      <c r="Z132" s="40"/>
      <c r="AA132" s="40"/>
      <c r="AB132" s="40"/>
      <c r="AC132" s="40"/>
      <c r="AD132" s="40"/>
      <c r="AE132" s="40"/>
    </row>
    <row r="133" s="2" customFormat="1" ht="6.96" customHeight="1">
      <c r="A133" s="40"/>
      <c r="B133" s="41"/>
      <c r="C133" s="42"/>
      <c r="D133" s="42"/>
      <c r="E133" s="42"/>
      <c r="F133" s="42"/>
      <c r="G133" s="42"/>
      <c r="H133" s="42"/>
      <c r="I133" s="42"/>
      <c r="J133" s="42"/>
      <c r="K133" s="42"/>
      <c r="L133" s="65"/>
      <c r="S133" s="40"/>
      <c r="T133" s="40"/>
      <c r="U133" s="40"/>
      <c r="V133" s="40"/>
      <c r="W133" s="40"/>
      <c r="X133" s="40"/>
      <c r="Y133" s="40"/>
      <c r="Z133" s="40"/>
      <c r="AA133" s="40"/>
      <c r="AB133" s="40"/>
      <c r="AC133" s="40"/>
      <c r="AD133" s="40"/>
      <c r="AE133" s="40"/>
    </row>
    <row r="134" s="2" customFormat="1" ht="15.15" customHeight="1">
      <c r="A134" s="40"/>
      <c r="B134" s="41"/>
      <c r="C134" s="33" t="s">
        <v>30</v>
      </c>
      <c r="D134" s="42"/>
      <c r="E134" s="42"/>
      <c r="F134" s="28" t="str">
        <f>E19</f>
        <v xml:space="preserve"> </v>
      </c>
      <c r="G134" s="42"/>
      <c r="H134" s="42"/>
      <c r="I134" s="33" t="s">
        <v>36</v>
      </c>
      <c r="J134" s="38" t="str">
        <f>E25</f>
        <v xml:space="preserve"> </v>
      </c>
      <c r="K134" s="42"/>
      <c r="L134" s="65"/>
      <c r="S134" s="40"/>
      <c r="T134" s="40"/>
      <c r="U134" s="40"/>
      <c r="V134" s="40"/>
      <c r="W134" s="40"/>
      <c r="X134" s="40"/>
      <c r="Y134" s="40"/>
      <c r="Z134" s="40"/>
      <c r="AA134" s="40"/>
      <c r="AB134" s="40"/>
      <c r="AC134" s="40"/>
      <c r="AD134" s="40"/>
      <c r="AE134" s="40"/>
    </row>
    <row r="135" s="2" customFormat="1" ht="15.15" customHeight="1">
      <c r="A135" s="40"/>
      <c r="B135" s="41"/>
      <c r="C135" s="33" t="s">
        <v>34</v>
      </c>
      <c r="D135" s="42"/>
      <c r="E135" s="42"/>
      <c r="F135" s="28" t="str">
        <f>IF(E22="","",E22)</f>
        <v>Vyplň údaj</v>
      </c>
      <c r="G135" s="42"/>
      <c r="H135" s="42"/>
      <c r="I135" s="33" t="s">
        <v>39</v>
      </c>
      <c r="J135" s="38" t="str">
        <f>E28</f>
        <v xml:space="preserve"> </v>
      </c>
      <c r="K135" s="42"/>
      <c r="L135" s="65"/>
      <c r="S135" s="40"/>
      <c r="T135" s="40"/>
      <c r="U135" s="40"/>
      <c r="V135" s="40"/>
      <c r="W135" s="40"/>
      <c r="X135" s="40"/>
      <c r="Y135" s="40"/>
      <c r="Z135" s="40"/>
      <c r="AA135" s="40"/>
      <c r="AB135" s="40"/>
      <c r="AC135" s="40"/>
      <c r="AD135" s="40"/>
      <c r="AE135" s="40"/>
    </row>
    <row r="136" s="2" customFormat="1" ht="10.32" customHeight="1">
      <c r="A136" s="40"/>
      <c r="B136" s="41"/>
      <c r="C136" s="42"/>
      <c r="D136" s="42"/>
      <c r="E136" s="42"/>
      <c r="F136" s="42"/>
      <c r="G136" s="42"/>
      <c r="H136" s="42"/>
      <c r="I136" s="42"/>
      <c r="J136" s="42"/>
      <c r="K136" s="42"/>
      <c r="L136" s="65"/>
      <c r="S136" s="40"/>
      <c r="T136" s="40"/>
      <c r="U136" s="40"/>
      <c r="V136" s="40"/>
      <c r="W136" s="40"/>
      <c r="X136" s="40"/>
      <c r="Y136" s="40"/>
      <c r="Z136" s="40"/>
      <c r="AA136" s="40"/>
      <c r="AB136" s="40"/>
      <c r="AC136" s="40"/>
      <c r="AD136" s="40"/>
      <c r="AE136" s="40"/>
    </row>
    <row r="137" s="11" customFormat="1" ht="29.28" customHeight="1">
      <c r="A137" s="202"/>
      <c r="B137" s="203"/>
      <c r="C137" s="204" t="s">
        <v>214</v>
      </c>
      <c r="D137" s="205" t="s">
        <v>68</v>
      </c>
      <c r="E137" s="205" t="s">
        <v>64</v>
      </c>
      <c r="F137" s="205" t="s">
        <v>65</v>
      </c>
      <c r="G137" s="205" t="s">
        <v>215</v>
      </c>
      <c r="H137" s="205" t="s">
        <v>216</v>
      </c>
      <c r="I137" s="205" t="s">
        <v>217</v>
      </c>
      <c r="J137" s="205" t="s">
        <v>204</v>
      </c>
      <c r="K137" s="206" t="s">
        <v>218</v>
      </c>
      <c r="L137" s="207"/>
      <c r="M137" s="102" t="s">
        <v>1</v>
      </c>
      <c r="N137" s="103" t="s">
        <v>47</v>
      </c>
      <c r="O137" s="103" t="s">
        <v>219</v>
      </c>
      <c r="P137" s="103" t="s">
        <v>220</v>
      </c>
      <c r="Q137" s="103" t="s">
        <v>221</v>
      </c>
      <c r="R137" s="103" t="s">
        <v>222</v>
      </c>
      <c r="S137" s="103" t="s">
        <v>223</v>
      </c>
      <c r="T137" s="104" t="s">
        <v>224</v>
      </c>
      <c r="U137" s="202"/>
      <c r="V137" s="202"/>
      <c r="W137" s="202"/>
      <c r="X137" s="202"/>
      <c r="Y137" s="202"/>
      <c r="Z137" s="202"/>
      <c r="AA137" s="202"/>
      <c r="AB137" s="202"/>
      <c r="AC137" s="202"/>
      <c r="AD137" s="202"/>
      <c r="AE137" s="202"/>
    </row>
    <row r="138" s="2" customFormat="1" ht="22.8" customHeight="1">
      <c r="A138" s="40"/>
      <c r="B138" s="41"/>
      <c r="C138" s="109" t="s">
        <v>225</v>
      </c>
      <c r="D138" s="42"/>
      <c r="E138" s="42"/>
      <c r="F138" s="42"/>
      <c r="G138" s="42"/>
      <c r="H138" s="42"/>
      <c r="I138" s="42"/>
      <c r="J138" s="208">
        <f>BK138</f>
        <v>0</v>
      </c>
      <c r="K138" s="42"/>
      <c r="L138" s="46"/>
      <c r="M138" s="105"/>
      <c r="N138" s="209"/>
      <c r="O138" s="106"/>
      <c r="P138" s="210">
        <f>P139+P163</f>
        <v>0</v>
      </c>
      <c r="Q138" s="106"/>
      <c r="R138" s="210">
        <f>R139+R163</f>
        <v>4.6985362500000001</v>
      </c>
      <c r="S138" s="106"/>
      <c r="T138" s="211">
        <f>T139+T163</f>
        <v>5.8068</v>
      </c>
      <c r="U138" s="40"/>
      <c r="V138" s="40"/>
      <c r="W138" s="40"/>
      <c r="X138" s="40"/>
      <c r="Y138" s="40"/>
      <c r="Z138" s="40"/>
      <c r="AA138" s="40"/>
      <c r="AB138" s="40"/>
      <c r="AC138" s="40"/>
      <c r="AD138" s="40"/>
      <c r="AE138" s="40"/>
      <c r="AT138" s="18" t="s">
        <v>82</v>
      </c>
      <c r="AU138" s="18" t="s">
        <v>206</v>
      </c>
      <c r="BK138" s="212">
        <f>BK139+BK163</f>
        <v>0</v>
      </c>
    </row>
    <row r="139" s="12" customFormat="1" ht="25.92" customHeight="1">
      <c r="A139" s="12"/>
      <c r="B139" s="213"/>
      <c r="C139" s="214"/>
      <c r="D139" s="215" t="s">
        <v>82</v>
      </c>
      <c r="E139" s="216" t="s">
        <v>362</v>
      </c>
      <c r="F139" s="216" t="s">
        <v>363</v>
      </c>
      <c r="G139" s="214"/>
      <c r="H139" s="214"/>
      <c r="I139" s="217"/>
      <c r="J139" s="218">
        <f>BK139</f>
        <v>0</v>
      </c>
      <c r="K139" s="214"/>
      <c r="L139" s="219"/>
      <c r="M139" s="220"/>
      <c r="N139" s="221"/>
      <c r="O139" s="221"/>
      <c r="P139" s="222">
        <f>P140+P144+P146+P149+P152</f>
        <v>0</v>
      </c>
      <c r="Q139" s="221"/>
      <c r="R139" s="222">
        <f>R140+R144+R146+R149+R152</f>
        <v>1.6758062499999999</v>
      </c>
      <c r="S139" s="221"/>
      <c r="T139" s="223">
        <f>T140+T144+T146+T149+T152</f>
        <v>0.64800000000000002</v>
      </c>
      <c r="U139" s="12"/>
      <c r="V139" s="12"/>
      <c r="W139" s="12"/>
      <c r="X139" s="12"/>
      <c r="Y139" s="12"/>
      <c r="Z139" s="12"/>
      <c r="AA139" s="12"/>
      <c r="AB139" s="12"/>
      <c r="AC139" s="12"/>
      <c r="AD139" s="12"/>
      <c r="AE139" s="12"/>
      <c r="AR139" s="224" t="s">
        <v>87</v>
      </c>
      <c r="AT139" s="225" t="s">
        <v>82</v>
      </c>
      <c r="AU139" s="225" t="s">
        <v>83</v>
      </c>
      <c r="AY139" s="224" t="s">
        <v>227</v>
      </c>
      <c r="BK139" s="226">
        <f>BK140+BK144+BK146+BK149+BK152</f>
        <v>0</v>
      </c>
    </row>
    <row r="140" s="12" customFormat="1" ht="22.8" customHeight="1">
      <c r="A140" s="12"/>
      <c r="B140" s="213"/>
      <c r="C140" s="214"/>
      <c r="D140" s="215" t="s">
        <v>82</v>
      </c>
      <c r="E140" s="227" t="s">
        <v>102</v>
      </c>
      <c r="F140" s="227" t="s">
        <v>463</v>
      </c>
      <c r="G140" s="214"/>
      <c r="H140" s="214"/>
      <c r="I140" s="217"/>
      <c r="J140" s="228">
        <f>BK140</f>
        <v>0</v>
      </c>
      <c r="K140" s="214"/>
      <c r="L140" s="219"/>
      <c r="M140" s="220"/>
      <c r="N140" s="221"/>
      <c r="O140" s="221"/>
      <c r="P140" s="222">
        <f>SUM(P141:P143)</f>
        <v>0</v>
      </c>
      <c r="Q140" s="221"/>
      <c r="R140" s="222">
        <f>SUM(R141:R143)</f>
        <v>1.1989000000000001</v>
      </c>
      <c r="S140" s="221"/>
      <c r="T140" s="223">
        <f>SUM(T141:T143)</f>
        <v>0</v>
      </c>
      <c r="U140" s="12"/>
      <c r="V140" s="12"/>
      <c r="W140" s="12"/>
      <c r="X140" s="12"/>
      <c r="Y140" s="12"/>
      <c r="Z140" s="12"/>
      <c r="AA140" s="12"/>
      <c r="AB140" s="12"/>
      <c r="AC140" s="12"/>
      <c r="AD140" s="12"/>
      <c r="AE140" s="12"/>
      <c r="AR140" s="224" t="s">
        <v>87</v>
      </c>
      <c r="AT140" s="225" t="s">
        <v>82</v>
      </c>
      <c r="AU140" s="225" t="s">
        <v>87</v>
      </c>
      <c r="AY140" s="224" t="s">
        <v>227</v>
      </c>
      <c r="BK140" s="226">
        <f>SUM(BK141:BK143)</f>
        <v>0</v>
      </c>
    </row>
    <row r="141" s="2" customFormat="1" ht="16.5" customHeight="1">
      <c r="A141" s="40"/>
      <c r="B141" s="41"/>
      <c r="C141" s="229" t="s">
        <v>87</v>
      </c>
      <c r="D141" s="229" t="s">
        <v>230</v>
      </c>
      <c r="E141" s="230" t="s">
        <v>3149</v>
      </c>
      <c r="F141" s="231" t="s">
        <v>3150</v>
      </c>
      <c r="G141" s="232" t="s">
        <v>459</v>
      </c>
      <c r="H141" s="233">
        <v>64</v>
      </c>
      <c r="I141" s="234"/>
      <c r="J141" s="235">
        <f>ROUND(I141*H141,2)</f>
        <v>0</v>
      </c>
      <c r="K141" s="231" t="s">
        <v>1</v>
      </c>
      <c r="L141" s="46"/>
      <c r="M141" s="236" t="s">
        <v>1</v>
      </c>
      <c r="N141" s="237" t="s">
        <v>48</v>
      </c>
      <c r="O141" s="93"/>
      <c r="P141" s="238">
        <f>O141*H141</f>
        <v>0</v>
      </c>
      <c r="Q141" s="238">
        <v>0.012619999999999999</v>
      </c>
      <c r="R141" s="238">
        <f>Q141*H141</f>
        <v>0.80767999999999995</v>
      </c>
      <c r="S141" s="238">
        <v>0</v>
      </c>
      <c r="T141" s="239">
        <f>S141*H141</f>
        <v>0</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3151</v>
      </c>
    </row>
    <row r="142" s="2" customFormat="1" ht="16.5" customHeight="1">
      <c r="A142" s="40"/>
      <c r="B142" s="41"/>
      <c r="C142" s="229" t="s">
        <v>91</v>
      </c>
      <c r="D142" s="229" t="s">
        <v>230</v>
      </c>
      <c r="E142" s="230" t="s">
        <v>3152</v>
      </c>
      <c r="F142" s="231" t="s">
        <v>3153</v>
      </c>
      <c r="G142" s="232" t="s">
        <v>459</v>
      </c>
      <c r="H142" s="233">
        <v>10</v>
      </c>
      <c r="I142" s="234"/>
      <c r="J142" s="235">
        <f>ROUND(I142*H142,2)</f>
        <v>0</v>
      </c>
      <c r="K142" s="231" t="s">
        <v>234</v>
      </c>
      <c r="L142" s="46"/>
      <c r="M142" s="236" t="s">
        <v>1</v>
      </c>
      <c r="N142" s="237" t="s">
        <v>48</v>
      </c>
      <c r="O142" s="93"/>
      <c r="P142" s="238">
        <f>O142*H142</f>
        <v>0</v>
      </c>
      <c r="Q142" s="238">
        <v>0.018929999999999999</v>
      </c>
      <c r="R142" s="238">
        <f>Q142*H142</f>
        <v>0.1893</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3154</v>
      </c>
    </row>
    <row r="143" s="2" customFormat="1" ht="16.5" customHeight="1">
      <c r="A143" s="40"/>
      <c r="B143" s="41"/>
      <c r="C143" s="229" t="s">
        <v>102</v>
      </c>
      <c r="D143" s="229" t="s">
        <v>230</v>
      </c>
      <c r="E143" s="230" t="s">
        <v>3155</v>
      </c>
      <c r="F143" s="231" t="s">
        <v>3156</v>
      </c>
      <c r="G143" s="232" t="s">
        <v>459</v>
      </c>
      <c r="H143" s="233">
        <v>8</v>
      </c>
      <c r="I143" s="234"/>
      <c r="J143" s="235">
        <f>ROUND(I143*H143,2)</f>
        <v>0</v>
      </c>
      <c r="K143" s="231" t="s">
        <v>234</v>
      </c>
      <c r="L143" s="46"/>
      <c r="M143" s="236" t="s">
        <v>1</v>
      </c>
      <c r="N143" s="237" t="s">
        <v>48</v>
      </c>
      <c r="O143" s="93"/>
      <c r="P143" s="238">
        <f>O143*H143</f>
        <v>0</v>
      </c>
      <c r="Q143" s="238">
        <v>0.025239999999999999</v>
      </c>
      <c r="R143" s="238">
        <f>Q143*H143</f>
        <v>0.20191999999999999</v>
      </c>
      <c r="S143" s="238">
        <v>0</v>
      </c>
      <c r="T143" s="239">
        <f>S143*H143</f>
        <v>0</v>
      </c>
      <c r="U143" s="40"/>
      <c r="V143" s="40"/>
      <c r="W143" s="40"/>
      <c r="X143" s="40"/>
      <c r="Y143" s="40"/>
      <c r="Z143" s="40"/>
      <c r="AA143" s="40"/>
      <c r="AB143" s="40"/>
      <c r="AC143" s="40"/>
      <c r="AD143" s="40"/>
      <c r="AE143" s="40"/>
      <c r="AR143" s="240" t="s">
        <v>115</v>
      </c>
      <c r="AT143" s="240" t="s">
        <v>230</v>
      </c>
      <c r="AU143" s="240" t="s">
        <v>91</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3157</v>
      </c>
    </row>
    <row r="144" s="12" customFormat="1" ht="22.8" customHeight="1">
      <c r="A144" s="12"/>
      <c r="B144" s="213"/>
      <c r="C144" s="214"/>
      <c r="D144" s="215" t="s">
        <v>82</v>
      </c>
      <c r="E144" s="227" t="s">
        <v>115</v>
      </c>
      <c r="F144" s="227" t="s">
        <v>611</v>
      </c>
      <c r="G144" s="214"/>
      <c r="H144" s="214"/>
      <c r="I144" s="217"/>
      <c r="J144" s="228">
        <f>BK144</f>
        <v>0</v>
      </c>
      <c r="K144" s="214"/>
      <c r="L144" s="219"/>
      <c r="M144" s="220"/>
      <c r="N144" s="221"/>
      <c r="O144" s="221"/>
      <c r="P144" s="222">
        <f>P145</f>
        <v>0</v>
      </c>
      <c r="Q144" s="221"/>
      <c r="R144" s="222">
        <f>R145</f>
        <v>0.31519999999999998</v>
      </c>
      <c r="S144" s="221"/>
      <c r="T144" s="223">
        <f>T145</f>
        <v>0</v>
      </c>
      <c r="U144" s="12"/>
      <c r="V144" s="12"/>
      <c r="W144" s="12"/>
      <c r="X144" s="12"/>
      <c r="Y144" s="12"/>
      <c r="Z144" s="12"/>
      <c r="AA144" s="12"/>
      <c r="AB144" s="12"/>
      <c r="AC144" s="12"/>
      <c r="AD144" s="12"/>
      <c r="AE144" s="12"/>
      <c r="AR144" s="224" t="s">
        <v>87</v>
      </c>
      <c r="AT144" s="225" t="s">
        <v>82</v>
      </c>
      <c r="AU144" s="225" t="s">
        <v>87</v>
      </c>
      <c r="AY144" s="224" t="s">
        <v>227</v>
      </c>
      <c r="BK144" s="226">
        <f>BK145</f>
        <v>0</v>
      </c>
    </row>
    <row r="145" s="2" customFormat="1" ht="16.5" customHeight="1">
      <c r="A145" s="40"/>
      <c r="B145" s="41"/>
      <c r="C145" s="229" t="s">
        <v>115</v>
      </c>
      <c r="D145" s="229" t="s">
        <v>230</v>
      </c>
      <c r="E145" s="230" t="s">
        <v>3158</v>
      </c>
      <c r="F145" s="231" t="s">
        <v>3159</v>
      </c>
      <c r="G145" s="232" t="s">
        <v>459</v>
      </c>
      <c r="H145" s="233">
        <v>16</v>
      </c>
      <c r="I145" s="234"/>
      <c r="J145" s="235">
        <f>ROUND(I145*H145,2)</f>
        <v>0</v>
      </c>
      <c r="K145" s="231" t="s">
        <v>234</v>
      </c>
      <c r="L145" s="46"/>
      <c r="M145" s="236" t="s">
        <v>1</v>
      </c>
      <c r="N145" s="237" t="s">
        <v>48</v>
      </c>
      <c r="O145" s="93"/>
      <c r="P145" s="238">
        <f>O145*H145</f>
        <v>0</v>
      </c>
      <c r="Q145" s="238">
        <v>0.019699999999999999</v>
      </c>
      <c r="R145" s="238">
        <f>Q145*H145</f>
        <v>0.31519999999999998</v>
      </c>
      <c r="S145" s="238">
        <v>0</v>
      </c>
      <c r="T145" s="239">
        <f>S145*H145</f>
        <v>0</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3160</v>
      </c>
    </row>
    <row r="146" s="12" customFormat="1" ht="22.8" customHeight="1">
      <c r="A146" s="12"/>
      <c r="B146" s="213"/>
      <c r="C146" s="214"/>
      <c r="D146" s="215" t="s">
        <v>82</v>
      </c>
      <c r="E146" s="227" t="s">
        <v>257</v>
      </c>
      <c r="F146" s="227" t="s">
        <v>627</v>
      </c>
      <c r="G146" s="214"/>
      <c r="H146" s="214"/>
      <c r="I146" s="217"/>
      <c r="J146" s="228">
        <f>BK146</f>
        <v>0</v>
      </c>
      <c r="K146" s="214"/>
      <c r="L146" s="219"/>
      <c r="M146" s="220"/>
      <c r="N146" s="221"/>
      <c r="O146" s="221"/>
      <c r="P146" s="222">
        <f>SUM(P147:P148)</f>
        <v>0</v>
      </c>
      <c r="Q146" s="221"/>
      <c r="R146" s="222">
        <f>SUM(R147:R148)</f>
        <v>0.15279999999999999</v>
      </c>
      <c r="S146" s="221"/>
      <c r="T146" s="223">
        <f>SUM(T147:T148)</f>
        <v>0</v>
      </c>
      <c r="U146" s="12"/>
      <c r="V146" s="12"/>
      <c r="W146" s="12"/>
      <c r="X146" s="12"/>
      <c r="Y146" s="12"/>
      <c r="Z146" s="12"/>
      <c r="AA146" s="12"/>
      <c r="AB146" s="12"/>
      <c r="AC146" s="12"/>
      <c r="AD146" s="12"/>
      <c r="AE146" s="12"/>
      <c r="AR146" s="224" t="s">
        <v>87</v>
      </c>
      <c r="AT146" s="225" t="s">
        <v>82</v>
      </c>
      <c r="AU146" s="225" t="s">
        <v>87</v>
      </c>
      <c r="AY146" s="224" t="s">
        <v>227</v>
      </c>
      <c r="BK146" s="226">
        <f>SUM(BK147:BK148)</f>
        <v>0</v>
      </c>
    </row>
    <row r="147" s="2" customFormat="1" ht="16.5" customHeight="1">
      <c r="A147" s="40"/>
      <c r="B147" s="41"/>
      <c r="C147" s="229" t="s">
        <v>121</v>
      </c>
      <c r="D147" s="229" t="s">
        <v>230</v>
      </c>
      <c r="E147" s="230" t="s">
        <v>3161</v>
      </c>
      <c r="F147" s="231" t="s">
        <v>3162</v>
      </c>
      <c r="G147" s="232" t="s">
        <v>459</v>
      </c>
      <c r="H147" s="233">
        <v>16</v>
      </c>
      <c r="I147" s="234"/>
      <c r="J147" s="235">
        <f>ROUND(I147*H147,2)</f>
        <v>0</v>
      </c>
      <c r="K147" s="231" t="s">
        <v>234</v>
      </c>
      <c r="L147" s="46"/>
      <c r="M147" s="236" t="s">
        <v>1</v>
      </c>
      <c r="N147" s="237" t="s">
        <v>48</v>
      </c>
      <c r="O147" s="93"/>
      <c r="P147" s="238">
        <f>O147*H147</f>
        <v>0</v>
      </c>
      <c r="Q147" s="238">
        <v>0.0035999999999999999</v>
      </c>
      <c r="R147" s="238">
        <f>Q147*H147</f>
        <v>0.057599999999999998</v>
      </c>
      <c r="S147" s="238">
        <v>0</v>
      </c>
      <c r="T147" s="239">
        <f>S147*H147</f>
        <v>0</v>
      </c>
      <c r="U147" s="40"/>
      <c r="V147" s="40"/>
      <c r="W147" s="40"/>
      <c r="X147" s="40"/>
      <c r="Y147" s="40"/>
      <c r="Z147" s="40"/>
      <c r="AA147" s="40"/>
      <c r="AB147" s="40"/>
      <c r="AC147" s="40"/>
      <c r="AD147" s="40"/>
      <c r="AE147" s="40"/>
      <c r="AR147" s="240" t="s">
        <v>115</v>
      </c>
      <c r="AT147" s="240" t="s">
        <v>230</v>
      </c>
      <c r="AU147" s="240" t="s">
        <v>91</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3163</v>
      </c>
    </row>
    <row r="148" s="2" customFormat="1" ht="16.5" customHeight="1">
      <c r="A148" s="40"/>
      <c r="B148" s="41"/>
      <c r="C148" s="229" t="s">
        <v>257</v>
      </c>
      <c r="D148" s="229" t="s">
        <v>230</v>
      </c>
      <c r="E148" s="230" t="s">
        <v>3164</v>
      </c>
      <c r="F148" s="231" t="s">
        <v>3165</v>
      </c>
      <c r="G148" s="232" t="s">
        <v>459</v>
      </c>
      <c r="H148" s="233">
        <v>28</v>
      </c>
      <c r="I148" s="234"/>
      <c r="J148" s="235">
        <f>ROUND(I148*H148,2)</f>
        <v>0</v>
      </c>
      <c r="K148" s="231" t="s">
        <v>234</v>
      </c>
      <c r="L148" s="46"/>
      <c r="M148" s="236" t="s">
        <v>1</v>
      </c>
      <c r="N148" s="237" t="s">
        <v>48</v>
      </c>
      <c r="O148" s="93"/>
      <c r="P148" s="238">
        <f>O148*H148</f>
        <v>0</v>
      </c>
      <c r="Q148" s="238">
        <v>0.0033999999999999998</v>
      </c>
      <c r="R148" s="238">
        <f>Q148*H148</f>
        <v>0.095199999999999993</v>
      </c>
      <c r="S148" s="238">
        <v>0</v>
      </c>
      <c r="T148" s="23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3166</v>
      </c>
    </row>
    <row r="149" s="12" customFormat="1" ht="22.8" customHeight="1">
      <c r="A149" s="12"/>
      <c r="B149" s="213"/>
      <c r="C149" s="214"/>
      <c r="D149" s="215" t="s">
        <v>82</v>
      </c>
      <c r="E149" s="227" t="s">
        <v>270</v>
      </c>
      <c r="F149" s="227" t="s">
        <v>999</v>
      </c>
      <c r="G149" s="214"/>
      <c r="H149" s="214"/>
      <c r="I149" s="217"/>
      <c r="J149" s="228">
        <f>BK149</f>
        <v>0</v>
      </c>
      <c r="K149" s="214"/>
      <c r="L149" s="219"/>
      <c r="M149" s="220"/>
      <c r="N149" s="221"/>
      <c r="O149" s="221"/>
      <c r="P149" s="222">
        <f>SUM(P150:P151)</f>
        <v>0</v>
      </c>
      <c r="Q149" s="221"/>
      <c r="R149" s="222">
        <f>SUM(R150:R151)</f>
        <v>0</v>
      </c>
      <c r="S149" s="221"/>
      <c r="T149" s="223">
        <f>SUM(T150:T151)</f>
        <v>0.248</v>
      </c>
      <c r="U149" s="12"/>
      <c r="V149" s="12"/>
      <c r="W149" s="12"/>
      <c r="X149" s="12"/>
      <c r="Y149" s="12"/>
      <c r="Z149" s="12"/>
      <c r="AA149" s="12"/>
      <c r="AB149" s="12"/>
      <c r="AC149" s="12"/>
      <c r="AD149" s="12"/>
      <c r="AE149" s="12"/>
      <c r="AR149" s="224" t="s">
        <v>87</v>
      </c>
      <c r="AT149" s="225" t="s">
        <v>82</v>
      </c>
      <c r="AU149" s="225" t="s">
        <v>87</v>
      </c>
      <c r="AY149" s="224" t="s">
        <v>227</v>
      </c>
      <c r="BK149" s="226">
        <f>SUM(BK150:BK151)</f>
        <v>0</v>
      </c>
    </row>
    <row r="150" s="2" customFormat="1" ht="16.5" customHeight="1">
      <c r="A150" s="40"/>
      <c r="B150" s="41"/>
      <c r="C150" s="229" t="s">
        <v>262</v>
      </c>
      <c r="D150" s="229" t="s">
        <v>230</v>
      </c>
      <c r="E150" s="230" t="s">
        <v>3167</v>
      </c>
      <c r="F150" s="231" t="s">
        <v>3168</v>
      </c>
      <c r="G150" s="232" t="s">
        <v>459</v>
      </c>
      <c r="H150" s="233">
        <v>10</v>
      </c>
      <c r="I150" s="234"/>
      <c r="J150" s="235">
        <f>ROUND(I150*H150,2)</f>
        <v>0</v>
      </c>
      <c r="K150" s="231" t="s">
        <v>234</v>
      </c>
      <c r="L150" s="46"/>
      <c r="M150" s="236" t="s">
        <v>1</v>
      </c>
      <c r="N150" s="237" t="s">
        <v>48</v>
      </c>
      <c r="O150" s="93"/>
      <c r="P150" s="238">
        <f>O150*H150</f>
        <v>0</v>
      </c>
      <c r="Q150" s="238">
        <v>0</v>
      </c>
      <c r="R150" s="238">
        <f>Q150*H150</f>
        <v>0</v>
      </c>
      <c r="S150" s="238">
        <v>0.012</v>
      </c>
      <c r="T150" s="239">
        <f>S150*H150</f>
        <v>0.12</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3169</v>
      </c>
    </row>
    <row r="151" s="2" customFormat="1" ht="16.5" customHeight="1">
      <c r="A151" s="40"/>
      <c r="B151" s="41"/>
      <c r="C151" s="229" t="s">
        <v>266</v>
      </c>
      <c r="D151" s="229" t="s">
        <v>230</v>
      </c>
      <c r="E151" s="230" t="s">
        <v>3170</v>
      </c>
      <c r="F151" s="231" t="s">
        <v>3171</v>
      </c>
      <c r="G151" s="232" t="s">
        <v>459</v>
      </c>
      <c r="H151" s="233">
        <v>8</v>
      </c>
      <c r="I151" s="234"/>
      <c r="J151" s="235">
        <f>ROUND(I151*H151,2)</f>
        <v>0</v>
      </c>
      <c r="K151" s="231" t="s">
        <v>234</v>
      </c>
      <c r="L151" s="46"/>
      <c r="M151" s="236" t="s">
        <v>1</v>
      </c>
      <c r="N151" s="237" t="s">
        <v>48</v>
      </c>
      <c r="O151" s="93"/>
      <c r="P151" s="238">
        <f>O151*H151</f>
        <v>0</v>
      </c>
      <c r="Q151" s="238">
        <v>0</v>
      </c>
      <c r="R151" s="238">
        <f>Q151*H151</f>
        <v>0</v>
      </c>
      <c r="S151" s="238">
        <v>0.016</v>
      </c>
      <c r="T151" s="239">
        <f>S151*H151</f>
        <v>0.128</v>
      </c>
      <c r="U151" s="40"/>
      <c r="V151" s="40"/>
      <c r="W151" s="40"/>
      <c r="X151" s="40"/>
      <c r="Y151" s="40"/>
      <c r="Z151" s="40"/>
      <c r="AA151" s="40"/>
      <c r="AB151" s="40"/>
      <c r="AC151" s="40"/>
      <c r="AD151" s="40"/>
      <c r="AE151" s="40"/>
      <c r="AR151" s="240" t="s">
        <v>115</v>
      </c>
      <c r="AT151" s="240" t="s">
        <v>230</v>
      </c>
      <c r="AU151" s="240" t="s">
        <v>91</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3172</v>
      </c>
    </row>
    <row r="152" s="12" customFormat="1" ht="22.8" customHeight="1">
      <c r="A152" s="12"/>
      <c r="B152" s="213"/>
      <c r="C152" s="214"/>
      <c r="D152" s="215" t="s">
        <v>82</v>
      </c>
      <c r="E152" s="227" t="s">
        <v>869</v>
      </c>
      <c r="F152" s="227" t="s">
        <v>3173</v>
      </c>
      <c r="G152" s="214"/>
      <c r="H152" s="214"/>
      <c r="I152" s="217"/>
      <c r="J152" s="228">
        <f>BK152</f>
        <v>0</v>
      </c>
      <c r="K152" s="214"/>
      <c r="L152" s="219"/>
      <c r="M152" s="220"/>
      <c r="N152" s="221"/>
      <c r="O152" s="221"/>
      <c r="P152" s="222">
        <f>SUM(P153:P162)</f>
        <v>0</v>
      </c>
      <c r="Q152" s="221"/>
      <c r="R152" s="222">
        <f>SUM(R153:R162)</f>
        <v>0.008906250000000001</v>
      </c>
      <c r="S152" s="221"/>
      <c r="T152" s="223">
        <f>SUM(T153:T162)</f>
        <v>0.40000000000000002</v>
      </c>
      <c r="U152" s="12"/>
      <c r="V152" s="12"/>
      <c r="W152" s="12"/>
      <c r="X152" s="12"/>
      <c r="Y152" s="12"/>
      <c r="Z152" s="12"/>
      <c r="AA152" s="12"/>
      <c r="AB152" s="12"/>
      <c r="AC152" s="12"/>
      <c r="AD152" s="12"/>
      <c r="AE152" s="12"/>
      <c r="AR152" s="224" t="s">
        <v>87</v>
      </c>
      <c r="AT152" s="225" t="s">
        <v>82</v>
      </c>
      <c r="AU152" s="225" t="s">
        <v>87</v>
      </c>
      <c r="AY152" s="224" t="s">
        <v>227</v>
      </c>
      <c r="BK152" s="226">
        <f>SUM(BK153:BK162)</f>
        <v>0</v>
      </c>
    </row>
    <row r="153" s="2" customFormat="1" ht="16.5" customHeight="1">
      <c r="A153" s="40"/>
      <c r="B153" s="41"/>
      <c r="C153" s="229" t="s">
        <v>270</v>
      </c>
      <c r="D153" s="229" t="s">
        <v>230</v>
      </c>
      <c r="E153" s="230" t="s">
        <v>3174</v>
      </c>
      <c r="F153" s="231" t="s">
        <v>3175</v>
      </c>
      <c r="G153" s="232" t="s">
        <v>415</v>
      </c>
      <c r="H153" s="233">
        <v>750</v>
      </c>
      <c r="I153" s="234"/>
      <c r="J153" s="235">
        <f>ROUND(I153*H153,2)</f>
        <v>0</v>
      </c>
      <c r="K153" s="231" t="s">
        <v>1</v>
      </c>
      <c r="L153" s="46"/>
      <c r="M153" s="236" t="s">
        <v>1</v>
      </c>
      <c r="N153" s="237" t="s">
        <v>48</v>
      </c>
      <c r="O153" s="93"/>
      <c r="P153" s="238">
        <f>O153*H153</f>
        <v>0</v>
      </c>
      <c r="Q153" s="238">
        <v>1.1875000000000001E-05</v>
      </c>
      <c r="R153" s="238">
        <f>Q153*H153</f>
        <v>0.008906250000000001</v>
      </c>
      <c r="S153" s="238">
        <v>0</v>
      </c>
      <c r="T153" s="239">
        <f>S153*H153</f>
        <v>0</v>
      </c>
      <c r="U153" s="40"/>
      <c r="V153" s="40"/>
      <c r="W153" s="40"/>
      <c r="X153" s="40"/>
      <c r="Y153" s="40"/>
      <c r="Z153" s="40"/>
      <c r="AA153" s="40"/>
      <c r="AB153" s="40"/>
      <c r="AC153" s="40"/>
      <c r="AD153" s="40"/>
      <c r="AE153" s="40"/>
      <c r="AR153" s="240" t="s">
        <v>115</v>
      </c>
      <c r="AT153" s="240" t="s">
        <v>230</v>
      </c>
      <c r="AU153" s="240" t="s">
        <v>91</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3176</v>
      </c>
    </row>
    <row r="154" s="2" customFormat="1" ht="16.5" customHeight="1">
      <c r="A154" s="40"/>
      <c r="B154" s="41"/>
      <c r="C154" s="229" t="s">
        <v>274</v>
      </c>
      <c r="D154" s="229" t="s">
        <v>230</v>
      </c>
      <c r="E154" s="230" t="s">
        <v>3177</v>
      </c>
      <c r="F154" s="231" t="s">
        <v>3178</v>
      </c>
      <c r="G154" s="232" t="s">
        <v>459</v>
      </c>
      <c r="H154" s="233">
        <v>46</v>
      </c>
      <c r="I154" s="234"/>
      <c r="J154" s="235">
        <f>ROUND(I154*H154,2)</f>
        <v>0</v>
      </c>
      <c r="K154" s="231" t="s">
        <v>1</v>
      </c>
      <c r="L154" s="46"/>
      <c r="M154" s="236" t="s">
        <v>1</v>
      </c>
      <c r="N154" s="237" t="s">
        <v>48</v>
      </c>
      <c r="O154" s="93"/>
      <c r="P154" s="238">
        <f>O154*H154</f>
        <v>0</v>
      </c>
      <c r="Q154" s="238">
        <v>0</v>
      </c>
      <c r="R154" s="238">
        <f>Q154*H154</f>
        <v>0</v>
      </c>
      <c r="S154" s="238">
        <v>0.0080000000000000002</v>
      </c>
      <c r="T154" s="239">
        <f>S154*H154</f>
        <v>0.36799999999999999</v>
      </c>
      <c r="U154" s="40"/>
      <c r="V154" s="40"/>
      <c r="W154" s="40"/>
      <c r="X154" s="40"/>
      <c r="Y154" s="40"/>
      <c r="Z154" s="40"/>
      <c r="AA154" s="40"/>
      <c r="AB154" s="40"/>
      <c r="AC154" s="40"/>
      <c r="AD154" s="40"/>
      <c r="AE154" s="40"/>
      <c r="AR154" s="240" t="s">
        <v>115</v>
      </c>
      <c r="AT154" s="240" t="s">
        <v>230</v>
      </c>
      <c r="AU154" s="240" t="s">
        <v>91</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3179</v>
      </c>
    </row>
    <row r="155" s="2" customFormat="1" ht="21.75" customHeight="1">
      <c r="A155" s="40"/>
      <c r="B155" s="41"/>
      <c r="C155" s="229" t="s">
        <v>278</v>
      </c>
      <c r="D155" s="229" t="s">
        <v>230</v>
      </c>
      <c r="E155" s="230" t="s">
        <v>3180</v>
      </c>
      <c r="F155" s="231" t="s">
        <v>3181</v>
      </c>
      <c r="G155" s="232" t="s">
        <v>459</v>
      </c>
      <c r="H155" s="233">
        <v>16</v>
      </c>
      <c r="I155" s="234"/>
      <c r="J155" s="235">
        <f>ROUND(I155*H155,2)</f>
        <v>0</v>
      </c>
      <c r="K155" s="231" t="s">
        <v>234</v>
      </c>
      <c r="L155" s="46"/>
      <c r="M155" s="236" t="s">
        <v>1</v>
      </c>
      <c r="N155" s="237" t="s">
        <v>48</v>
      </c>
      <c r="O155" s="93"/>
      <c r="P155" s="238">
        <f>O155*H155</f>
        <v>0</v>
      </c>
      <c r="Q155" s="238">
        <v>0</v>
      </c>
      <c r="R155" s="238">
        <f>Q155*H155</f>
        <v>0</v>
      </c>
      <c r="S155" s="238">
        <v>0.002</v>
      </c>
      <c r="T155" s="239">
        <f>S155*H155</f>
        <v>0.032000000000000001</v>
      </c>
      <c r="U155" s="40"/>
      <c r="V155" s="40"/>
      <c r="W155" s="40"/>
      <c r="X155" s="40"/>
      <c r="Y155" s="40"/>
      <c r="Z155" s="40"/>
      <c r="AA155" s="40"/>
      <c r="AB155" s="40"/>
      <c r="AC155" s="40"/>
      <c r="AD155" s="40"/>
      <c r="AE155" s="40"/>
      <c r="AR155" s="240" t="s">
        <v>115</v>
      </c>
      <c r="AT155" s="240" t="s">
        <v>230</v>
      </c>
      <c r="AU155" s="240" t="s">
        <v>91</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3182</v>
      </c>
    </row>
    <row r="156" s="2" customFormat="1" ht="21.75" customHeight="1">
      <c r="A156" s="40"/>
      <c r="B156" s="41"/>
      <c r="C156" s="229" t="s">
        <v>282</v>
      </c>
      <c r="D156" s="229" t="s">
        <v>230</v>
      </c>
      <c r="E156" s="230" t="s">
        <v>1255</v>
      </c>
      <c r="F156" s="231" t="s">
        <v>1256</v>
      </c>
      <c r="G156" s="232" t="s">
        <v>398</v>
      </c>
      <c r="H156" s="233">
        <v>5.8070000000000004</v>
      </c>
      <c r="I156" s="234"/>
      <c r="J156" s="235">
        <f>ROUND(I156*H156,2)</f>
        <v>0</v>
      </c>
      <c r="K156" s="231" t="s">
        <v>234</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91</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3183</v>
      </c>
    </row>
    <row r="157" s="2" customFormat="1" ht="21.75" customHeight="1">
      <c r="A157" s="40"/>
      <c r="B157" s="41"/>
      <c r="C157" s="229" t="s">
        <v>289</v>
      </c>
      <c r="D157" s="229" t="s">
        <v>230</v>
      </c>
      <c r="E157" s="230" t="s">
        <v>3184</v>
      </c>
      <c r="F157" s="231" t="s">
        <v>3185</v>
      </c>
      <c r="G157" s="232" t="s">
        <v>398</v>
      </c>
      <c r="H157" s="233">
        <v>58.07</v>
      </c>
      <c r="I157" s="234"/>
      <c r="J157" s="235">
        <f>ROUND(I157*H157,2)</f>
        <v>0</v>
      </c>
      <c r="K157" s="231" t="s">
        <v>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91</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3186</v>
      </c>
    </row>
    <row r="158" s="2" customFormat="1" ht="16.5" customHeight="1">
      <c r="A158" s="40"/>
      <c r="B158" s="41"/>
      <c r="C158" s="229" t="s">
        <v>293</v>
      </c>
      <c r="D158" s="229" t="s">
        <v>230</v>
      </c>
      <c r="E158" s="230" t="s">
        <v>3187</v>
      </c>
      <c r="F158" s="231" t="s">
        <v>3188</v>
      </c>
      <c r="G158" s="232" t="s">
        <v>398</v>
      </c>
      <c r="H158" s="233">
        <v>5.8070000000000004</v>
      </c>
      <c r="I158" s="234"/>
      <c r="J158" s="235">
        <f>ROUND(I158*H158,2)</f>
        <v>0</v>
      </c>
      <c r="K158" s="231" t="s">
        <v>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91</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3189</v>
      </c>
    </row>
    <row r="159" s="2" customFormat="1" ht="16.5" customHeight="1">
      <c r="A159" s="40"/>
      <c r="B159" s="41"/>
      <c r="C159" s="229" t="s">
        <v>8</v>
      </c>
      <c r="D159" s="229" t="s">
        <v>230</v>
      </c>
      <c r="E159" s="230" t="s">
        <v>3190</v>
      </c>
      <c r="F159" s="231" t="s">
        <v>3191</v>
      </c>
      <c r="G159" s="232" t="s">
        <v>398</v>
      </c>
      <c r="H159" s="233">
        <v>5.8070000000000004</v>
      </c>
      <c r="I159" s="234"/>
      <c r="J159" s="235">
        <f>ROUND(I159*H159,2)</f>
        <v>0</v>
      </c>
      <c r="K159" s="231" t="s">
        <v>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3192</v>
      </c>
    </row>
    <row r="160" s="2" customFormat="1" ht="16.5" customHeight="1">
      <c r="A160" s="40"/>
      <c r="B160" s="41"/>
      <c r="C160" s="229" t="s">
        <v>300</v>
      </c>
      <c r="D160" s="229" t="s">
        <v>230</v>
      </c>
      <c r="E160" s="230" t="s">
        <v>3193</v>
      </c>
      <c r="F160" s="231" t="s">
        <v>3194</v>
      </c>
      <c r="G160" s="232" t="s">
        <v>398</v>
      </c>
      <c r="H160" s="233">
        <v>5.8070000000000004</v>
      </c>
      <c r="I160" s="234"/>
      <c r="J160" s="235">
        <f>ROUND(I160*H160,2)</f>
        <v>0</v>
      </c>
      <c r="K160" s="231" t="s">
        <v>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3195</v>
      </c>
    </row>
    <row r="161" s="2" customFormat="1" ht="16.5" customHeight="1">
      <c r="A161" s="40"/>
      <c r="B161" s="41"/>
      <c r="C161" s="229" t="s">
        <v>304</v>
      </c>
      <c r="D161" s="229" t="s">
        <v>230</v>
      </c>
      <c r="E161" s="230" t="s">
        <v>3196</v>
      </c>
      <c r="F161" s="231" t="s">
        <v>3197</v>
      </c>
      <c r="G161" s="232" t="s">
        <v>398</v>
      </c>
      <c r="H161" s="233">
        <v>58.07</v>
      </c>
      <c r="I161" s="234"/>
      <c r="J161" s="235">
        <f>ROUND(I161*H161,2)</f>
        <v>0</v>
      </c>
      <c r="K161" s="231" t="s">
        <v>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91</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3198</v>
      </c>
    </row>
    <row r="162" s="2" customFormat="1" ht="16.5" customHeight="1">
      <c r="A162" s="40"/>
      <c r="B162" s="41"/>
      <c r="C162" s="229" t="s">
        <v>309</v>
      </c>
      <c r="D162" s="229" t="s">
        <v>230</v>
      </c>
      <c r="E162" s="230" t="s">
        <v>1273</v>
      </c>
      <c r="F162" s="231" t="s">
        <v>1274</v>
      </c>
      <c r="G162" s="232" t="s">
        <v>398</v>
      </c>
      <c r="H162" s="233">
        <v>5.8070000000000004</v>
      </c>
      <c r="I162" s="234"/>
      <c r="J162" s="235">
        <f>ROUND(I162*H162,2)</f>
        <v>0</v>
      </c>
      <c r="K162" s="231" t="s">
        <v>234</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91</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3199</v>
      </c>
    </row>
    <row r="163" s="12" customFormat="1" ht="25.92" customHeight="1">
      <c r="A163" s="12"/>
      <c r="B163" s="213"/>
      <c r="C163" s="214"/>
      <c r="D163" s="215" t="s">
        <v>82</v>
      </c>
      <c r="E163" s="216" t="s">
        <v>1282</v>
      </c>
      <c r="F163" s="216" t="s">
        <v>1283</v>
      </c>
      <c r="G163" s="214"/>
      <c r="H163" s="214"/>
      <c r="I163" s="217"/>
      <c r="J163" s="218">
        <f>BK163</f>
        <v>0</v>
      </c>
      <c r="K163" s="214"/>
      <c r="L163" s="219"/>
      <c r="M163" s="220"/>
      <c r="N163" s="221"/>
      <c r="O163" s="221"/>
      <c r="P163" s="222">
        <f>P164+P175+P180+P198+P214+P249</f>
        <v>0</v>
      </c>
      <c r="Q163" s="221"/>
      <c r="R163" s="222">
        <f>R164+R175+R180+R198+R214+R249</f>
        <v>3.0227300000000001</v>
      </c>
      <c r="S163" s="221"/>
      <c r="T163" s="223">
        <f>T164+T175+T180+T198+T214+T249</f>
        <v>5.1588000000000003</v>
      </c>
      <c r="U163" s="12"/>
      <c r="V163" s="12"/>
      <c r="W163" s="12"/>
      <c r="X163" s="12"/>
      <c r="Y163" s="12"/>
      <c r="Z163" s="12"/>
      <c r="AA163" s="12"/>
      <c r="AB163" s="12"/>
      <c r="AC163" s="12"/>
      <c r="AD163" s="12"/>
      <c r="AE163" s="12"/>
      <c r="AR163" s="224" t="s">
        <v>91</v>
      </c>
      <c r="AT163" s="225" t="s">
        <v>82</v>
      </c>
      <c r="AU163" s="225" t="s">
        <v>83</v>
      </c>
      <c r="AY163" s="224" t="s">
        <v>227</v>
      </c>
      <c r="BK163" s="226">
        <f>BK164+BK175+BK180+BK198+BK214+BK249</f>
        <v>0</v>
      </c>
    </row>
    <row r="164" s="12" customFormat="1" ht="22.8" customHeight="1">
      <c r="A164" s="12"/>
      <c r="B164" s="213"/>
      <c r="C164" s="214"/>
      <c r="D164" s="215" t="s">
        <v>82</v>
      </c>
      <c r="E164" s="227" t="s">
        <v>1518</v>
      </c>
      <c r="F164" s="227" t="s">
        <v>1519</v>
      </c>
      <c r="G164" s="214"/>
      <c r="H164" s="214"/>
      <c r="I164" s="217"/>
      <c r="J164" s="228">
        <f>BK164</f>
        <v>0</v>
      </c>
      <c r="K164" s="214"/>
      <c r="L164" s="219"/>
      <c r="M164" s="220"/>
      <c r="N164" s="221"/>
      <c r="O164" s="221"/>
      <c r="P164" s="222">
        <f>SUM(P165:P174)</f>
        <v>0</v>
      </c>
      <c r="Q164" s="221"/>
      <c r="R164" s="222">
        <f>SUM(R165:R174)</f>
        <v>0.14994000000000002</v>
      </c>
      <c r="S164" s="221"/>
      <c r="T164" s="223">
        <f>SUM(T165:T174)</f>
        <v>1.4310000000000001</v>
      </c>
      <c r="U164" s="12"/>
      <c r="V164" s="12"/>
      <c r="W164" s="12"/>
      <c r="X164" s="12"/>
      <c r="Y164" s="12"/>
      <c r="Z164" s="12"/>
      <c r="AA164" s="12"/>
      <c r="AB164" s="12"/>
      <c r="AC164" s="12"/>
      <c r="AD164" s="12"/>
      <c r="AE164" s="12"/>
      <c r="AR164" s="224" t="s">
        <v>91</v>
      </c>
      <c r="AT164" s="225" t="s">
        <v>82</v>
      </c>
      <c r="AU164" s="225" t="s">
        <v>87</v>
      </c>
      <c r="AY164" s="224" t="s">
        <v>227</v>
      </c>
      <c r="BK164" s="226">
        <f>SUM(BK165:BK174)</f>
        <v>0</v>
      </c>
    </row>
    <row r="165" s="2" customFormat="1" ht="16.5" customHeight="1">
      <c r="A165" s="40"/>
      <c r="B165" s="41"/>
      <c r="C165" s="229" t="s">
        <v>316</v>
      </c>
      <c r="D165" s="229" t="s">
        <v>230</v>
      </c>
      <c r="E165" s="230" t="s">
        <v>3200</v>
      </c>
      <c r="F165" s="231" t="s">
        <v>3201</v>
      </c>
      <c r="G165" s="232" t="s">
        <v>544</v>
      </c>
      <c r="H165" s="233">
        <v>434</v>
      </c>
      <c r="I165" s="234"/>
      <c r="J165" s="235">
        <f>ROUND(I165*H165,2)</f>
        <v>0</v>
      </c>
      <c r="K165" s="231" t="s">
        <v>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300</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300</v>
      </c>
      <c r="BM165" s="240" t="s">
        <v>3202</v>
      </c>
    </row>
    <row r="166" s="2" customFormat="1" ht="16.5" customHeight="1">
      <c r="A166" s="40"/>
      <c r="B166" s="41"/>
      <c r="C166" s="229" t="s">
        <v>323</v>
      </c>
      <c r="D166" s="229" t="s">
        <v>230</v>
      </c>
      <c r="E166" s="230" t="s">
        <v>3203</v>
      </c>
      <c r="F166" s="231" t="s">
        <v>3204</v>
      </c>
      <c r="G166" s="232" t="s">
        <v>544</v>
      </c>
      <c r="H166" s="233">
        <v>270</v>
      </c>
      <c r="I166" s="234"/>
      <c r="J166" s="235">
        <f>ROUND(I166*H166,2)</f>
        <v>0</v>
      </c>
      <c r="K166" s="231" t="s">
        <v>1</v>
      </c>
      <c r="L166" s="46"/>
      <c r="M166" s="236" t="s">
        <v>1</v>
      </c>
      <c r="N166" s="237" t="s">
        <v>48</v>
      </c>
      <c r="O166" s="93"/>
      <c r="P166" s="238">
        <f>O166*H166</f>
        <v>0</v>
      </c>
      <c r="Q166" s="238">
        <v>0</v>
      </c>
      <c r="R166" s="238">
        <f>Q166*H166</f>
        <v>0</v>
      </c>
      <c r="S166" s="238">
        <v>0.0053</v>
      </c>
      <c r="T166" s="239">
        <f>S166*H166</f>
        <v>1.4310000000000001</v>
      </c>
      <c r="U166" s="40"/>
      <c r="V166" s="40"/>
      <c r="W166" s="40"/>
      <c r="X166" s="40"/>
      <c r="Y166" s="40"/>
      <c r="Z166" s="40"/>
      <c r="AA166" s="40"/>
      <c r="AB166" s="40"/>
      <c r="AC166" s="40"/>
      <c r="AD166" s="40"/>
      <c r="AE166" s="40"/>
      <c r="AR166" s="240" t="s">
        <v>300</v>
      </c>
      <c r="AT166" s="240" t="s">
        <v>230</v>
      </c>
      <c r="AU166" s="240" t="s">
        <v>91</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300</v>
      </c>
      <c r="BM166" s="240" t="s">
        <v>3205</v>
      </c>
    </row>
    <row r="167" s="2" customFormat="1" ht="16.5" customHeight="1">
      <c r="A167" s="40"/>
      <c r="B167" s="41"/>
      <c r="C167" s="284" t="s">
        <v>7</v>
      </c>
      <c r="D167" s="284" t="s">
        <v>407</v>
      </c>
      <c r="E167" s="285" t="s">
        <v>3206</v>
      </c>
      <c r="F167" s="286" t="s">
        <v>3207</v>
      </c>
      <c r="G167" s="287" t="s">
        <v>544</v>
      </c>
      <c r="H167" s="288">
        <v>237</v>
      </c>
      <c r="I167" s="289"/>
      <c r="J167" s="290">
        <f>ROUND(I167*H167,2)</f>
        <v>0</v>
      </c>
      <c r="K167" s="286" t="s">
        <v>234</v>
      </c>
      <c r="L167" s="291"/>
      <c r="M167" s="292" t="s">
        <v>1</v>
      </c>
      <c r="N167" s="293" t="s">
        <v>48</v>
      </c>
      <c r="O167" s="93"/>
      <c r="P167" s="238">
        <f>O167*H167</f>
        <v>0</v>
      </c>
      <c r="Q167" s="238">
        <v>0.00020000000000000001</v>
      </c>
      <c r="R167" s="238">
        <f>Q167*H167</f>
        <v>0.047400000000000005</v>
      </c>
      <c r="S167" s="238">
        <v>0</v>
      </c>
      <c r="T167" s="239">
        <f>S167*H167</f>
        <v>0</v>
      </c>
      <c r="U167" s="40"/>
      <c r="V167" s="40"/>
      <c r="W167" s="40"/>
      <c r="X167" s="40"/>
      <c r="Y167" s="40"/>
      <c r="Z167" s="40"/>
      <c r="AA167" s="40"/>
      <c r="AB167" s="40"/>
      <c r="AC167" s="40"/>
      <c r="AD167" s="40"/>
      <c r="AE167" s="40"/>
      <c r="AR167" s="240" t="s">
        <v>525</v>
      </c>
      <c r="AT167" s="240" t="s">
        <v>407</v>
      </c>
      <c r="AU167" s="240" t="s">
        <v>91</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300</v>
      </c>
      <c r="BM167" s="240" t="s">
        <v>3208</v>
      </c>
    </row>
    <row r="168" s="2" customFormat="1" ht="16.5" customHeight="1">
      <c r="A168" s="40"/>
      <c r="B168" s="41"/>
      <c r="C168" s="284" t="s">
        <v>470</v>
      </c>
      <c r="D168" s="284" t="s">
        <v>407</v>
      </c>
      <c r="E168" s="285" t="s">
        <v>3209</v>
      </c>
      <c r="F168" s="286" t="s">
        <v>3210</v>
      </c>
      <c r="G168" s="287" t="s">
        <v>544</v>
      </c>
      <c r="H168" s="288">
        <v>28</v>
      </c>
      <c r="I168" s="289"/>
      <c r="J168" s="290">
        <f>ROUND(I168*H168,2)</f>
        <v>0</v>
      </c>
      <c r="K168" s="286" t="s">
        <v>234</v>
      </c>
      <c r="L168" s="291"/>
      <c r="M168" s="292" t="s">
        <v>1</v>
      </c>
      <c r="N168" s="293" t="s">
        <v>48</v>
      </c>
      <c r="O168" s="93"/>
      <c r="P168" s="238">
        <f>O168*H168</f>
        <v>0</v>
      </c>
      <c r="Q168" s="238">
        <v>0.00027</v>
      </c>
      <c r="R168" s="238">
        <f>Q168*H168</f>
        <v>0.0075599999999999999</v>
      </c>
      <c r="S168" s="238">
        <v>0</v>
      </c>
      <c r="T168" s="239">
        <f>S168*H168</f>
        <v>0</v>
      </c>
      <c r="U168" s="40"/>
      <c r="V168" s="40"/>
      <c r="W168" s="40"/>
      <c r="X168" s="40"/>
      <c r="Y168" s="40"/>
      <c r="Z168" s="40"/>
      <c r="AA168" s="40"/>
      <c r="AB168" s="40"/>
      <c r="AC168" s="40"/>
      <c r="AD168" s="40"/>
      <c r="AE168" s="40"/>
      <c r="AR168" s="240" t="s">
        <v>525</v>
      </c>
      <c r="AT168" s="240" t="s">
        <v>407</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300</v>
      </c>
      <c r="BM168" s="240" t="s">
        <v>3211</v>
      </c>
    </row>
    <row r="169" s="2" customFormat="1" ht="16.5" customHeight="1">
      <c r="A169" s="40"/>
      <c r="B169" s="41"/>
      <c r="C169" s="284" t="s">
        <v>475</v>
      </c>
      <c r="D169" s="284" t="s">
        <v>407</v>
      </c>
      <c r="E169" s="285" t="s">
        <v>3212</v>
      </c>
      <c r="F169" s="286" t="s">
        <v>3213</v>
      </c>
      <c r="G169" s="287" t="s">
        <v>544</v>
      </c>
      <c r="H169" s="288">
        <v>48</v>
      </c>
      <c r="I169" s="289"/>
      <c r="J169" s="290">
        <f>ROUND(I169*H169,2)</f>
        <v>0</v>
      </c>
      <c r="K169" s="286" t="s">
        <v>234</v>
      </c>
      <c r="L169" s="291"/>
      <c r="M169" s="292" t="s">
        <v>1</v>
      </c>
      <c r="N169" s="293" t="s">
        <v>48</v>
      </c>
      <c r="O169" s="93"/>
      <c r="P169" s="238">
        <f>O169*H169</f>
        <v>0</v>
      </c>
      <c r="Q169" s="238">
        <v>0.00029</v>
      </c>
      <c r="R169" s="238">
        <f>Q169*H169</f>
        <v>0.01392</v>
      </c>
      <c r="S169" s="238">
        <v>0</v>
      </c>
      <c r="T169" s="239">
        <f>S169*H169</f>
        <v>0</v>
      </c>
      <c r="U169" s="40"/>
      <c r="V169" s="40"/>
      <c r="W169" s="40"/>
      <c r="X169" s="40"/>
      <c r="Y169" s="40"/>
      <c r="Z169" s="40"/>
      <c r="AA169" s="40"/>
      <c r="AB169" s="40"/>
      <c r="AC169" s="40"/>
      <c r="AD169" s="40"/>
      <c r="AE169" s="40"/>
      <c r="AR169" s="240" t="s">
        <v>525</v>
      </c>
      <c r="AT169" s="240" t="s">
        <v>407</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300</v>
      </c>
      <c r="BM169" s="240" t="s">
        <v>3214</v>
      </c>
    </row>
    <row r="170" s="2" customFormat="1" ht="16.5" customHeight="1">
      <c r="A170" s="40"/>
      <c r="B170" s="41"/>
      <c r="C170" s="284" t="s">
        <v>491</v>
      </c>
      <c r="D170" s="284" t="s">
        <v>407</v>
      </c>
      <c r="E170" s="285" t="s">
        <v>3215</v>
      </c>
      <c r="F170" s="286" t="s">
        <v>3216</v>
      </c>
      <c r="G170" s="287" t="s">
        <v>544</v>
      </c>
      <c r="H170" s="288">
        <v>36</v>
      </c>
      <c r="I170" s="289"/>
      <c r="J170" s="290">
        <f>ROUND(I170*H170,2)</f>
        <v>0</v>
      </c>
      <c r="K170" s="286" t="s">
        <v>234</v>
      </c>
      <c r="L170" s="291"/>
      <c r="M170" s="292" t="s">
        <v>1</v>
      </c>
      <c r="N170" s="293" t="s">
        <v>48</v>
      </c>
      <c r="O170" s="93"/>
      <c r="P170" s="238">
        <f>O170*H170</f>
        <v>0</v>
      </c>
      <c r="Q170" s="238">
        <v>0.00036999999999999999</v>
      </c>
      <c r="R170" s="238">
        <f>Q170*H170</f>
        <v>0.01332</v>
      </c>
      <c r="S170" s="238">
        <v>0</v>
      </c>
      <c r="T170" s="239">
        <f>S170*H170</f>
        <v>0</v>
      </c>
      <c r="U170" s="40"/>
      <c r="V170" s="40"/>
      <c r="W170" s="40"/>
      <c r="X170" s="40"/>
      <c r="Y170" s="40"/>
      <c r="Z170" s="40"/>
      <c r="AA170" s="40"/>
      <c r="AB170" s="40"/>
      <c r="AC170" s="40"/>
      <c r="AD170" s="40"/>
      <c r="AE170" s="40"/>
      <c r="AR170" s="240" t="s">
        <v>525</v>
      </c>
      <c r="AT170" s="240" t="s">
        <v>407</v>
      </c>
      <c r="AU170" s="240" t="s">
        <v>91</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300</v>
      </c>
      <c r="BM170" s="240" t="s">
        <v>3217</v>
      </c>
    </row>
    <row r="171" s="2" customFormat="1" ht="16.5" customHeight="1">
      <c r="A171" s="40"/>
      <c r="B171" s="41"/>
      <c r="C171" s="284" t="s">
        <v>496</v>
      </c>
      <c r="D171" s="284" t="s">
        <v>407</v>
      </c>
      <c r="E171" s="285" t="s">
        <v>3218</v>
      </c>
      <c r="F171" s="286" t="s">
        <v>3219</v>
      </c>
      <c r="G171" s="287" t="s">
        <v>544</v>
      </c>
      <c r="H171" s="288">
        <v>26</v>
      </c>
      <c r="I171" s="289"/>
      <c r="J171" s="290">
        <f>ROUND(I171*H171,2)</f>
        <v>0</v>
      </c>
      <c r="K171" s="286" t="s">
        <v>234</v>
      </c>
      <c r="L171" s="291"/>
      <c r="M171" s="292" t="s">
        <v>1</v>
      </c>
      <c r="N171" s="293" t="s">
        <v>48</v>
      </c>
      <c r="O171" s="93"/>
      <c r="P171" s="238">
        <f>O171*H171</f>
        <v>0</v>
      </c>
      <c r="Q171" s="238">
        <v>0.00042000000000000002</v>
      </c>
      <c r="R171" s="238">
        <f>Q171*H171</f>
        <v>0.010920000000000001</v>
      </c>
      <c r="S171" s="238">
        <v>0</v>
      </c>
      <c r="T171" s="239">
        <f>S171*H171</f>
        <v>0</v>
      </c>
      <c r="U171" s="40"/>
      <c r="V171" s="40"/>
      <c r="W171" s="40"/>
      <c r="X171" s="40"/>
      <c r="Y171" s="40"/>
      <c r="Z171" s="40"/>
      <c r="AA171" s="40"/>
      <c r="AB171" s="40"/>
      <c r="AC171" s="40"/>
      <c r="AD171" s="40"/>
      <c r="AE171" s="40"/>
      <c r="AR171" s="240" t="s">
        <v>525</v>
      </c>
      <c r="AT171" s="240" t="s">
        <v>407</v>
      </c>
      <c r="AU171" s="240" t="s">
        <v>91</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300</v>
      </c>
      <c r="BM171" s="240" t="s">
        <v>3220</v>
      </c>
    </row>
    <row r="172" s="2" customFormat="1" ht="16.5" customHeight="1">
      <c r="A172" s="40"/>
      <c r="B172" s="41"/>
      <c r="C172" s="284" t="s">
        <v>500</v>
      </c>
      <c r="D172" s="284" t="s">
        <v>407</v>
      </c>
      <c r="E172" s="285" t="s">
        <v>3221</v>
      </c>
      <c r="F172" s="286" t="s">
        <v>3222</v>
      </c>
      <c r="G172" s="287" t="s">
        <v>544</v>
      </c>
      <c r="H172" s="288">
        <v>7</v>
      </c>
      <c r="I172" s="289"/>
      <c r="J172" s="290">
        <f>ROUND(I172*H172,2)</f>
        <v>0</v>
      </c>
      <c r="K172" s="286" t="s">
        <v>234</v>
      </c>
      <c r="L172" s="291"/>
      <c r="M172" s="292" t="s">
        <v>1</v>
      </c>
      <c r="N172" s="293" t="s">
        <v>48</v>
      </c>
      <c r="O172" s="93"/>
      <c r="P172" s="238">
        <f>O172*H172</f>
        <v>0</v>
      </c>
      <c r="Q172" s="238">
        <v>0.00054000000000000001</v>
      </c>
      <c r="R172" s="238">
        <f>Q172*H172</f>
        <v>0.0037799999999999999</v>
      </c>
      <c r="S172" s="238">
        <v>0</v>
      </c>
      <c r="T172" s="239">
        <f>S172*H172</f>
        <v>0</v>
      </c>
      <c r="U172" s="40"/>
      <c r="V172" s="40"/>
      <c r="W172" s="40"/>
      <c r="X172" s="40"/>
      <c r="Y172" s="40"/>
      <c r="Z172" s="40"/>
      <c r="AA172" s="40"/>
      <c r="AB172" s="40"/>
      <c r="AC172" s="40"/>
      <c r="AD172" s="40"/>
      <c r="AE172" s="40"/>
      <c r="AR172" s="240" t="s">
        <v>525</v>
      </c>
      <c r="AT172" s="240" t="s">
        <v>407</v>
      </c>
      <c r="AU172" s="240" t="s">
        <v>91</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300</v>
      </c>
      <c r="BM172" s="240" t="s">
        <v>3223</v>
      </c>
    </row>
    <row r="173" s="2" customFormat="1" ht="16.5" customHeight="1">
      <c r="A173" s="40"/>
      <c r="B173" s="41"/>
      <c r="C173" s="284" t="s">
        <v>505</v>
      </c>
      <c r="D173" s="284" t="s">
        <v>407</v>
      </c>
      <c r="E173" s="285" t="s">
        <v>3224</v>
      </c>
      <c r="F173" s="286" t="s">
        <v>3225</v>
      </c>
      <c r="G173" s="287" t="s">
        <v>544</v>
      </c>
      <c r="H173" s="288">
        <v>52</v>
      </c>
      <c r="I173" s="289"/>
      <c r="J173" s="290">
        <f>ROUND(I173*H173,2)</f>
        <v>0</v>
      </c>
      <c r="K173" s="286" t="s">
        <v>234</v>
      </c>
      <c r="L173" s="291"/>
      <c r="M173" s="292" t="s">
        <v>1</v>
      </c>
      <c r="N173" s="293" t="s">
        <v>48</v>
      </c>
      <c r="O173" s="93"/>
      <c r="P173" s="238">
        <f>O173*H173</f>
        <v>0</v>
      </c>
      <c r="Q173" s="238">
        <v>0.0010200000000000001</v>
      </c>
      <c r="R173" s="238">
        <f>Q173*H173</f>
        <v>0.053040000000000004</v>
      </c>
      <c r="S173" s="238">
        <v>0</v>
      </c>
      <c r="T173" s="239">
        <f>S173*H173</f>
        <v>0</v>
      </c>
      <c r="U173" s="40"/>
      <c r="V173" s="40"/>
      <c r="W173" s="40"/>
      <c r="X173" s="40"/>
      <c r="Y173" s="40"/>
      <c r="Z173" s="40"/>
      <c r="AA173" s="40"/>
      <c r="AB173" s="40"/>
      <c r="AC173" s="40"/>
      <c r="AD173" s="40"/>
      <c r="AE173" s="40"/>
      <c r="AR173" s="240" t="s">
        <v>525</v>
      </c>
      <c r="AT173" s="240" t="s">
        <v>407</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300</v>
      </c>
      <c r="BM173" s="240" t="s">
        <v>3226</v>
      </c>
    </row>
    <row r="174" s="2" customFormat="1" ht="16.5" customHeight="1">
      <c r="A174" s="40"/>
      <c r="B174" s="41"/>
      <c r="C174" s="229" t="s">
        <v>509</v>
      </c>
      <c r="D174" s="229" t="s">
        <v>230</v>
      </c>
      <c r="E174" s="230" t="s">
        <v>3227</v>
      </c>
      <c r="F174" s="231" t="s">
        <v>3228</v>
      </c>
      <c r="G174" s="232" t="s">
        <v>1381</v>
      </c>
      <c r="H174" s="305"/>
      <c r="I174" s="234"/>
      <c r="J174" s="235">
        <f>ROUND(I174*H174,2)</f>
        <v>0</v>
      </c>
      <c r="K174" s="231" t="s">
        <v>234</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300</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300</v>
      </c>
      <c r="BM174" s="240" t="s">
        <v>3229</v>
      </c>
    </row>
    <row r="175" s="12" customFormat="1" ht="22.8" customHeight="1">
      <c r="A175" s="12"/>
      <c r="B175" s="213"/>
      <c r="C175" s="214"/>
      <c r="D175" s="215" t="s">
        <v>82</v>
      </c>
      <c r="E175" s="227" t="s">
        <v>3230</v>
      </c>
      <c r="F175" s="227" t="s">
        <v>3231</v>
      </c>
      <c r="G175" s="214"/>
      <c r="H175" s="214"/>
      <c r="I175" s="217"/>
      <c r="J175" s="228">
        <f>BK175</f>
        <v>0</v>
      </c>
      <c r="K175" s="214"/>
      <c r="L175" s="219"/>
      <c r="M175" s="220"/>
      <c r="N175" s="221"/>
      <c r="O175" s="221"/>
      <c r="P175" s="222">
        <f>P176+P177</f>
        <v>0</v>
      </c>
      <c r="Q175" s="221"/>
      <c r="R175" s="222">
        <f>R176+R177</f>
        <v>0.022440000000000002</v>
      </c>
      <c r="S175" s="221"/>
      <c r="T175" s="223">
        <f>T176+T177</f>
        <v>0</v>
      </c>
      <c r="U175" s="12"/>
      <c r="V175" s="12"/>
      <c r="W175" s="12"/>
      <c r="X175" s="12"/>
      <c r="Y175" s="12"/>
      <c r="Z175" s="12"/>
      <c r="AA175" s="12"/>
      <c r="AB175" s="12"/>
      <c r="AC175" s="12"/>
      <c r="AD175" s="12"/>
      <c r="AE175" s="12"/>
      <c r="AR175" s="224" t="s">
        <v>91</v>
      </c>
      <c r="AT175" s="225" t="s">
        <v>82</v>
      </c>
      <c r="AU175" s="225" t="s">
        <v>87</v>
      </c>
      <c r="AY175" s="224" t="s">
        <v>227</v>
      </c>
      <c r="BK175" s="226">
        <f>BK176+BK177</f>
        <v>0</v>
      </c>
    </row>
    <row r="176" s="2" customFormat="1" ht="16.5" customHeight="1">
      <c r="A176" s="40"/>
      <c r="B176" s="41"/>
      <c r="C176" s="229" t="s">
        <v>513</v>
      </c>
      <c r="D176" s="229" t="s">
        <v>230</v>
      </c>
      <c r="E176" s="230" t="s">
        <v>3232</v>
      </c>
      <c r="F176" s="231" t="s">
        <v>3233</v>
      </c>
      <c r="G176" s="232" t="s">
        <v>459</v>
      </c>
      <c r="H176" s="233">
        <v>44</v>
      </c>
      <c r="I176" s="234"/>
      <c r="J176" s="235">
        <f>ROUND(I176*H176,2)</f>
        <v>0</v>
      </c>
      <c r="K176" s="231" t="s">
        <v>1</v>
      </c>
      <c r="L176" s="46"/>
      <c r="M176" s="236" t="s">
        <v>1</v>
      </c>
      <c r="N176" s="237" t="s">
        <v>48</v>
      </c>
      <c r="O176" s="93"/>
      <c r="P176" s="238">
        <f>O176*H176</f>
        <v>0</v>
      </c>
      <c r="Q176" s="238">
        <v>0.00051000000000000004</v>
      </c>
      <c r="R176" s="238">
        <f>Q176*H176</f>
        <v>0.022440000000000002</v>
      </c>
      <c r="S176" s="238">
        <v>0</v>
      </c>
      <c r="T176" s="239">
        <f>S176*H176</f>
        <v>0</v>
      </c>
      <c r="U176" s="40"/>
      <c r="V176" s="40"/>
      <c r="W176" s="40"/>
      <c r="X176" s="40"/>
      <c r="Y176" s="40"/>
      <c r="Z176" s="40"/>
      <c r="AA176" s="40"/>
      <c r="AB176" s="40"/>
      <c r="AC176" s="40"/>
      <c r="AD176" s="40"/>
      <c r="AE176" s="40"/>
      <c r="AR176" s="240" t="s">
        <v>300</v>
      </c>
      <c r="AT176" s="240" t="s">
        <v>230</v>
      </c>
      <c r="AU176" s="240" t="s">
        <v>91</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300</v>
      </c>
      <c r="BM176" s="240" t="s">
        <v>3234</v>
      </c>
    </row>
    <row r="177" s="12" customFormat="1" ht="20.88" customHeight="1">
      <c r="A177" s="12"/>
      <c r="B177" s="213"/>
      <c r="C177" s="214"/>
      <c r="D177" s="215" t="s">
        <v>82</v>
      </c>
      <c r="E177" s="227" t="s">
        <v>3235</v>
      </c>
      <c r="F177" s="227" t="s">
        <v>3236</v>
      </c>
      <c r="G177" s="214"/>
      <c r="H177" s="214"/>
      <c r="I177" s="217"/>
      <c r="J177" s="228">
        <f>BK177</f>
        <v>0</v>
      </c>
      <c r="K177" s="214"/>
      <c r="L177" s="219"/>
      <c r="M177" s="220"/>
      <c r="N177" s="221"/>
      <c r="O177" s="221"/>
      <c r="P177" s="222">
        <f>SUM(P178:P179)</f>
        <v>0</v>
      </c>
      <c r="Q177" s="221"/>
      <c r="R177" s="222">
        <f>SUM(R178:R179)</f>
        <v>0</v>
      </c>
      <c r="S177" s="221"/>
      <c r="T177" s="223">
        <f>SUM(T178:T179)</f>
        <v>0</v>
      </c>
      <c r="U177" s="12"/>
      <c r="V177" s="12"/>
      <c r="W177" s="12"/>
      <c r="X177" s="12"/>
      <c r="Y177" s="12"/>
      <c r="Z177" s="12"/>
      <c r="AA177" s="12"/>
      <c r="AB177" s="12"/>
      <c r="AC177" s="12"/>
      <c r="AD177" s="12"/>
      <c r="AE177" s="12"/>
      <c r="AR177" s="224" t="s">
        <v>91</v>
      </c>
      <c r="AT177" s="225" t="s">
        <v>82</v>
      </c>
      <c r="AU177" s="225" t="s">
        <v>91</v>
      </c>
      <c r="AY177" s="224" t="s">
        <v>227</v>
      </c>
      <c r="BK177" s="226">
        <f>SUM(BK178:BK179)</f>
        <v>0</v>
      </c>
    </row>
    <row r="178" s="2" customFormat="1" ht="16.5" customHeight="1">
      <c r="A178" s="40"/>
      <c r="B178" s="41"/>
      <c r="C178" s="229" t="s">
        <v>517</v>
      </c>
      <c r="D178" s="229" t="s">
        <v>230</v>
      </c>
      <c r="E178" s="230" t="s">
        <v>759</v>
      </c>
      <c r="F178" s="231" t="s">
        <v>3237</v>
      </c>
      <c r="G178" s="232" t="s">
        <v>367</v>
      </c>
      <c r="H178" s="233">
        <v>250</v>
      </c>
      <c r="I178" s="234"/>
      <c r="J178" s="235">
        <f>ROUND(I178*H178,2)</f>
        <v>0</v>
      </c>
      <c r="K178" s="231" t="s">
        <v>1</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300</v>
      </c>
      <c r="AT178" s="240" t="s">
        <v>230</v>
      </c>
      <c r="AU178" s="240" t="s">
        <v>102</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300</v>
      </c>
      <c r="BM178" s="240" t="s">
        <v>3238</v>
      </c>
    </row>
    <row r="179" s="2" customFormat="1" ht="21.75" customHeight="1">
      <c r="A179" s="40"/>
      <c r="B179" s="41"/>
      <c r="C179" s="229" t="s">
        <v>521</v>
      </c>
      <c r="D179" s="229" t="s">
        <v>230</v>
      </c>
      <c r="E179" s="230" t="s">
        <v>763</v>
      </c>
      <c r="F179" s="231" t="s">
        <v>3239</v>
      </c>
      <c r="G179" s="232" t="s">
        <v>367</v>
      </c>
      <c r="H179" s="233">
        <v>200</v>
      </c>
      <c r="I179" s="234"/>
      <c r="J179" s="235">
        <f>ROUND(I179*H179,2)</f>
        <v>0</v>
      </c>
      <c r="K179" s="231" t="s">
        <v>1</v>
      </c>
      <c r="L179" s="46"/>
      <c r="M179" s="236" t="s">
        <v>1</v>
      </c>
      <c r="N179" s="237" t="s">
        <v>48</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300</v>
      </c>
      <c r="AT179" s="240" t="s">
        <v>230</v>
      </c>
      <c r="AU179" s="240" t="s">
        <v>102</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300</v>
      </c>
      <c r="BM179" s="240" t="s">
        <v>3240</v>
      </c>
    </row>
    <row r="180" s="12" customFormat="1" ht="22.8" customHeight="1">
      <c r="A180" s="12"/>
      <c r="B180" s="213"/>
      <c r="C180" s="214"/>
      <c r="D180" s="215" t="s">
        <v>82</v>
      </c>
      <c r="E180" s="227" t="s">
        <v>3241</v>
      </c>
      <c r="F180" s="227" t="s">
        <v>3242</v>
      </c>
      <c r="G180" s="214"/>
      <c r="H180" s="214"/>
      <c r="I180" s="217"/>
      <c r="J180" s="228">
        <f>BK180</f>
        <v>0</v>
      </c>
      <c r="K180" s="214"/>
      <c r="L180" s="219"/>
      <c r="M180" s="220"/>
      <c r="N180" s="221"/>
      <c r="O180" s="221"/>
      <c r="P180" s="222">
        <f>SUM(P181:P197)</f>
        <v>0</v>
      </c>
      <c r="Q180" s="221"/>
      <c r="R180" s="222">
        <f>SUM(R181:R197)</f>
        <v>0.91834000000000016</v>
      </c>
      <c r="S180" s="221"/>
      <c r="T180" s="223">
        <f>SUM(T181:T197)</f>
        <v>3.0855999999999999</v>
      </c>
      <c r="U180" s="12"/>
      <c r="V180" s="12"/>
      <c r="W180" s="12"/>
      <c r="X180" s="12"/>
      <c r="Y180" s="12"/>
      <c r="Z180" s="12"/>
      <c r="AA180" s="12"/>
      <c r="AB180" s="12"/>
      <c r="AC180" s="12"/>
      <c r="AD180" s="12"/>
      <c r="AE180" s="12"/>
      <c r="AR180" s="224" t="s">
        <v>91</v>
      </c>
      <c r="AT180" s="225" t="s">
        <v>82</v>
      </c>
      <c r="AU180" s="225" t="s">
        <v>87</v>
      </c>
      <c r="AY180" s="224" t="s">
        <v>227</v>
      </c>
      <c r="BK180" s="226">
        <f>SUM(BK181:BK197)</f>
        <v>0</v>
      </c>
    </row>
    <row r="181" s="2" customFormat="1" ht="16.5" customHeight="1">
      <c r="A181" s="40"/>
      <c r="B181" s="41"/>
      <c r="C181" s="229" t="s">
        <v>525</v>
      </c>
      <c r="D181" s="229" t="s">
        <v>230</v>
      </c>
      <c r="E181" s="230" t="s">
        <v>3243</v>
      </c>
      <c r="F181" s="231" t="s">
        <v>3244</v>
      </c>
      <c r="G181" s="232" t="s">
        <v>544</v>
      </c>
      <c r="H181" s="233">
        <v>52</v>
      </c>
      <c r="I181" s="234"/>
      <c r="J181" s="235">
        <f>ROUND(I181*H181,2)</f>
        <v>0</v>
      </c>
      <c r="K181" s="231" t="s">
        <v>234</v>
      </c>
      <c r="L181" s="46"/>
      <c r="M181" s="236" t="s">
        <v>1</v>
      </c>
      <c r="N181" s="237" t="s">
        <v>48</v>
      </c>
      <c r="O181" s="93"/>
      <c r="P181" s="238">
        <f>O181*H181</f>
        <v>0</v>
      </c>
      <c r="Q181" s="238">
        <v>0.0057499999999999999</v>
      </c>
      <c r="R181" s="238">
        <f>Q181*H181</f>
        <v>0.29899999999999999</v>
      </c>
      <c r="S181" s="238">
        <v>0</v>
      </c>
      <c r="T181" s="239">
        <f>S181*H181</f>
        <v>0</v>
      </c>
      <c r="U181" s="40"/>
      <c r="V181" s="40"/>
      <c r="W181" s="40"/>
      <c r="X181" s="40"/>
      <c r="Y181" s="40"/>
      <c r="Z181" s="40"/>
      <c r="AA181" s="40"/>
      <c r="AB181" s="40"/>
      <c r="AC181" s="40"/>
      <c r="AD181" s="40"/>
      <c r="AE181" s="40"/>
      <c r="AR181" s="240" t="s">
        <v>300</v>
      </c>
      <c r="AT181" s="240" t="s">
        <v>230</v>
      </c>
      <c r="AU181" s="240" t="s">
        <v>91</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300</v>
      </c>
      <c r="BM181" s="240" t="s">
        <v>3245</v>
      </c>
    </row>
    <row r="182" s="2" customFormat="1" ht="16.5" customHeight="1">
      <c r="A182" s="40"/>
      <c r="B182" s="41"/>
      <c r="C182" s="229" t="s">
        <v>529</v>
      </c>
      <c r="D182" s="229" t="s">
        <v>230</v>
      </c>
      <c r="E182" s="230" t="s">
        <v>3246</v>
      </c>
      <c r="F182" s="231" t="s">
        <v>3247</v>
      </c>
      <c r="G182" s="232" t="s">
        <v>544</v>
      </c>
      <c r="H182" s="233">
        <v>580</v>
      </c>
      <c r="I182" s="234"/>
      <c r="J182" s="235">
        <f>ROUND(I182*H182,2)</f>
        <v>0</v>
      </c>
      <c r="K182" s="231" t="s">
        <v>234</v>
      </c>
      <c r="L182" s="46"/>
      <c r="M182" s="236" t="s">
        <v>1</v>
      </c>
      <c r="N182" s="237" t="s">
        <v>48</v>
      </c>
      <c r="O182" s="93"/>
      <c r="P182" s="238">
        <f>O182*H182</f>
        <v>0</v>
      </c>
      <c r="Q182" s="238">
        <v>5.0000000000000002E-05</v>
      </c>
      <c r="R182" s="238">
        <f>Q182*H182</f>
        <v>0.029000000000000001</v>
      </c>
      <c r="S182" s="238">
        <v>0.0053200000000000001</v>
      </c>
      <c r="T182" s="239">
        <f>S182*H182</f>
        <v>3.0855999999999999</v>
      </c>
      <c r="U182" s="40"/>
      <c r="V182" s="40"/>
      <c r="W182" s="40"/>
      <c r="X182" s="40"/>
      <c r="Y182" s="40"/>
      <c r="Z182" s="40"/>
      <c r="AA182" s="40"/>
      <c r="AB182" s="40"/>
      <c r="AC182" s="40"/>
      <c r="AD182" s="40"/>
      <c r="AE182" s="40"/>
      <c r="AR182" s="240" t="s">
        <v>300</v>
      </c>
      <c r="AT182" s="240" t="s">
        <v>230</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300</v>
      </c>
      <c r="BM182" s="240" t="s">
        <v>3248</v>
      </c>
    </row>
    <row r="183" s="2" customFormat="1" ht="16.5" customHeight="1">
      <c r="A183" s="40"/>
      <c r="B183" s="41"/>
      <c r="C183" s="229" t="s">
        <v>533</v>
      </c>
      <c r="D183" s="229" t="s">
        <v>230</v>
      </c>
      <c r="E183" s="230" t="s">
        <v>3249</v>
      </c>
      <c r="F183" s="231" t="s">
        <v>3250</v>
      </c>
      <c r="G183" s="232" t="s">
        <v>367</v>
      </c>
      <c r="H183" s="233">
        <v>72</v>
      </c>
      <c r="I183" s="234"/>
      <c r="J183" s="235">
        <f>ROUND(I183*H183,2)</f>
        <v>0</v>
      </c>
      <c r="K183" s="231" t="s">
        <v>1</v>
      </c>
      <c r="L183" s="46"/>
      <c r="M183" s="236" t="s">
        <v>1</v>
      </c>
      <c r="N183" s="237" t="s">
        <v>48</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300</v>
      </c>
      <c r="AT183" s="240" t="s">
        <v>230</v>
      </c>
      <c r="AU183" s="240" t="s">
        <v>91</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300</v>
      </c>
      <c r="BM183" s="240" t="s">
        <v>3251</v>
      </c>
    </row>
    <row r="184" s="2" customFormat="1" ht="16.5" customHeight="1">
      <c r="A184" s="40"/>
      <c r="B184" s="41"/>
      <c r="C184" s="229" t="s">
        <v>537</v>
      </c>
      <c r="D184" s="229" t="s">
        <v>230</v>
      </c>
      <c r="E184" s="230" t="s">
        <v>3252</v>
      </c>
      <c r="F184" s="231" t="s">
        <v>3253</v>
      </c>
      <c r="G184" s="232" t="s">
        <v>544</v>
      </c>
      <c r="H184" s="233">
        <v>706</v>
      </c>
      <c r="I184" s="234"/>
      <c r="J184" s="235">
        <f>ROUND(I184*H184,2)</f>
        <v>0</v>
      </c>
      <c r="K184" s="231" t="s">
        <v>234</v>
      </c>
      <c r="L184" s="46"/>
      <c r="M184" s="236" t="s">
        <v>1</v>
      </c>
      <c r="N184" s="237" t="s">
        <v>48</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300</v>
      </c>
      <c r="AT184" s="240" t="s">
        <v>230</v>
      </c>
      <c r="AU184" s="240" t="s">
        <v>91</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300</v>
      </c>
      <c r="BM184" s="240" t="s">
        <v>3254</v>
      </c>
    </row>
    <row r="185" s="2" customFormat="1" ht="16.5" customHeight="1">
      <c r="A185" s="40"/>
      <c r="B185" s="41"/>
      <c r="C185" s="229" t="s">
        <v>541</v>
      </c>
      <c r="D185" s="229" t="s">
        <v>230</v>
      </c>
      <c r="E185" s="230" t="s">
        <v>3255</v>
      </c>
      <c r="F185" s="231" t="s">
        <v>3256</v>
      </c>
      <c r="G185" s="232" t="s">
        <v>544</v>
      </c>
      <c r="H185" s="233">
        <v>52</v>
      </c>
      <c r="I185" s="234"/>
      <c r="J185" s="235">
        <f>ROUND(I185*H185,2)</f>
        <v>0</v>
      </c>
      <c r="K185" s="231" t="s">
        <v>234</v>
      </c>
      <c r="L185" s="46"/>
      <c r="M185" s="236" t="s">
        <v>1</v>
      </c>
      <c r="N185" s="237" t="s">
        <v>48</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300</v>
      </c>
      <c r="AT185" s="240" t="s">
        <v>230</v>
      </c>
      <c r="AU185" s="240" t="s">
        <v>91</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300</v>
      </c>
      <c r="BM185" s="240" t="s">
        <v>3257</v>
      </c>
    </row>
    <row r="186" s="2" customFormat="1" ht="16.5" customHeight="1">
      <c r="A186" s="40"/>
      <c r="B186" s="41"/>
      <c r="C186" s="229" t="s">
        <v>547</v>
      </c>
      <c r="D186" s="229" t="s">
        <v>230</v>
      </c>
      <c r="E186" s="230" t="s">
        <v>3258</v>
      </c>
      <c r="F186" s="231" t="s">
        <v>3259</v>
      </c>
      <c r="G186" s="232" t="s">
        <v>544</v>
      </c>
      <c r="H186" s="233">
        <v>472</v>
      </c>
      <c r="I186" s="234"/>
      <c r="J186" s="235">
        <f>ROUND(I186*H186,2)</f>
        <v>0</v>
      </c>
      <c r="K186" s="231" t="s">
        <v>234</v>
      </c>
      <c r="L186" s="46"/>
      <c r="M186" s="236" t="s">
        <v>1</v>
      </c>
      <c r="N186" s="237" t="s">
        <v>48</v>
      </c>
      <c r="O186" s="93"/>
      <c r="P186" s="238">
        <f>O186*H186</f>
        <v>0</v>
      </c>
      <c r="Q186" s="238">
        <v>0.00044999999999999999</v>
      </c>
      <c r="R186" s="238">
        <f>Q186*H186</f>
        <v>0.21240000000000001</v>
      </c>
      <c r="S186" s="238">
        <v>0</v>
      </c>
      <c r="T186" s="239">
        <f>S186*H186</f>
        <v>0</v>
      </c>
      <c r="U186" s="40"/>
      <c r="V186" s="40"/>
      <c r="W186" s="40"/>
      <c r="X186" s="40"/>
      <c r="Y186" s="40"/>
      <c r="Z186" s="40"/>
      <c r="AA186" s="40"/>
      <c r="AB186" s="40"/>
      <c r="AC186" s="40"/>
      <c r="AD186" s="40"/>
      <c r="AE186" s="40"/>
      <c r="AR186" s="240" t="s">
        <v>300</v>
      </c>
      <c r="AT186" s="240" t="s">
        <v>230</v>
      </c>
      <c r="AU186" s="240" t="s">
        <v>91</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300</v>
      </c>
      <c r="BM186" s="240" t="s">
        <v>3260</v>
      </c>
    </row>
    <row r="187" s="2" customFormat="1" ht="16.5" customHeight="1">
      <c r="A187" s="40"/>
      <c r="B187" s="41"/>
      <c r="C187" s="229" t="s">
        <v>552</v>
      </c>
      <c r="D187" s="229" t="s">
        <v>230</v>
      </c>
      <c r="E187" s="230" t="s">
        <v>3261</v>
      </c>
      <c r="F187" s="231" t="s">
        <v>3262</v>
      </c>
      <c r="G187" s="232" t="s">
        <v>544</v>
      </c>
      <c r="H187" s="233">
        <v>97</v>
      </c>
      <c r="I187" s="234"/>
      <c r="J187" s="235">
        <f>ROUND(I187*H187,2)</f>
        <v>0</v>
      </c>
      <c r="K187" s="231" t="s">
        <v>234</v>
      </c>
      <c r="L187" s="46"/>
      <c r="M187" s="236" t="s">
        <v>1</v>
      </c>
      <c r="N187" s="237" t="s">
        <v>48</v>
      </c>
      <c r="O187" s="93"/>
      <c r="P187" s="238">
        <f>O187*H187</f>
        <v>0</v>
      </c>
      <c r="Q187" s="238">
        <v>0.00068000000000000005</v>
      </c>
      <c r="R187" s="238">
        <f>Q187*H187</f>
        <v>0.065960000000000005</v>
      </c>
      <c r="S187" s="238">
        <v>0</v>
      </c>
      <c r="T187" s="239">
        <f>S187*H187</f>
        <v>0</v>
      </c>
      <c r="U187" s="40"/>
      <c r="V187" s="40"/>
      <c r="W187" s="40"/>
      <c r="X187" s="40"/>
      <c r="Y187" s="40"/>
      <c r="Z187" s="40"/>
      <c r="AA187" s="40"/>
      <c r="AB187" s="40"/>
      <c r="AC187" s="40"/>
      <c r="AD187" s="40"/>
      <c r="AE187" s="40"/>
      <c r="AR187" s="240" t="s">
        <v>300</v>
      </c>
      <c r="AT187" s="240" t="s">
        <v>230</v>
      </c>
      <c r="AU187" s="240" t="s">
        <v>91</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300</v>
      </c>
      <c r="BM187" s="240" t="s">
        <v>3263</v>
      </c>
    </row>
    <row r="188" s="2" customFormat="1" ht="16.5" customHeight="1">
      <c r="A188" s="40"/>
      <c r="B188" s="41"/>
      <c r="C188" s="229" t="s">
        <v>559</v>
      </c>
      <c r="D188" s="229" t="s">
        <v>230</v>
      </c>
      <c r="E188" s="230" t="s">
        <v>3264</v>
      </c>
      <c r="F188" s="231" t="s">
        <v>3265</v>
      </c>
      <c r="G188" s="232" t="s">
        <v>544</v>
      </c>
      <c r="H188" s="233">
        <v>36</v>
      </c>
      <c r="I188" s="234"/>
      <c r="J188" s="235">
        <f>ROUND(I188*H188,2)</f>
        <v>0</v>
      </c>
      <c r="K188" s="231" t="s">
        <v>234</v>
      </c>
      <c r="L188" s="46"/>
      <c r="M188" s="236" t="s">
        <v>1</v>
      </c>
      <c r="N188" s="237" t="s">
        <v>48</v>
      </c>
      <c r="O188" s="93"/>
      <c r="P188" s="238">
        <f>O188*H188</f>
        <v>0</v>
      </c>
      <c r="Q188" s="238">
        <v>0.00067000000000000002</v>
      </c>
      <c r="R188" s="238">
        <f>Q188*H188</f>
        <v>0.024120000000000003</v>
      </c>
      <c r="S188" s="238">
        <v>0</v>
      </c>
      <c r="T188" s="239">
        <f>S188*H188</f>
        <v>0</v>
      </c>
      <c r="U188" s="40"/>
      <c r="V188" s="40"/>
      <c r="W188" s="40"/>
      <c r="X188" s="40"/>
      <c r="Y188" s="40"/>
      <c r="Z188" s="40"/>
      <c r="AA188" s="40"/>
      <c r="AB188" s="40"/>
      <c r="AC188" s="40"/>
      <c r="AD188" s="40"/>
      <c r="AE188" s="40"/>
      <c r="AR188" s="240" t="s">
        <v>300</v>
      </c>
      <c r="AT188" s="240" t="s">
        <v>230</v>
      </c>
      <c r="AU188" s="240" t="s">
        <v>91</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300</v>
      </c>
      <c r="BM188" s="240" t="s">
        <v>3266</v>
      </c>
    </row>
    <row r="189" s="2" customFormat="1" ht="16.5" customHeight="1">
      <c r="A189" s="40"/>
      <c r="B189" s="41"/>
      <c r="C189" s="229" t="s">
        <v>566</v>
      </c>
      <c r="D189" s="229" t="s">
        <v>230</v>
      </c>
      <c r="E189" s="230" t="s">
        <v>3267</v>
      </c>
      <c r="F189" s="231" t="s">
        <v>3268</v>
      </c>
      <c r="G189" s="232" t="s">
        <v>544</v>
      </c>
      <c r="H189" s="233">
        <v>48</v>
      </c>
      <c r="I189" s="234"/>
      <c r="J189" s="235">
        <f>ROUND(I189*H189,2)</f>
        <v>0</v>
      </c>
      <c r="K189" s="231" t="s">
        <v>234</v>
      </c>
      <c r="L189" s="46"/>
      <c r="M189" s="236" t="s">
        <v>1</v>
      </c>
      <c r="N189" s="237" t="s">
        <v>48</v>
      </c>
      <c r="O189" s="93"/>
      <c r="P189" s="238">
        <f>O189*H189</f>
        <v>0</v>
      </c>
      <c r="Q189" s="238">
        <v>0.00124</v>
      </c>
      <c r="R189" s="238">
        <f>Q189*H189</f>
        <v>0.059520000000000003</v>
      </c>
      <c r="S189" s="238">
        <v>0</v>
      </c>
      <c r="T189" s="239">
        <f>S189*H189</f>
        <v>0</v>
      </c>
      <c r="U189" s="40"/>
      <c r="V189" s="40"/>
      <c r="W189" s="40"/>
      <c r="X189" s="40"/>
      <c r="Y189" s="40"/>
      <c r="Z189" s="40"/>
      <c r="AA189" s="40"/>
      <c r="AB189" s="40"/>
      <c r="AC189" s="40"/>
      <c r="AD189" s="40"/>
      <c r="AE189" s="40"/>
      <c r="AR189" s="240" t="s">
        <v>300</v>
      </c>
      <c r="AT189" s="240" t="s">
        <v>230</v>
      </c>
      <c r="AU189" s="240" t="s">
        <v>91</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300</v>
      </c>
      <c r="BM189" s="240" t="s">
        <v>3269</v>
      </c>
    </row>
    <row r="190" s="2" customFormat="1" ht="16.5" customHeight="1">
      <c r="A190" s="40"/>
      <c r="B190" s="41"/>
      <c r="C190" s="229" t="s">
        <v>570</v>
      </c>
      <c r="D190" s="229" t="s">
        <v>230</v>
      </c>
      <c r="E190" s="230" t="s">
        <v>3270</v>
      </c>
      <c r="F190" s="231" t="s">
        <v>3271</v>
      </c>
      <c r="G190" s="232" t="s">
        <v>544</v>
      </c>
      <c r="H190" s="233">
        <v>36</v>
      </c>
      <c r="I190" s="234"/>
      <c r="J190" s="235">
        <f>ROUND(I190*H190,2)</f>
        <v>0</v>
      </c>
      <c r="K190" s="231" t="s">
        <v>234</v>
      </c>
      <c r="L190" s="46"/>
      <c r="M190" s="236" t="s">
        <v>1</v>
      </c>
      <c r="N190" s="237" t="s">
        <v>48</v>
      </c>
      <c r="O190" s="93"/>
      <c r="P190" s="238">
        <f>O190*H190</f>
        <v>0</v>
      </c>
      <c r="Q190" s="238">
        <v>0.0016100000000000001</v>
      </c>
      <c r="R190" s="238">
        <f>Q190*H190</f>
        <v>0.057960000000000005</v>
      </c>
      <c r="S190" s="238">
        <v>0</v>
      </c>
      <c r="T190" s="239">
        <f>S190*H190</f>
        <v>0</v>
      </c>
      <c r="U190" s="40"/>
      <c r="V190" s="40"/>
      <c r="W190" s="40"/>
      <c r="X190" s="40"/>
      <c r="Y190" s="40"/>
      <c r="Z190" s="40"/>
      <c r="AA190" s="40"/>
      <c r="AB190" s="40"/>
      <c r="AC190" s="40"/>
      <c r="AD190" s="40"/>
      <c r="AE190" s="40"/>
      <c r="AR190" s="240" t="s">
        <v>300</v>
      </c>
      <c r="AT190" s="240" t="s">
        <v>230</v>
      </c>
      <c r="AU190" s="240" t="s">
        <v>91</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300</v>
      </c>
      <c r="BM190" s="240" t="s">
        <v>3272</v>
      </c>
    </row>
    <row r="191" s="2" customFormat="1" ht="16.5" customHeight="1">
      <c r="A191" s="40"/>
      <c r="B191" s="41"/>
      <c r="C191" s="229" t="s">
        <v>574</v>
      </c>
      <c r="D191" s="229" t="s">
        <v>230</v>
      </c>
      <c r="E191" s="230" t="s">
        <v>3273</v>
      </c>
      <c r="F191" s="231" t="s">
        <v>3274</v>
      </c>
      <c r="G191" s="232" t="s">
        <v>544</v>
      </c>
      <c r="H191" s="233">
        <v>26</v>
      </c>
      <c r="I191" s="234"/>
      <c r="J191" s="235">
        <f>ROUND(I191*H191,2)</f>
        <v>0</v>
      </c>
      <c r="K191" s="231" t="s">
        <v>234</v>
      </c>
      <c r="L191" s="46"/>
      <c r="M191" s="236" t="s">
        <v>1</v>
      </c>
      <c r="N191" s="237" t="s">
        <v>48</v>
      </c>
      <c r="O191" s="93"/>
      <c r="P191" s="238">
        <f>O191*H191</f>
        <v>0</v>
      </c>
      <c r="Q191" s="238">
        <v>0.0019599999999999999</v>
      </c>
      <c r="R191" s="238">
        <f>Q191*H191</f>
        <v>0.050959999999999998</v>
      </c>
      <c r="S191" s="238">
        <v>0</v>
      </c>
      <c r="T191" s="239">
        <f>S191*H191</f>
        <v>0</v>
      </c>
      <c r="U191" s="40"/>
      <c r="V191" s="40"/>
      <c r="W191" s="40"/>
      <c r="X191" s="40"/>
      <c r="Y191" s="40"/>
      <c r="Z191" s="40"/>
      <c r="AA191" s="40"/>
      <c r="AB191" s="40"/>
      <c r="AC191" s="40"/>
      <c r="AD191" s="40"/>
      <c r="AE191" s="40"/>
      <c r="AR191" s="240" t="s">
        <v>300</v>
      </c>
      <c r="AT191" s="240" t="s">
        <v>230</v>
      </c>
      <c r="AU191" s="240" t="s">
        <v>91</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300</v>
      </c>
      <c r="BM191" s="240" t="s">
        <v>3275</v>
      </c>
    </row>
    <row r="192" s="2" customFormat="1" ht="16.5" customHeight="1">
      <c r="A192" s="40"/>
      <c r="B192" s="41"/>
      <c r="C192" s="229" t="s">
        <v>580</v>
      </c>
      <c r="D192" s="229" t="s">
        <v>230</v>
      </c>
      <c r="E192" s="230" t="s">
        <v>3276</v>
      </c>
      <c r="F192" s="231" t="s">
        <v>3277</v>
      </c>
      <c r="G192" s="232" t="s">
        <v>544</v>
      </c>
      <c r="H192" s="233">
        <v>7</v>
      </c>
      <c r="I192" s="234"/>
      <c r="J192" s="235">
        <f>ROUND(I192*H192,2)</f>
        <v>0</v>
      </c>
      <c r="K192" s="231" t="s">
        <v>234</v>
      </c>
      <c r="L192" s="46"/>
      <c r="M192" s="236" t="s">
        <v>1</v>
      </c>
      <c r="N192" s="237" t="s">
        <v>48</v>
      </c>
      <c r="O192" s="93"/>
      <c r="P192" s="238">
        <f>O192*H192</f>
        <v>0</v>
      </c>
      <c r="Q192" s="238">
        <v>0.0034499999999999999</v>
      </c>
      <c r="R192" s="238">
        <f>Q192*H192</f>
        <v>0.024149999999999998</v>
      </c>
      <c r="S192" s="238">
        <v>0</v>
      </c>
      <c r="T192" s="239">
        <f>S192*H192</f>
        <v>0</v>
      </c>
      <c r="U192" s="40"/>
      <c r="V192" s="40"/>
      <c r="W192" s="40"/>
      <c r="X192" s="40"/>
      <c r="Y192" s="40"/>
      <c r="Z192" s="40"/>
      <c r="AA192" s="40"/>
      <c r="AB192" s="40"/>
      <c r="AC192" s="40"/>
      <c r="AD192" s="40"/>
      <c r="AE192" s="40"/>
      <c r="AR192" s="240" t="s">
        <v>300</v>
      </c>
      <c r="AT192" s="240" t="s">
        <v>230</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300</v>
      </c>
      <c r="BM192" s="240" t="s">
        <v>3278</v>
      </c>
    </row>
    <row r="193" s="2" customFormat="1" ht="16.5" customHeight="1">
      <c r="A193" s="40"/>
      <c r="B193" s="41"/>
      <c r="C193" s="229" t="s">
        <v>585</v>
      </c>
      <c r="D193" s="229" t="s">
        <v>230</v>
      </c>
      <c r="E193" s="230" t="s">
        <v>3279</v>
      </c>
      <c r="F193" s="231" t="s">
        <v>3280</v>
      </c>
      <c r="G193" s="232" t="s">
        <v>544</v>
      </c>
      <c r="H193" s="233">
        <v>44</v>
      </c>
      <c r="I193" s="234"/>
      <c r="J193" s="235">
        <f>ROUND(I193*H193,2)</f>
        <v>0</v>
      </c>
      <c r="K193" s="231" t="s">
        <v>1</v>
      </c>
      <c r="L193" s="46"/>
      <c r="M193" s="236" t="s">
        <v>1</v>
      </c>
      <c r="N193" s="237" t="s">
        <v>48</v>
      </c>
      <c r="O193" s="93"/>
      <c r="P193" s="238">
        <f>O193*H193</f>
        <v>0</v>
      </c>
      <c r="Q193" s="238">
        <v>0.0016100000000000001</v>
      </c>
      <c r="R193" s="238">
        <f>Q193*H193</f>
        <v>0.07084</v>
      </c>
      <c r="S193" s="238">
        <v>0</v>
      </c>
      <c r="T193" s="239">
        <f>S193*H193</f>
        <v>0</v>
      </c>
      <c r="U193" s="40"/>
      <c r="V193" s="40"/>
      <c r="W193" s="40"/>
      <c r="X193" s="40"/>
      <c r="Y193" s="40"/>
      <c r="Z193" s="40"/>
      <c r="AA193" s="40"/>
      <c r="AB193" s="40"/>
      <c r="AC193" s="40"/>
      <c r="AD193" s="40"/>
      <c r="AE193" s="40"/>
      <c r="AR193" s="240" t="s">
        <v>300</v>
      </c>
      <c r="AT193" s="240" t="s">
        <v>230</v>
      </c>
      <c r="AU193" s="240" t="s">
        <v>91</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300</v>
      </c>
      <c r="BM193" s="240" t="s">
        <v>3281</v>
      </c>
    </row>
    <row r="194" s="2" customFormat="1" ht="16.5" customHeight="1">
      <c r="A194" s="40"/>
      <c r="B194" s="41"/>
      <c r="C194" s="229" t="s">
        <v>590</v>
      </c>
      <c r="D194" s="229" t="s">
        <v>230</v>
      </c>
      <c r="E194" s="230" t="s">
        <v>3282</v>
      </c>
      <c r="F194" s="231" t="s">
        <v>3280</v>
      </c>
      <c r="G194" s="232" t="s">
        <v>544</v>
      </c>
      <c r="H194" s="233">
        <v>10</v>
      </c>
      <c r="I194" s="234"/>
      <c r="J194" s="235">
        <f>ROUND(I194*H194,2)</f>
        <v>0</v>
      </c>
      <c r="K194" s="231" t="s">
        <v>1</v>
      </c>
      <c r="L194" s="46"/>
      <c r="M194" s="236" t="s">
        <v>1</v>
      </c>
      <c r="N194" s="237" t="s">
        <v>48</v>
      </c>
      <c r="O194" s="93"/>
      <c r="P194" s="238">
        <f>O194*H194</f>
        <v>0</v>
      </c>
      <c r="Q194" s="238">
        <v>0.0016100000000000001</v>
      </c>
      <c r="R194" s="238">
        <f>Q194*H194</f>
        <v>0.0161</v>
      </c>
      <c r="S194" s="238">
        <v>0</v>
      </c>
      <c r="T194" s="239">
        <f>S194*H194</f>
        <v>0</v>
      </c>
      <c r="U194" s="40"/>
      <c r="V194" s="40"/>
      <c r="W194" s="40"/>
      <c r="X194" s="40"/>
      <c r="Y194" s="40"/>
      <c r="Z194" s="40"/>
      <c r="AA194" s="40"/>
      <c r="AB194" s="40"/>
      <c r="AC194" s="40"/>
      <c r="AD194" s="40"/>
      <c r="AE194" s="40"/>
      <c r="AR194" s="240" t="s">
        <v>300</v>
      </c>
      <c r="AT194" s="240" t="s">
        <v>230</v>
      </c>
      <c r="AU194" s="240" t="s">
        <v>91</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300</v>
      </c>
      <c r="BM194" s="240" t="s">
        <v>3283</v>
      </c>
    </row>
    <row r="195" s="2" customFormat="1" ht="16.5" customHeight="1">
      <c r="A195" s="40"/>
      <c r="B195" s="41"/>
      <c r="C195" s="229" t="s">
        <v>598</v>
      </c>
      <c r="D195" s="229" t="s">
        <v>230</v>
      </c>
      <c r="E195" s="230" t="s">
        <v>3284</v>
      </c>
      <c r="F195" s="231" t="s">
        <v>3285</v>
      </c>
      <c r="G195" s="232" t="s">
        <v>544</v>
      </c>
      <c r="H195" s="233">
        <v>1</v>
      </c>
      <c r="I195" s="234"/>
      <c r="J195" s="235">
        <f>ROUND(I195*H195,2)</f>
        <v>0</v>
      </c>
      <c r="K195" s="231" t="s">
        <v>234</v>
      </c>
      <c r="L195" s="46"/>
      <c r="M195" s="236" t="s">
        <v>1</v>
      </c>
      <c r="N195" s="237" t="s">
        <v>48</v>
      </c>
      <c r="O195" s="93"/>
      <c r="P195" s="238">
        <f>O195*H195</f>
        <v>0</v>
      </c>
      <c r="Q195" s="238">
        <v>0.0065300000000000002</v>
      </c>
      <c r="R195" s="238">
        <f>Q195*H195</f>
        <v>0.0065300000000000002</v>
      </c>
      <c r="S195" s="238">
        <v>0</v>
      </c>
      <c r="T195" s="239">
        <f>S195*H195</f>
        <v>0</v>
      </c>
      <c r="U195" s="40"/>
      <c r="V195" s="40"/>
      <c r="W195" s="40"/>
      <c r="X195" s="40"/>
      <c r="Y195" s="40"/>
      <c r="Z195" s="40"/>
      <c r="AA195" s="40"/>
      <c r="AB195" s="40"/>
      <c r="AC195" s="40"/>
      <c r="AD195" s="40"/>
      <c r="AE195" s="40"/>
      <c r="AR195" s="240" t="s">
        <v>300</v>
      </c>
      <c r="AT195" s="240" t="s">
        <v>230</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300</v>
      </c>
      <c r="BM195" s="240" t="s">
        <v>3286</v>
      </c>
    </row>
    <row r="196" s="2" customFormat="1" ht="16.5" customHeight="1">
      <c r="A196" s="40"/>
      <c r="B196" s="41"/>
      <c r="C196" s="284" t="s">
        <v>607</v>
      </c>
      <c r="D196" s="284" t="s">
        <v>407</v>
      </c>
      <c r="E196" s="285" t="s">
        <v>3287</v>
      </c>
      <c r="F196" s="286" t="s">
        <v>3288</v>
      </c>
      <c r="G196" s="287" t="s">
        <v>459</v>
      </c>
      <c r="H196" s="288">
        <v>2</v>
      </c>
      <c r="I196" s="289"/>
      <c r="J196" s="290">
        <f>ROUND(I196*H196,2)</f>
        <v>0</v>
      </c>
      <c r="K196" s="286" t="s">
        <v>1</v>
      </c>
      <c r="L196" s="291"/>
      <c r="M196" s="292" t="s">
        <v>1</v>
      </c>
      <c r="N196" s="293" t="s">
        <v>48</v>
      </c>
      <c r="O196" s="93"/>
      <c r="P196" s="238">
        <f>O196*H196</f>
        <v>0</v>
      </c>
      <c r="Q196" s="238">
        <v>0.00089999999999999998</v>
      </c>
      <c r="R196" s="238">
        <f>Q196*H196</f>
        <v>0.0018</v>
      </c>
      <c r="S196" s="238">
        <v>0</v>
      </c>
      <c r="T196" s="239">
        <f>S196*H196</f>
        <v>0</v>
      </c>
      <c r="U196" s="40"/>
      <c r="V196" s="40"/>
      <c r="W196" s="40"/>
      <c r="X196" s="40"/>
      <c r="Y196" s="40"/>
      <c r="Z196" s="40"/>
      <c r="AA196" s="40"/>
      <c r="AB196" s="40"/>
      <c r="AC196" s="40"/>
      <c r="AD196" s="40"/>
      <c r="AE196" s="40"/>
      <c r="AR196" s="240" t="s">
        <v>525</v>
      </c>
      <c r="AT196" s="240" t="s">
        <v>407</v>
      </c>
      <c r="AU196" s="240" t="s">
        <v>91</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300</v>
      </c>
      <c r="BM196" s="240" t="s">
        <v>3289</v>
      </c>
    </row>
    <row r="197" s="2" customFormat="1" ht="16.5" customHeight="1">
      <c r="A197" s="40"/>
      <c r="B197" s="41"/>
      <c r="C197" s="229" t="s">
        <v>612</v>
      </c>
      <c r="D197" s="229" t="s">
        <v>230</v>
      </c>
      <c r="E197" s="230" t="s">
        <v>3290</v>
      </c>
      <c r="F197" s="231" t="s">
        <v>3291</v>
      </c>
      <c r="G197" s="232" t="s">
        <v>1381</v>
      </c>
      <c r="H197" s="305"/>
      <c r="I197" s="234"/>
      <c r="J197" s="235">
        <f>ROUND(I197*H197,2)</f>
        <v>0</v>
      </c>
      <c r="K197" s="231" t="s">
        <v>234</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300</v>
      </c>
      <c r="AT197" s="240" t="s">
        <v>230</v>
      </c>
      <c r="AU197" s="240" t="s">
        <v>91</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300</v>
      </c>
      <c r="BM197" s="240" t="s">
        <v>3292</v>
      </c>
    </row>
    <row r="198" s="12" customFormat="1" ht="22.8" customHeight="1">
      <c r="A198" s="12"/>
      <c r="B198" s="213"/>
      <c r="C198" s="214"/>
      <c r="D198" s="215" t="s">
        <v>82</v>
      </c>
      <c r="E198" s="227" t="s">
        <v>3293</v>
      </c>
      <c r="F198" s="227" t="s">
        <v>3294</v>
      </c>
      <c r="G198" s="214"/>
      <c r="H198" s="214"/>
      <c r="I198" s="217"/>
      <c r="J198" s="228">
        <f>BK198</f>
        <v>0</v>
      </c>
      <c r="K198" s="214"/>
      <c r="L198" s="219"/>
      <c r="M198" s="220"/>
      <c r="N198" s="221"/>
      <c r="O198" s="221"/>
      <c r="P198" s="222">
        <f>SUM(P199:P213)</f>
        <v>0</v>
      </c>
      <c r="Q198" s="221"/>
      <c r="R198" s="222">
        <f>SUM(R199:R213)</f>
        <v>0.042389999999999997</v>
      </c>
      <c r="S198" s="221"/>
      <c r="T198" s="223">
        <f>SUM(T199:T213)</f>
        <v>0</v>
      </c>
      <c r="U198" s="12"/>
      <c r="V198" s="12"/>
      <c r="W198" s="12"/>
      <c r="X198" s="12"/>
      <c r="Y198" s="12"/>
      <c r="Z198" s="12"/>
      <c r="AA198" s="12"/>
      <c r="AB198" s="12"/>
      <c r="AC198" s="12"/>
      <c r="AD198" s="12"/>
      <c r="AE198" s="12"/>
      <c r="AR198" s="224" t="s">
        <v>91</v>
      </c>
      <c r="AT198" s="225" t="s">
        <v>82</v>
      </c>
      <c r="AU198" s="225" t="s">
        <v>87</v>
      </c>
      <c r="AY198" s="224" t="s">
        <v>227</v>
      </c>
      <c r="BK198" s="226">
        <f>SUM(BK199:BK213)</f>
        <v>0</v>
      </c>
    </row>
    <row r="199" s="2" customFormat="1" ht="16.5" customHeight="1">
      <c r="A199" s="40"/>
      <c r="B199" s="41"/>
      <c r="C199" s="229" t="s">
        <v>617</v>
      </c>
      <c r="D199" s="229" t="s">
        <v>230</v>
      </c>
      <c r="E199" s="230" t="s">
        <v>3295</v>
      </c>
      <c r="F199" s="231" t="s">
        <v>3296</v>
      </c>
      <c r="G199" s="232" t="s">
        <v>459</v>
      </c>
      <c r="H199" s="233">
        <v>30</v>
      </c>
      <c r="I199" s="234"/>
      <c r="J199" s="235">
        <f>ROUND(I199*H199,2)</f>
        <v>0</v>
      </c>
      <c r="K199" s="231" t="s">
        <v>3297</v>
      </c>
      <c r="L199" s="46"/>
      <c r="M199" s="236" t="s">
        <v>1</v>
      </c>
      <c r="N199" s="237" t="s">
        <v>48</v>
      </c>
      <c r="O199" s="93"/>
      <c r="P199" s="238">
        <f>O199*H199</f>
        <v>0</v>
      </c>
      <c r="Q199" s="238">
        <v>0.00022000000000000001</v>
      </c>
      <c r="R199" s="238">
        <f>Q199*H199</f>
        <v>0.0066</v>
      </c>
      <c r="S199" s="238">
        <v>0</v>
      </c>
      <c r="T199" s="239">
        <f>S199*H199</f>
        <v>0</v>
      </c>
      <c r="U199" s="40"/>
      <c r="V199" s="40"/>
      <c r="W199" s="40"/>
      <c r="X199" s="40"/>
      <c r="Y199" s="40"/>
      <c r="Z199" s="40"/>
      <c r="AA199" s="40"/>
      <c r="AB199" s="40"/>
      <c r="AC199" s="40"/>
      <c r="AD199" s="40"/>
      <c r="AE199" s="40"/>
      <c r="AR199" s="240" t="s">
        <v>300</v>
      </c>
      <c r="AT199" s="240" t="s">
        <v>230</v>
      </c>
      <c r="AU199" s="240" t="s">
        <v>91</v>
      </c>
      <c r="AY199" s="18" t="s">
        <v>227</v>
      </c>
      <c r="BE199" s="241">
        <f>IF(N199="základní",J199,0)</f>
        <v>0</v>
      </c>
      <c r="BF199" s="241">
        <f>IF(N199="snížená",J199,0)</f>
        <v>0</v>
      </c>
      <c r="BG199" s="241">
        <f>IF(N199="zákl. přenesená",J199,0)</f>
        <v>0</v>
      </c>
      <c r="BH199" s="241">
        <f>IF(N199="sníž. přenesená",J199,0)</f>
        <v>0</v>
      </c>
      <c r="BI199" s="241">
        <f>IF(N199="nulová",J199,0)</f>
        <v>0</v>
      </c>
      <c r="BJ199" s="18" t="s">
        <v>87</v>
      </c>
      <c r="BK199" s="241">
        <f>ROUND(I199*H199,2)</f>
        <v>0</v>
      </c>
      <c r="BL199" s="18" t="s">
        <v>300</v>
      </c>
      <c r="BM199" s="240" t="s">
        <v>3298</v>
      </c>
    </row>
    <row r="200" s="2" customFormat="1" ht="16.5" customHeight="1">
      <c r="A200" s="40"/>
      <c r="B200" s="41"/>
      <c r="C200" s="229" t="s">
        <v>623</v>
      </c>
      <c r="D200" s="229" t="s">
        <v>230</v>
      </c>
      <c r="E200" s="230" t="s">
        <v>3299</v>
      </c>
      <c r="F200" s="231" t="s">
        <v>3300</v>
      </c>
      <c r="G200" s="232" t="s">
        <v>459</v>
      </c>
      <c r="H200" s="233">
        <v>120</v>
      </c>
      <c r="I200" s="234"/>
      <c r="J200" s="235">
        <f>ROUND(I200*H200,2)</f>
        <v>0</v>
      </c>
      <c r="K200" s="231" t="s">
        <v>3297</v>
      </c>
      <c r="L200" s="46"/>
      <c r="M200" s="236" t="s">
        <v>1</v>
      </c>
      <c r="N200" s="237" t="s">
        <v>48</v>
      </c>
      <c r="O200" s="93"/>
      <c r="P200" s="238">
        <f>O200*H200</f>
        <v>0</v>
      </c>
      <c r="Q200" s="238">
        <v>8.0000000000000007E-05</v>
      </c>
      <c r="R200" s="238">
        <f>Q200*H200</f>
        <v>0.0096000000000000009</v>
      </c>
      <c r="S200" s="238">
        <v>0</v>
      </c>
      <c r="T200" s="239">
        <f>S200*H200</f>
        <v>0</v>
      </c>
      <c r="U200" s="40"/>
      <c r="V200" s="40"/>
      <c r="W200" s="40"/>
      <c r="X200" s="40"/>
      <c r="Y200" s="40"/>
      <c r="Z200" s="40"/>
      <c r="AA200" s="40"/>
      <c r="AB200" s="40"/>
      <c r="AC200" s="40"/>
      <c r="AD200" s="40"/>
      <c r="AE200" s="40"/>
      <c r="AR200" s="240" t="s">
        <v>300</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300</v>
      </c>
      <c r="BM200" s="240" t="s">
        <v>3301</v>
      </c>
    </row>
    <row r="201" s="2" customFormat="1" ht="16.5" customHeight="1">
      <c r="A201" s="40"/>
      <c r="B201" s="41"/>
      <c r="C201" s="284" t="s">
        <v>628</v>
      </c>
      <c r="D201" s="284" t="s">
        <v>407</v>
      </c>
      <c r="E201" s="285" t="s">
        <v>3302</v>
      </c>
      <c r="F201" s="286" t="s">
        <v>3303</v>
      </c>
      <c r="G201" s="287" t="s">
        <v>459</v>
      </c>
      <c r="H201" s="288">
        <v>53</v>
      </c>
      <c r="I201" s="289"/>
      <c r="J201" s="290">
        <f>ROUND(I201*H201,2)</f>
        <v>0</v>
      </c>
      <c r="K201" s="286" t="s">
        <v>1</v>
      </c>
      <c r="L201" s="291"/>
      <c r="M201" s="292" t="s">
        <v>1</v>
      </c>
      <c r="N201" s="293" t="s">
        <v>48</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525</v>
      </c>
      <c r="AT201" s="240" t="s">
        <v>407</v>
      </c>
      <c r="AU201" s="240" t="s">
        <v>91</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300</v>
      </c>
      <c r="BM201" s="240" t="s">
        <v>3304</v>
      </c>
    </row>
    <row r="202" s="2" customFormat="1" ht="16.5" customHeight="1">
      <c r="A202" s="40"/>
      <c r="B202" s="41"/>
      <c r="C202" s="284" t="s">
        <v>635</v>
      </c>
      <c r="D202" s="284" t="s">
        <v>407</v>
      </c>
      <c r="E202" s="285" t="s">
        <v>3305</v>
      </c>
      <c r="F202" s="286" t="s">
        <v>3306</v>
      </c>
      <c r="G202" s="287" t="s">
        <v>459</v>
      </c>
      <c r="H202" s="288">
        <v>53</v>
      </c>
      <c r="I202" s="289"/>
      <c r="J202" s="290">
        <f>ROUND(I202*H202,2)</f>
        <v>0</v>
      </c>
      <c r="K202" s="286" t="s">
        <v>1</v>
      </c>
      <c r="L202" s="291"/>
      <c r="M202" s="292" t="s">
        <v>1</v>
      </c>
      <c r="N202" s="293" t="s">
        <v>48</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525</v>
      </c>
      <c r="AT202" s="240" t="s">
        <v>407</v>
      </c>
      <c r="AU202" s="240" t="s">
        <v>91</v>
      </c>
      <c r="AY202" s="18" t="s">
        <v>227</v>
      </c>
      <c r="BE202" s="241">
        <f>IF(N202="základní",J202,0)</f>
        <v>0</v>
      </c>
      <c r="BF202" s="241">
        <f>IF(N202="snížená",J202,0)</f>
        <v>0</v>
      </c>
      <c r="BG202" s="241">
        <f>IF(N202="zákl. přenesená",J202,0)</f>
        <v>0</v>
      </c>
      <c r="BH202" s="241">
        <f>IF(N202="sníž. přenesená",J202,0)</f>
        <v>0</v>
      </c>
      <c r="BI202" s="241">
        <f>IF(N202="nulová",J202,0)</f>
        <v>0</v>
      </c>
      <c r="BJ202" s="18" t="s">
        <v>87</v>
      </c>
      <c r="BK202" s="241">
        <f>ROUND(I202*H202,2)</f>
        <v>0</v>
      </c>
      <c r="BL202" s="18" t="s">
        <v>300</v>
      </c>
      <c r="BM202" s="240" t="s">
        <v>3307</v>
      </c>
    </row>
    <row r="203" s="2" customFormat="1" ht="16.5" customHeight="1">
      <c r="A203" s="40"/>
      <c r="B203" s="41"/>
      <c r="C203" s="284" t="s">
        <v>642</v>
      </c>
      <c r="D203" s="284" t="s">
        <v>407</v>
      </c>
      <c r="E203" s="285" t="s">
        <v>3308</v>
      </c>
      <c r="F203" s="286" t="s">
        <v>3309</v>
      </c>
      <c r="G203" s="287" t="s">
        <v>459</v>
      </c>
      <c r="H203" s="288">
        <v>14</v>
      </c>
      <c r="I203" s="289"/>
      <c r="J203" s="290">
        <f>ROUND(I203*H203,2)</f>
        <v>0</v>
      </c>
      <c r="K203" s="286" t="s">
        <v>234</v>
      </c>
      <c r="L203" s="291"/>
      <c r="M203" s="292" t="s">
        <v>1</v>
      </c>
      <c r="N203" s="293" t="s">
        <v>48</v>
      </c>
      <c r="O203" s="93"/>
      <c r="P203" s="238">
        <f>O203*H203</f>
        <v>0</v>
      </c>
      <c r="Q203" s="238">
        <v>0.00019000000000000001</v>
      </c>
      <c r="R203" s="238">
        <f>Q203*H203</f>
        <v>0.00266</v>
      </c>
      <c r="S203" s="238">
        <v>0</v>
      </c>
      <c r="T203" s="239">
        <f>S203*H203</f>
        <v>0</v>
      </c>
      <c r="U203" s="40"/>
      <c r="V203" s="40"/>
      <c r="W203" s="40"/>
      <c r="X203" s="40"/>
      <c r="Y203" s="40"/>
      <c r="Z203" s="40"/>
      <c r="AA203" s="40"/>
      <c r="AB203" s="40"/>
      <c r="AC203" s="40"/>
      <c r="AD203" s="40"/>
      <c r="AE203" s="40"/>
      <c r="AR203" s="240" t="s">
        <v>525</v>
      </c>
      <c r="AT203" s="240" t="s">
        <v>407</v>
      </c>
      <c r="AU203" s="240" t="s">
        <v>91</v>
      </c>
      <c r="AY203" s="18" t="s">
        <v>227</v>
      </c>
      <c r="BE203" s="241">
        <f>IF(N203="základní",J203,0)</f>
        <v>0</v>
      </c>
      <c r="BF203" s="241">
        <f>IF(N203="snížená",J203,0)</f>
        <v>0</v>
      </c>
      <c r="BG203" s="241">
        <f>IF(N203="zákl. přenesená",J203,0)</f>
        <v>0</v>
      </c>
      <c r="BH203" s="241">
        <f>IF(N203="sníž. přenesená",J203,0)</f>
        <v>0</v>
      </c>
      <c r="BI203" s="241">
        <f>IF(N203="nulová",J203,0)</f>
        <v>0</v>
      </c>
      <c r="BJ203" s="18" t="s">
        <v>87</v>
      </c>
      <c r="BK203" s="241">
        <f>ROUND(I203*H203,2)</f>
        <v>0</v>
      </c>
      <c r="BL203" s="18" t="s">
        <v>300</v>
      </c>
      <c r="BM203" s="240" t="s">
        <v>3310</v>
      </c>
    </row>
    <row r="204" s="2" customFormat="1" ht="16.5" customHeight="1">
      <c r="A204" s="40"/>
      <c r="B204" s="41"/>
      <c r="C204" s="229" t="s">
        <v>648</v>
      </c>
      <c r="D204" s="229" t="s">
        <v>230</v>
      </c>
      <c r="E204" s="230" t="s">
        <v>3311</v>
      </c>
      <c r="F204" s="231" t="s">
        <v>3312</v>
      </c>
      <c r="G204" s="232" t="s">
        <v>459</v>
      </c>
      <c r="H204" s="233">
        <v>4</v>
      </c>
      <c r="I204" s="234"/>
      <c r="J204" s="235">
        <f>ROUND(I204*H204,2)</f>
        <v>0</v>
      </c>
      <c r="K204" s="231" t="s">
        <v>3297</v>
      </c>
      <c r="L204" s="46"/>
      <c r="M204" s="236" t="s">
        <v>1</v>
      </c>
      <c r="N204" s="237" t="s">
        <v>48</v>
      </c>
      <c r="O204" s="93"/>
      <c r="P204" s="238">
        <f>O204*H204</f>
        <v>0</v>
      </c>
      <c r="Q204" s="238">
        <v>0.00011</v>
      </c>
      <c r="R204" s="238">
        <f>Q204*H204</f>
        <v>0.00044000000000000002</v>
      </c>
      <c r="S204" s="238">
        <v>0</v>
      </c>
      <c r="T204" s="239">
        <f>S204*H204</f>
        <v>0</v>
      </c>
      <c r="U204" s="40"/>
      <c r="V204" s="40"/>
      <c r="W204" s="40"/>
      <c r="X204" s="40"/>
      <c r="Y204" s="40"/>
      <c r="Z204" s="40"/>
      <c r="AA204" s="40"/>
      <c r="AB204" s="40"/>
      <c r="AC204" s="40"/>
      <c r="AD204" s="40"/>
      <c r="AE204" s="40"/>
      <c r="AR204" s="240" t="s">
        <v>300</v>
      </c>
      <c r="AT204" s="240" t="s">
        <v>230</v>
      </c>
      <c r="AU204" s="240" t="s">
        <v>91</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300</v>
      </c>
      <c r="BM204" s="240" t="s">
        <v>3313</v>
      </c>
    </row>
    <row r="205" s="2" customFormat="1" ht="16.5" customHeight="1">
      <c r="A205" s="40"/>
      <c r="B205" s="41"/>
      <c r="C205" s="284" t="s">
        <v>655</v>
      </c>
      <c r="D205" s="284" t="s">
        <v>407</v>
      </c>
      <c r="E205" s="285" t="s">
        <v>3314</v>
      </c>
      <c r="F205" s="286" t="s">
        <v>3315</v>
      </c>
      <c r="G205" s="287" t="s">
        <v>459</v>
      </c>
      <c r="H205" s="288">
        <v>4</v>
      </c>
      <c r="I205" s="289"/>
      <c r="J205" s="290">
        <f>ROUND(I205*H205,2)</f>
        <v>0</v>
      </c>
      <c r="K205" s="286" t="s">
        <v>234</v>
      </c>
      <c r="L205" s="291"/>
      <c r="M205" s="292" t="s">
        <v>1</v>
      </c>
      <c r="N205" s="293" t="s">
        <v>48</v>
      </c>
      <c r="O205" s="93"/>
      <c r="P205" s="238">
        <f>O205*H205</f>
        <v>0</v>
      </c>
      <c r="Q205" s="238">
        <v>0.00033</v>
      </c>
      <c r="R205" s="238">
        <f>Q205*H205</f>
        <v>0.00132</v>
      </c>
      <c r="S205" s="238">
        <v>0</v>
      </c>
      <c r="T205" s="239">
        <f>S205*H205</f>
        <v>0</v>
      </c>
      <c r="U205" s="40"/>
      <c r="V205" s="40"/>
      <c r="W205" s="40"/>
      <c r="X205" s="40"/>
      <c r="Y205" s="40"/>
      <c r="Z205" s="40"/>
      <c r="AA205" s="40"/>
      <c r="AB205" s="40"/>
      <c r="AC205" s="40"/>
      <c r="AD205" s="40"/>
      <c r="AE205" s="40"/>
      <c r="AR205" s="240" t="s">
        <v>525</v>
      </c>
      <c r="AT205" s="240" t="s">
        <v>407</v>
      </c>
      <c r="AU205" s="240" t="s">
        <v>91</v>
      </c>
      <c r="AY205" s="18" t="s">
        <v>227</v>
      </c>
      <c r="BE205" s="241">
        <f>IF(N205="základní",J205,0)</f>
        <v>0</v>
      </c>
      <c r="BF205" s="241">
        <f>IF(N205="snížená",J205,0)</f>
        <v>0</v>
      </c>
      <c r="BG205" s="241">
        <f>IF(N205="zákl. přenesená",J205,0)</f>
        <v>0</v>
      </c>
      <c r="BH205" s="241">
        <f>IF(N205="sníž. přenesená",J205,0)</f>
        <v>0</v>
      </c>
      <c r="BI205" s="241">
        <f>IF(N205="nulová",J205,0)</f>
        <v>0</v>
      </c>
      <c r="BJ205" s="18" t="s">
        <v>87</v>
      </c>
      <c r="BK205" s="241">
        <f>ROUND(I205*H205,2)</f>
        <v>0</v>
      </c>
      <c r="BL205" s="18" t="s">
        <v>300</v>
      </c>
      <c r="BM205" s="240" t="s">
        <v>3316</v>
      </c>
    </row>
    <row r="206" s="2" customFormat="1" ht="16.5" customHeight="1">
      <c r="A206" s="40"/>
      <c r="B206" s="41"/>
      <c r="C206" s="229" t="s">
        <v>659</v>
      </c>
      <c r="D206" s="229" t="s">
        <v>230</v>
      </c>
      <c r="E206" s="230" t="s">
        <v>3317</v>
      </c>
      <c r="F206" s="231" t="s">
        <v>3318</v>
      </c>
      <c r="G206" s="232" t="s">
        <v>459</v>
      </c>
      <c r="H206" s="233">
        <v>4</v>
      </c>
      <c r="I206" s="234"/>
      <c r="J206" s="235">
        <f>ROUND(I206*H206,2)</f>
        <v>0</v>
      </c>
      <c r="K206" s="231" t="s">
        <v>3297</v>
      </c>
      <c r="L206" s="46"/>
      <c r="M206" s="236" t="s">
        <v>1</v>
      </c>
      <c r="N206" s="237" t="s">
        <v>48</v>
      </c>
      <c r="O206" s="93"/>
      <c r="P206" s="238">
        <f>O206*H206</f>
        <v>0</v>
      </c>
      <c r="Q206" s="238">
        <v>0.00014999999999999999</v>
      </c>
      <c r="R206" s="238">
        <f>Q206*H206</f>
        <v>0.00059999999999999995</v>
      </c>
      <c r="S206" s="238">
        <v>0</v>
      </c>
      <c r="T206" s="239">
        <f>S206*H206</f>
        <v>0</v>
      </c>
      <c r="U206" s="40"/>
      <c r="V206" s="40"/>
      <c r="W206" s="40"/>
      <c r="X206" s="40"/>
      <c r="Y206" s="40"/>
      <c r="Z206" s="40"/>
      <c r="AA206" s="40"/>
      <c r="AB206" s="40"/>
      <c r="AC206" s="40"/>
      <c r="AD206" s="40"/>
      <c r="AE206" s="40"/>
      <c r="AR206" s="240" t="s">
        <v>300</v>
      </c>
      <c r="AT206" s="240" t="s">
        <v>230</v>
      </c>
      <c r="AU206" s="240" t="s">
        <v>91</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300</v>
      </c>
      <c r="BM206" s="240" t="s">
        <v>3319</v>
      </c>
    </row>
    <row r="207" s="2" customFormat="1" ht="16.5" customHeight="1">
      <c r="A207" s="40"/>
      <c r="B207" s="41"/>
      <c r="C207" s="284" t="s">
        <v>673</v>
      </c>
      <c r="D207" s="284" t="s">
        <v>407</v>
      </c>
      <c r="E207" s="285" t="s">
        <v>3320</v>
      </c>
      <c r="F207" s="286" t="s">
        <v>3321</v>
      </c>
      <c r="G207" s="287" t="s">
        <v>459</v>
      </c>
      <c r="H207" s="288">
        <v>4</v>
      </c>
      <c r="I207" s="289"/>
      <c r="J207" s="290">
        <f>ROUND(I207*H207,2)</f>
        <v>0</v>
      </c>
      <c r="K207" s="286" t="s">
        <v>3297</v>
      </c>
      <c r="L207" s="291"/>
      <c r="M207" s="292" t="s">
        <v>1</v>
      </c>
      <c r="N207" s="293" t="s">
        <v>48</v>
      </c>
      <c r="O207" s="93"/>
      <c r="P207" s="238">
        <f>O207*H207</f>
        <v>0</v>
      </c>
      <c r="Q207" s="238">
        <v>0.00048000000000000001</v>
      </c>
      <c r="R207" s="238">
        <f>Q207*H207</f>
        <v>0.0019200000000000001</v>
      </c>
      <c r="S207" s="238">
        <v>0</v>
      </c>
      <c r="T207" s="239">
        <f>S207*H207</f>
        <v>0</v>
      </c>
      <c r="U207" s="40"/>
      <c r="V207" s="40"/>
      <c r="W207" s="40"/>
      <c r="X207" s="40"/>
      <c r="Y207" s="40"/>
      <c r="Z207" s="40"/>
      <c r="AA207" s="40"/>
      <c r="AB207" s="40"/>
      <c r="AC207" s="40"/>
      <c r="AD207" s="40"/>
      <c r="AE207" s="40"/>
      <c r="AR207" s="240" t="s">
        <v>525</v>
      </c>
      <c r="AT207" s="240" t="s">
        <v>407</v>
      </c>
      <c r="AU207" s="240" t="s">
        <v>91</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300</v>
      </c>
      <c r="BM207" s="240" t="s">
        <v>3322</v>
      </c>
    </row>
    <row r="208" s="2" customFormat="1" ht="16.5" customHeight="1">
      <c r="A208" s="40"/>
      <c r="B208" s="41"/>
      <c r="C208" s="229" t="s">
        <v>678</v>
      </c>
      <c r="D208" s="229" t="s">
        <v>230</v>
      </c>
      <c r="E208" s="230" t="s">
        <v>3323</v>
      </c>
      <c r="F208" s="231" t="s">
        <v>3324</v>
      </c>
      <c r="G208" s="232" t="s">
        <v>459</v>
      </c>
      <c r="H208" s="233">
        <v>4</v>
      </c>
      <c r="I208" s="234"/>
      <c r="J208" s="235">
        <f>ROUND(I208*H208,2)</f>
        <v>0</v>
      </c>
      <c r="K208" s="231" t="s">
        <v>234</v>
      </c>
      <c r="L208" s="46"/>
      <c r="M208" s="236" t="s">
        <v>1</v>
      </c>
      <c r="N208" s="237" t="s">
        <v>48</v>
      </c>
      <c r="O208" s="93"/>
      <c r="P208" s="238">
        <f>O208*H208</f>
        <v>0</v>
      </c>
      <c r="Q208" s="238">
        <v>0.00021000000000000001</v>
      </c>
      <c r="R208" s="238">
        <f>Q208*H208</f>
        <v>0.00084000000000000003</v>
      </c>
      <c r="S208" s="238">
        <v>0</v>
      </c>
      <c r="T208" s="239">
        <f>S208*H208</f>
        <v>0</v>
      </c>
      <c r="U208" s="40"/>
      <c r="V208" s="40"/>
      <c r="W208" s="40"/>
      <c r="X208" s="40"/>
      <c r="Y208" s="40"/>
      <c r="Z208" s="40"/>
      <c r="AA208" s="40"/>
      <c r="AB208" s="40"/>
      <c r="AC208" s="40"/>
      <c r="AD208" s="40"/>
      <c r="AE208" s="40"/>
      <c r="AR208" s="240" t="s">
        <v>300</v>
      </c>
      <c r="AT208" s="240" t="s">
        <v>230</v>
      </c>
      <c r="AU208" s="240" t="s">
        <v>91</v>
      </c>
      <c r="AY208" s="18" t="s">
        <v>227</v>
      </c>
      <c r="BE208" s="241">
        <f>IF(N208="základní",J208,0)</f>
        <v>0</v>
      </c>
      <c r="BF208" s="241">
        <f>IF(N208="snížená",J208,0)</f>
        <v>0</v>
      </c>
      <c r="BG208" s="241">
        <f>IF(N208="zákl. přenesená",J208,0)</f>
        <v>0</v>
      </c>
      <c r="BH208" s="241">
        <f>IF(N208="sníž. přenesená",J208,0)</f>
        <v>0</v>
      </c>
      <c r="BI208" s="241">
        <f>IF(N208="nulová",J208,0)</f>
        <v>0</v>
      </c>
      <c r="BJ208" s="18" t="s">
        <v>87</v>
      </c>
      <c r="BK208" s="241">
        <f>ROUND(I208*H208,2)</f>
        <v>0</v>
      </c>
      <c r="BL208" s="18" t="s">
        <v>300</v>
      </c>
      <c r="BM208" s="240" t="s">
        <v>3325</v>
      </c>
    </row>
    <row r="209" s="2" customFormat="1" ht="16.5" customHeight="1">
      <c r="A209" s="40"/>
      <c r="B209" s="41"/>
      <c r="C209" s="284" t="s">
        <v>683</v>
      </c>
      <c r="D209" s="284" t="s">
        <v>407</v>
      </c>
      <c r="E209" s="285" t="s">
        <v>3326</v>
      </c>
      <c r="F209" s="286" t="s">
        <v>3327</v>
      </c>
      <c r="G209" s="287" t="s">
        <v>459</v>
      </c>
      <c r="H209" s="288">
        <v>4</v>
      </c>
      <c r="I209" s="289"/>
      <c r="J209" s="290">
        <f>ROUND(I209*H209,2)</f>
        <v>0</v>
      </c>
      <c r="K209" s="286" t="s">
        <v>234</v>
      </c>
      <c r="L209" s="291"/>
      <c r="M209" s="292" t="s">
        <v>1</v>
      </c>
      <c r="N209" s="293" t="s">
        <v>48</v>
      </c>
      <c r="O209" s="93"/>
      <c r="P209" s="238">
        <f>O209*H209</f>
        <v>0</v>
      </c>
      <c r="Q209" s="238">
        <v>0.00068000000000000005</v>
      </c>
      <c r="R209" s="238">
        <f>Q209*H209</f>
        <v>0.0027200000000000002</v>
      </c>
      <c r="S209" s="238">
        <v>0</v>
      </c>
      <c r="T209" s="239">
        <f>S209*H209</f>
        <v>0</v>
      </c>
      <c r="U209" s="40"/>
      <c r="V209" s="40"/>
      <c r="W209" s="40"/>
      <c r="X209" s="40"/>
      <c r="Y209" s="40"/>
      <c r="Z209" s="40"/>
      <c r="AA209" s="40"/>
      <c r="AB209" s="40"/>
      <c r="AC209" s="40"/>
      <c r="AD209" s="40"/>
      <c r="AE209" s="40"/>
      <c r="AR209" s="240" t="s">
        <v>525</v>
      </c>
      <c r="AT209" s="240" t="s">
        <v>407</v>
      </c>
      <c r="AU209" s="240" t="s">
        <v>91</v>
      </c>
      <c r="AY209" s="18" t="s">
        <v>227</v>
      </c>
      <c r="BE209" s="241">
        <f>IF(N209="základní",J209,0)</f>
        <v>0</v>
      </c>
      <c r="BF209" s="241">
        <f>IF(N209="snížená",J209,0)</f>
        <v>0</v>
      </c>
      <c r="BG209" s="241">
        <f>IF(N209="zákl. přenesená",J209,0)</f>
        <v>0</v>
      </c>
      <c r="BH209" s="241">
        <f>IF(N209="sníž. přenesená",J209,0)</f>
        <v>0</v>
      </c>
      <c r="BI209" s="241">
        <f>IF(N209="nulová",J209,0)</f>
        <v>0</v>
      </c>
      <c r="BJ209" s="18" t="s">
        <v>87</v>
      </c>
      <c r="BK209" s="241">
        <f>ROUND(I209*H209,2)</f>
        <v>0</v>
      </c>
      <c r="BL209" s="18" t="s">
        <v>300</v>
      </c>
      <c r="BM209" s="240" t="s">
        <v>3328</v>
      </c>
    </row>
    <row r="210" s="2" customFormat="1" ht="16.5" customHeight="1">
      <c r="A210" s="40"/>
      <c r="B210" s="41"/>
      <c r="C210" s="229" t="s">
        <v>688</v>
      </c>
      <c r="D210" s="229" t="s">
        <v>230</v>
      </c>
      <c r="E210" s="230" t="s">
        <v>3329</v>
      </c>
      <c r="F210" s="231" t="s">
        <v>3330</v>
      </c>
      <c r="G210" s="232" t="s">
        <v>459</v>
      </c>
      <c r="H210" s="233">
        <v>6</v>
      </c>
      <c r="I210" s="234"/>
      <c r="J210" s="235">
        <f>ROUND(I210*H210,2)</f>
        <v>0</v>
      </c>
      <c r="K210" s="231" t="s">
        <v>3331</v>
      </c>
      <c r="L210" s="46"/>
      <c r="M210" s="236" t="s">
        <v>1</v>
      </c>
      <c r="N210" s="237" t="s">
        <v>48</v>
      </c>
      <c r="O210" s="93"/>
      <c r="P210" s="238">
        <f>O210*H210</f>
        <v>0</v>
      </c>
      <c r="Q210" s="238">
        <v>0.00023000000000000001</v>
      </c>
      <c r="R210" s="238">
        <f>Q210*H210</f>
        <v>0.0013800000000000002</v>
      </c>
      <c r="S210" s="238">
        <v>0</v>
      </c>
      <c r="T210" s="239">
        <f>S210*H210</f>
        <v>0</v>
      </c>
      <c r="U210" s="40"/>
      <c r="V210" s="40"/>
      <c r="W210" s="40"/>
      <c r="X210" s="40"/>
      <c r="Y210" s="40"/>
      <c r="Z210" s="40"/>
      <c r="AA210" s="40"/>
      <c r="AB210" s="40"/>
      <c r="AC210" s="40"/>
      <c r="AD210" s="40"/>
      <c r="AE210" s="40"/>
      <c r="AR210" s="240" t="s">
        <v>300</v>
      </c>
      <c r="AT210" s="240" t="s">
        <v>230</v>
      </c>
      <c r="AU210" s="240" t="s">
        <v>91</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300</v>
      </c>
      <c r="BM210" s="240" t="s">
        <v>3332</v>
      </c>
    </row>
    <row r="211" s="2" customFormat="1" ht="16.5" customHeight="1">
      <c r="A211" s="40"/>
      <c r="B211" s="41"/>
      <c r="C211" s="229" t="s">
        <v>694</v>
      </c>
      <c r="D211" s="229" t="s">
        <v>230</v>
      </c>
      <c r="E211" s="230" t="s">
        <v>3333</v>
      </c>
      <c r="F211" s="231" t="s">
        <v>3334</v>
      </c>
      <c r="G211" s="232" t="s">
        <v>2792</v>
      </c>
      <c r="H211" s="233">
        <v>53</v>
      </c>
      <c r="I211" s="234"/>
      <c r="J211" s="235">
        <f>ROUND(I211*H211,2)</f>
        <v>0</v>
      </c>
      <c r="K211" s="231" t="s">
        <v>1</v>
      </c>
      <c r="L211" s="46"/>
      <c r="M211" s="236" t="s">
        <v>1</v>
      </c>
      <c r="N211" s="237" t="s">
        <v>48</v>
      </c>
      <c r="O211" s="93"/>
      <c r="P211" s="238">
        <f>O211*H211</f>
        <v>0</v>
      </c>
      <c r="Q211" s="238">
        <v>0.00027</v>
      </c>
      <c r="R211" s="238">
        <f>Q211*H211</f>
        <v>0.01431</v>
      </c>
      <c r="S211" s="238">
        <v>0</v>
      </c>
      <c r="T211" s="239">
        <f>S211*H211</f>
        <v>0</v>
      </c>
      <c r="U211" s="40"/>
      <c r="V211" s="40"/>
      <c r="W211" s="40"/>
      <c r="X211" s="40"/>
      <c r="Y211" s="40"/>
      <c r="Z211" s="40"/>
      <c r="AA211" s="40"/>
      <c r="AB211" s="40"/>
      <c r="AC211" s="40"/>
      <c r="AD211" s="40"/>
      <c r="AE211" s="40"/>
      <c r="AR211" s="240" t="s">
        <v>300</v>
      </c>
      <c r="AT211" s="240" t="s">
        <v>230</v>
      </c>
      <c r="AU211" s="240" t="s">
        <v>91</v>
      </c>
      <c r="AY211" s="18" t="s">
        <v>227</v>
      </c>
      <c r="BE211" s="241">
        <f>IF(N211="základní",J211,0)</f>
        <v>0</v>
      </c>
      <c r="BF211" s="241">
        <f>IF(N211="snížená",J211,0)</f>
        <v>0</v>
      </c>
      <c r="BG211" s="241">
        <f>IF(N211="zákl. přenesená",J211,0)</f>
        <v>0</v>
      </c>
      <c r="BH211" s="241">
        <f>IF(N211="sníž. přenesená",J211,0)</f>
        <v>0</v>
      </c>
      <c r="BI211" s="241">
        <f>IF(N211="nulová",J211,0)</f>
        <v>0</v>
      </c>
      <c r="BJ211" s="18" t="s">
        <v>87</v>
      </c>
      <c r="BK211" s="241">
        <f>ROUND(I211*H211,2)</f>
        <v>0</v>
      </c>
      <c r="BL211" s="18" t="s">
        <v>300</v>
      </c>
      <c r="BM211" s="240" t="s">
        <v>3335</v>
      </c>
    </row>
    <row r="212" s="2" customFormat="1" ht="16.5" customHeight="1">
      <c r="A212" s="40"/>
      <c r="B212" s="41"/>
      <c r="C212" s="229" t="s">
        <v>699</v>
      </c>
      <c r="D212" s="229" t="s">
        <v>230</v>
      </c>
      <c r="E212" s="230" t="s">
        <v>768</v>
      </c>
      <c r="F212" s="231" t="s">
        <v>3336</v>
      </c>
      <c r="G212" s="232" t="s">
        <v>367</v>
      </c>
      <c r="H212" s="233">
        <v>100</v>
      </c>
      <c r="I212" s="234"/>
      <c r="J212" s="235">
        <f>ROUND(I212*H212,2)</f>
        <v>0</v>
      </c>
      <c r="K212" s="231" t="s">
        <v>1</v>
      </c>
      <c r="L212" s="46"/>
      <c r="M212" s="236" t="s">
        <v>1</v>
      </c>
      <c r="N212" s="237" t="s">
        <v>48</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300</v>
      </c>
      <c r="AT212" s="240" t="s">
        <v>230</v>
      </c>
      <c r="AU212" s="240" t="s">
        <v>91</v>
      </c>
      <c r="AY212" s="18" t="s">
        <v>227</v>
      </c>
      <c r="BE212" s="241">
        <f>IF(N212="základní",J212,0)</f>
        <v>0</v>
      </c>
      <c r="BF212" s="241">
        <f>IF(N212="snížená",J212,0)</f>
        <v>0</v>
      </c>
      <c r="BG212" s="241">
        <f>IF(N212="zákl. přenesená",J212,0)</f>
        <v>0</v>
      </c>
      <c r="BH212" s="241">
        <f>IF(N212="sníž. přenesená",J212,0)</f>
        <v>0</v>
      </c>
      <c r="BI212" s="241">
        <f>IF(N212="nulová",J212,0)</f>
        <v>0</v>
      </c>
      <c r="BJ212" s="18" t="s">
        <v>87</v>
      </c>
      <c r="BK212" s="241">
        <f>ROUND(I212*H212,2)</f>
        <v>0</v>
      </c>
      <c r="BL212" s="18" t="s">
        <v>300</v>
      </c>
      <c r="BM212" s="240" t="s">
        <v>3337</v>
      </c>
    </row>
    <row r="213" s="2" customFormat="1" ht="16.5" customHeight="1">
      <c r="A213" s="40"/>
      <c r="B213" s="41"/>
      <c r="C213" s="229" t="s">
        <v>705</v>
      </c>
      <c r="D213" s="229" t="s">
        <v>230</v>
      </c>
      <c r="E213" s="230" t="s">
        <v>3338</v>
      </c>
      <c r="F213" s="231" t="s">
        <v>3339</v>
      </c>
      <c r="G213" s="232" t="s">
        <v>1381</v>
      </c>
      <c r="H213" s="305"/>
      <c r="I213" s="234"/>
      <c r="J213" s="235">
        <f>ROUND(I213*H213,2)</f>
        <v>0</v>
      </c>
      <c r="K213" s="231" t="s">
        <v>234</v>
      </c>
      <c r="L213" s="46"/>
      <c r="M213" s="236" t="s">
        <v>1</v>
      </c>
      <c r="N213" s="237" t="s">
        <v>48</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300</v>
      </c>
      <c r="AT213" s="240" t="s">
        <v>230</v>
      </c>
      <c r="AU213" s="240" t="s">
        <v>91</v>
      </c>
      <c r="AY213" s="18" t="s">
        <v>227</v>
      </c>
      <c r="BE213" s="241">
        <f>IF(N213="základní",J213,0)</f>
        <v>0</v>
      </c>
      <c r="BF213" s="241">
        <f>IF(N213="snížená",J213,0)</f>
        <v>0</v>
      </c>
      <c r="BG213" s="241">
        <f>IF(N213="zákl. přenesená",J213,0)</f>
        <v>0</v>
      </c>
      <c r="BH213" s="241">
        <f>IF(N213="sníž. přenesená",J213,0)</f>
        <v>0</v>
      </c>
      <c r="BI213" s="241">
        <f>IF(N213="nulová",J213,0)</f>
        <v>0</v>
      </c>
      <c r="BJ213" s="18" t="s">
        <v>87</v>
      </c>
      <c r="BK213" s="241">
        <f>ROUND(I213*H213,2)</f>
        <v>0</v>
      </c>
      <c r="BL213" s="18" t="s">
        <v>300</v>
      </c>
      <c r="BM213" s="240" t="s">
        <v>3340</v>
      </c>
    </row>
    <row r="214" s="12" customFormat="1" ht="22.8" customHeight="1">
      <c r="A214" s="12"/>
      <c r="B214" s="213"/>
      <c r="C214" s="214"/>
      <c r="D214" s="215" t="s">
        <v>82</v>
      </c>
      <c r="E214" s="227" t="s">
        <v>3341</v>
      </c>
      <c r="F214" s="227" t="s">
        <v>3342</v>
      </c>
      <c r="G214" s="214"/>
      <c r="H214" s="214"/>
      <c r="I214" s="217"/>
      <c r="J214" s="228">
        <f>BK214</f>
        <v>0</v>
      </c>
      <c r="K214" s="214"/>
      <c r="L214" s="219"/>
      <c r="M214" s="220"/>
      <c r="N214" s="221"/>
      <c r="O214" s="221"/>
      <c r="P214" s="222">
        <f>SUM(P215:P248)</f>
        <v>0</v>
      </c>
      <c r="Q214" s="221"/>
      <c r="R214" s="222">
        <f>SUM(R215:R248)</f>
        <v>1.8636999999999999</v>
      </c>
      <c r="S214" s="221"/>
      <c r="T214" s="223">
        <f>SUM(T215:T248)</f>
        <v>0.64219999999999999</v>
      </c>
      <c r="U214" s="12"/>
      <c r="V214" s="12"/>
      <c r="W214" s="12"/>
      <c r="X214" s="12"/>
      <c r="Y214" s="12"/>
      <c r="Z214" s="12"/>
      <c r="AA214" s="12"/>
      <c r="AB214" s="12"/>
      <c r="AC214" s="12"/>
      <c r="AD214" s="12"/>
      <c r="AE214" s="12"/>
      <c r="AR214" s="224" t="s">
        <v>91</v>
      </c>
      <c r="AT214" s="225" t="s">
        <v>82</v>
      </c>
      <c r="AU214" s="225" t="s">
        <v>87</v>
      </c>
      <c r="AY214" s="224" t="s">
        <v>227</v>
      </c>
      <c r="BK214" s="226">
        <f>SUM(BK215:BK248)</f>
        <v>0</v>
      </c>
    </row>
    <row r="215" s="2" customFormat="1" ht="16.5" customHeight="1">
      <c r="A215" s="40"/>
      <c r="B215" s="41"/>
      <c r="C215" s="229" t="s">
        <v>421</v>
      </c>
      <c r="D215" s="229" t="s">
        <v>230</v>
      </c>
      <c r="E215" s="230" t="s">
        <v>3343</v>
      </c>
      <c r="F215" s="231" t="s">
        <v>3344</v>
      </c>
      <c r="G215" s="232" t="s">
        <v>459</v>
      </c>
      <c r="H215" s="233">
        <v>106</v>
      </c>
      <c r="I215" s="234"/>
      <c r="J215" s="235">
        <f>ROUND(I215*H215,2)</f>
        <v>0</v>
      </c>
      <c r="K215" s="231" t="s">
        <v>3297</v>
      </c>
      <c r="L215" s="46"/>
      <c r="M215" s="236" t="s">
        <v>1</v>
      </c>
      <c r="N215" s="237" t="s">
        <v>48</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300</v>
      </c>
      <c r="AT215" s="240" t="s">
        <v>230</v>
      </c>
      <c r="AU215" s="240" t="s">
        <v>91</v>
      </c>
      <c r="AY215" s="18" t="s">
        <v>227</v>
      </c>
      <c r="BE215" s="241">
        <f>IF(N215="základní",J215,0)</f>
        <v>0</v>
      </c>
      <c r="BF215" s="241">
        <f>IF(N215="snížená",J215,0)</f>
        <v>0</v>
      </c>
      <c r="BG215" s="241">
        <f>IF(N215="zákl. přenesená",J215,0)</f>
        <v>0</v>
      </c>
      <c r="BH215" s="241">
        <f>IF(N215="sníž. přenesená",J215,0)</f>
        <v>0</v>
      </c>
      <c r="BI215" s="241">
        <f>IF(N215="nulová",J215,0)</f>
        <v>0</v>
      </c>
      <c r="BJ215" s="18" t="s">
        <v>87</v>
      </c>
      <c r="BK215" s="241">
        <f>ROUND(I215*H215,2)</f>
        <v>0</v>
      </c>
      <c r="BL215" s="18" t="s">
        <v>300</v>
      </c>
      <c r="BM215" s="240" t="s">
        <v>3345</v>
      </c>
    </row>
    <row r="216" s="2" customFormat="1" ht="16.5" customHeight="1">
      <c r="A216" s="40"/>
      <c r="B216" s="41"/>
      <c r="C216" s="229" t="s">
        <v>714</v>
      </c>
      <c r="D216" s="229" t="s">
        <v>230</v>
      </c>
      <c r="E216" s="230" t="s">
        <v>3346</v>
      </c>
      <c r="F216" s="231" t="s">
        <v>3347</v>
      </c>
      <c r="G216" s="232" t="s">
        <v>459</v>
      </c>
      <c r="H216" s="233">
        <v>52</v>
      </c>
      <c r="I216" s="234"/>
      <c r="J216" s="235">
        <f>ROUND(I216*H216,2)</f>
        <v>0</v>
      </c>
      <c r="K216" s="231" t="s">
        <v>1</v>
      </c>
      <c r="L216" s="46"/>
      <c r="M216" s="236" t="s">
        <v>1</v>
      </c>
      <c r="N216" s="237" t="s">
        <v>48</v>
      </c>
      <c r="O216" s="93"/>
      <c r="P216" s="238">
        <f>O216*H216</f>
        <v>0</v>
      </c>
      <c r="Q216" s="238">
        <v>5.0000000000000002E-05</v>
      </c>
      <c r="R216" s="238">
        <f>Q216*H216</f>
        <v>0.0026000000000000003</v>
      </c>
      <c r="S216" s="238">
        <v>0.01235</v>
      </c>
      <c r="T216" s="239">
        <f>S216*H216</f>
        <v>0.64219999999999999</v>
      </c>
      <c r="U216" s="40"/>
      <c r="V216" s="40"/>
      <c r="W216" s="40"/>
      <c r="X216" s="40"/>
      <c r="Y216" s="40"/>
      <c r="Z216" s="40"/>
      <c r="AA216" s="40"/>
      <c r="AB216" s="40"/>
      <c r="AC216" s="40"/>
      <c r="AD216" s="40"/>
      <c r="AE216" s="40"/>
      <c r="AR216" s="240" t="s">
        <v>300</v>
      </c>
      <c r="AT216" s="240" t="s">
        <v>230</v>
      </c>
      <c r="AU216" s="240" t="s">
        <v>91</v>
      </c>
      <c r="AY216" s="18" t="s">
        <v>227</v>
      </c>
      <c r="BE216" s="241">
        <f>IF(N216="základní",J216,0)</f>
        <v>0</v>
      </c>
      <c r="BF216" s="241">
        <f>IF(N216="snížená",J216,0)</f>
        <v>0</v>
      </c>
      <c r="BG216" s="241">
        <f>IF(N216="zákl. přenesená",J216,0)</f>
        <v>0</v>
      </c>
      <c r="BH216" s="241">
        <f>IF(N216="sníž. přenesená",J216,0)</f>
        <v>0</v>
      </c>
      <c r="BI216" s="241">
        <f>IF(N216="nulová",J216,0)</f>
        <v>0</v>
      </c>
      <c r="BJ216" s="18" t="s">
        <v>87</v>
      </c>
      <c r="BK216" s="241">
        <f>ROUND(I216*H216,2)</f>
        <v>0</v>
      </c>
      <c r="BL216" s="18" t="s">
        <v>300</v>
      </c>
      <c r="BM216" s="240" t="s">
        <v>3348</v>
      </c>
    </row>
    <row r="217" s="2" customFormat="1" ht="16.5" customHeight="1">
      <c r="A217" s="40"/>
      <c r="B217" s="41"/>
      <c r="C217" s="229" t="s">
        <v>718</v>
      </c>
      <c r="D217" s="229" t="s">
        <v>230</v>
      </c>
      <c r="E217" s="230" t="s">
        <v>3349</v>
      </c>
      <c r="F217" s="231" t="s">
        <v>3350</v>
      </c>
      <c r="G217" s="232" t="s">
        <v>459</v>
      </c>
      <c r="H217" s="233">
        <v>42</v>
      </c>
      <c r="I217" s="234"/>
      <c r="J217" s="235">
        <f>ROUND(I217*H217,2)</f>
        <v>0</v>
      </c>
      <c r="K217" s="231" t="s">
        <v>1</v>
      </c>
      <c r="L217" s="46"/>
      <c r="M217" s="236" t="s">
        <v>1</v>
      </c>
      <c r="N217" s="237" t="s">
        <v>48</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300</v>
      </c>
      <c r="AT217" s="240" t="s">
        <v>230</v>
      </c>
      <c r="AU217" s="240" t="s">
        <v>91</v>
      </c>
      <c r="AY217" s="18" t="s">
        <v>227</v>
      </c>
      <c r="BE217" s="241">
        <f>IF(N217="základní",J217,0)</f>
        <v>0</v>
      </c>
      <c r="BF217" s="241">
        <f>IF(N217="snížená",J217,0)</f>
        <v>0</v>
      </c>
      <c r="BG217" s="241">
        <f>IF(N217="zákl. přenesená",J217,0)</f>
        <v>0</v>
      </c>
      <c r="BH217" s="241">
        <f>IF(N217="sníž. přenesená",J217,0)</f>
        <v>0</v>
      </c>
      <c r="BI217" s="241">
        <f>IF(N217="nulová",J217,0)</f>
        <v>0</v>
      </c>
      <c r="BJ217" s="18" t="s">
        <v>87</v>
      </c>
      <c r="BK217" s="241">
        <f>ROUND(I217*H217,2)</f>
        <v>0</v>
      </c>
      <c r="BL217" s="18" t="s">
        <v>300</v>
      </c>
      <c r="BM217" s="240" t="s">
        <v>3351</v>
      </c>
    </row>
    <row r="218" s="2" customFormat="1" ht="16.5" customHeight="1">
      <c r="A218" s="40"/>
      <c r="B218" s="41"/>
      <c r="C218" s="229" t="s">
        <v>723</v>
      </c>
      <c r="D218" s="229" t="s">
        <v>230</v>
      </c>
      <c r="E218" s="230" t="s">
        <v>3352</v>
      </c>
      <c r="F218" s="231" t="s">
        <v>3353</v>
      </c>
      <c r="G218" s="232" t="s">
        <v>459</v>
      </c>
      <c r="H218" s="233">
        <v>6</v>
      </c>
      <c r="I218" s="234"/>
      <c r="J218" s="235">
        <f>ROUND(I218*H218,2)</f>
        <v>0</v>
      </c>
      <c r="K218" s="231" t="s">
        <v>1</v>
      </c>
      <c r="L218" s="46"/>
      <c r="M218" s="236" t="s">
        <v>1</v>
      </c>
      <c r="N218" s="237" t="s">
        <v>48</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300</v>
      </c>
      <c r="AT218" s="240" t="s">
        <v>230</v>
      </c>
      <c r="AU218" s="240" t="s">
        <v>91</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300</v>
      </c>
      <c r="BM218" s="240" t="s">
        <v>3354</v>
      </c>
    </row>
    <row r="219" s="2" customFormat="1" ht="16.5" customHeight="1">
      <c r="A219" s="40"/>
      <c r="B219" s="41"/>
      <c r="C219" s="229" t="s">
        <v>726</v>
      </c>
      <c r="D219" s="229" t="s">
        <v>230</v>
      </c>
      <c r="E219" s="230" t="s">
        <v>3355</v>
      </c>
      <c r="F219" s="231" t="s">
        <v>3356</v>
      </c>
      <c r="G219" s="232" t="s">
        <v>459</v>
      </c>
      <c r="H219" s="233">
        <v>4</v>
      </c>
      <c r="I219" s="234"/>
      <c r="J219" s="235">
        <f>ROUND(I219*H219,2)</f>
        <v>0</v>
      </c>
      <c r="K219" s="231" t="s">
        <v>1</v>
      </c>
      <c r="L219" s="46"/>
      <c r="M219" s="236" t="s">
        <v>1</v>
      </c>
      <c r="N219" s="237" t="s">
        <v>48</v>
      </c>
      <c r="O219" s="93"/>
      <c r="P219" s="238">
        <f>O219*H219</f>
        <v>0</v>
      </c>
      <c r="Q219" s="238">
        <v>0</v>
      </c>
      <c r="R219" s="238">
        <f>Q219*H219</f>
        <v>0</v>
      </c>
      <c r="S219" s="238">
        <v>0</v>
      </c>
      <c r="T219" s="239">
        <f>S219*H219</f>
        <v>0</v>
      </c>
      <c r="U219" s="40"/>
      <c r="V219" s="40"/>
      <c r="W219" s="40"/>
      <c r="X219" s="40"/>
      <c r="Y219" s="40"/>
      <c r="Z219" s="40"/>
      <c r="AA219" s="40"/>
      <c r="AB219" s="40"/>
      <c r="AC219" s="40"/>
      <c r="AD219" s="40"/>
      <c r="AE219" s="40"/>
      <c r="AR219" s="240" t="s">
        <v>300</v>
      </c>
      <c r="AT219" s="240" t="s">
        <v>230</v>
      </c>
      <c r="AU219" s="240" t="s">
        <v>91</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300</v>
      </c>
      <c r="BM219" s="240" t="s">
        <v>3357</v>
      </c>
    </row>
    <row r="220" s="2" customFormat="1" ht="24.15" customHeight="1">
      <c r="A220" s="40"/>
      <c r="B220" s="41"/>
      <c r="C220" s="284" t="s">
        <v>730</v>
      </c>
      <c r="D220" s="284" t="s">
        <v>407</v>
      </c>
      <c r="E220" s="285" t="s">
        <v>3358</v>
      </c>
      <c r="F220" s="286" t="s">
        <v>3359</v>
      </c>
      <c r="G220" s="287" t="s">
        <v>459</v>
      </c>
      <c r="H220" s="288">
        <v>1</v>
      </c>
      <c r="I220" s="289"/>
      <c r="J220" s="290">
        <f>ROUND(I220*H220,2)</f>
        <v>0</v>
      </c>
      <c r="K220" s="286" t="s">
        <v>234</v>
      </c>
      <c r="L220" s="291"/>
      <c r="M220" s="292" t="s">
        <v>1</v>
      </c>
      <c r="N220" s="293" t="s">
        <v>48</v>
      </c>
      <c r="O220" s="93"/>
      <c r="P220" s="238">
        <f>O220*H220</f>
        <v>0</v>
      </c>
      <c r="Q220" s="238">
        <v>0.0097000000000000003</v>
      </c>
      <c r="R220" s="238">
        <f>Q220*H220</f>
        <v>0.0097000000000000003</v>
      </c>
      <c r="S220" s="238">
        <v>0</v>
      </c>
      <c r="T220" s="239">
        <f>S220*H220</f>
        <v>0</v>
      </c>
      <c r="U220" s="40"/>
      <c r="V220" s="40"/>
      <c r="W220" s="40"/>
      <c r="X220" s="40"/>
      <c r="Y220" s="40"/>
      <c r="Z220" s="40"/>
      <c r="AA220" s="40"/>
      <c r="AB220" s="40"/>
      <c r="AC220" s="40"/>
      <c r="AD220" s="40"/>
      <c r="AE220" s="40"/>
      <c r="AR220" s="240" t="s">
        <v>525</v>
      </c>
      <c r="AT220" s="240" t="s">
        <v>407</v>
      </c>
      <c r="AU220" s="240" t="s">
        <v>91</v>
      </c>
      <c r="AY220" s="18" t="s">
        <v>227</v>
      </c>
      <c r="BE220" s="241">
        <f>IF(N220="základní",J220,0)</f>
        <v>0</v>
      </c>
      <c r="BF220" s="241">
        <f>IF(N220="snížená",J220,0)</f>
        <v>0</v>
      </c>
      <c r="BG220" s="241">
        <f>IF(N220="zákl. přenesená",J220,0)</f>
        <v>0</v>
      </c>
      <c r="BH220" s="241">
        <f>IF(N220="sníž. přenesená",J220,0)</f>
        <v>0</v>
      </c>
      <c r="BI220" s="241">
        <f>IF(N220="nulová",J220,0)</f>
        <v>0</v>
      </c>
      <c r="BJ220" s="18" t="s">
        <v>87</v>
      </c>
      <c r="BK220" s="241">
        <f>ROUND(I220*H220,2)</f>
        <v>0</v>
      </c>
      <c r="BL220" s="18" t="s">
        <v>300</v>
      </c>
      <c r="BM220" s="240" t="s">
        <v>3360</v>
      </c>
    </row>
    <row r="221" s="2" customFormat="1" ht="24.15" customHeight="1">
      <c r="A221" s="40"/>
      <c r="B221" s="41"/>
      <c r="C221" s="284" t="s">
        <v>736</v>
      </c>
      <c r="D221" s="284" t="s">
        <v>407</v>
      </c>
      <c r="E221" s="285" t="s">
        <v>3361</v>
      </c>
      <c r="F221" s="286" t="s">
        <v>3362</v>
      </c>
      <c r="G221" s="287" t="s">
        <v>459</v>
      </c>
      <c r="H221" s="288">
        <v>1</v>
      </c>
      <c r="I221" s="289"/>
      <c r="J221" s="290">
        <f>ROUND(I221*H221,2)</f>
        <v>0</v>
      </c>
      <c r="K221" s="286" t="s">
        <v>234</v>
      </c>
      <c r="L221" s="291"/>
      <c r="M221" s="292" t="s">
        <v>1</v>
      </c>
      <c r="N221" s="293" t="s">
        <v>48</v>
      </c>
      <c r="O221" s="93"/>
      <c r="P221" s="238">
        <f>O221*H221</f>
        <v>0</v>
      </c>
      <c r="Q221" s="238">
        <v>0.0082000000000000007</v>
      </c>
      <c r="R221" s="238">
        <f>Q221*H221</f>
        <v>0.0082000000000000007</v>
      </c>
      <c r="S221" s="238">
        <v>0</v>
      </c>
      <c r="T221" s="239">
        <f>S221*H221</f>
        <v>0</v>
      </c>
      <c r="U221" s="40"/>
      <c r="V221" s="40"/>
      <c r="W221" s="40"/>
      <c r="X221" s="40"/>
      <c r="Y221" s="40"/>
      <c r="Z221" s="40"/>
      <c r="AA221" s="40"/>
      <c r="AB221" s="40"/>
      <c r="AC221" s="40"/>
      <c r="AD221" s="40"/>
      <c r="AE221" s="40"/>
      <c r="AR221" s="240" t="s">
        <v>525</v>
      </c>
      <c r="AT221" s="240" t="s">
        <v>407</v>
      </c>
      <c r="AU221" s="240" t="s">
        <v>91</v>
      </c>
      <c r="AY221" s="18" t="s">
        <v>227</v>
      </c>
      <c r="BE221" s="241">
        <f>IF(N221="základní",J221,0)</f>
        <v>0</v>
      </c>
      <c r="BF221" s="241">
        <f>IF(N221="snížená",J221,0)</f>
        <v>0</v>
      </c>
      <c r="BG221" s="241">
        <f>IF(N221="zákl. přenesená",J221,0)</f>
        <v>0</v>
      </c>
      <c r="BH221" s="241">
        <f>IF(N221="sníž. přenesená",J221,0)</f>
        <v>0</v>
      </c>
      <c r="BI221" s="241">
        <f>IF(N221="nulová",J221,0)</f>
        <v>0</v>
      </c>
      <c r="BJ221" s="18" t="s">
        <v>87</v>
      </c>
      <c r="BK221" s="241">
        <f>ROUND(I221*H221,2)</f>
        <v>0</v>
      </c>
      <c r="BL221" s="18" t="s">
        <v>300</v>
      </c>
      <c r="BM221" s="240" t="s">
        <v>3363</v>
      </c>
    </row>
    <row r="222" s="2" customFormat="1" ht="24.15" customHeight="1">
      <c r="A222" s="40"/>
      <c r="B222" s="41"/>
      <c r="C222" s="284" t="s">
        <v>741</v>
      </c>
      <c r="D222" s="284" t="s">
        <v>407</v>
      </c>
      <c r="E222" s="285" t="s">
        <v>3364</v>
      </c>
      <c r="F222" s="286" t="s">
        <v>3365</v>
      </c>
      <c r="G222" s="287" t="s">
        <v>459</v>
      </c>
      <c r="H222" s="288">
        <v>3</v>
      </c>
      <c r="I222" s="289"/>
      <c r="J222" s="290">
        <f>ROUND(I222*H222,2)</f>
        <v>0</v>
      </c>
      <c r="K222" s="286" t="s">
        <v>234</v>
      </c>
      <c r="L222" s="291"/>
      <c r="M222" s="292" t="s">
        <v>1</v>
      </c>
      <c r="N222" s="293" t="s">
        <v>48</v>
      </c>
      <c r="O222" s="93"/>
      <c r="P222" s="238">
        <f>O222*H222</f>
        <v>0</v>
      </c>
      <c r="Q222" s="238">
        <v>0.0103</v>
      </c>
      <c r="R222" s="238">
        <f>Q222*H222</f>
        <v>0.0309</v>
      </c>
      <c r="S222" s="238">
        <v>0</v>
      </c>
      <c r="T222" s="239">
        <f>S222*H222</f>
        <v>0</v>
      </c>
      <c r="U222" s="40"/>
      <c r="V222" s="40"/>
      <c r="W222" s="40"/>
      <c r="X222" s="40"/>
      <c r="Y222" s="40"/>
      <c r="Z222" s="40"/>
      <c r="AA222" s="40"/>
      <c r="AB222" s="40"/>
      <c r="AC222" s="40"/>
      <c r="AD222" s="40"/>
      <c r="AE222" s="40"/>
      <c r="AR222" s="240" t="s">
        <v>525</v>
      </c>
      <c r="AT222" s="240" t="s">
        <v>407</v>
      </c>
      <c r="AU222" s="240" t="s">
        <v>91</v>
      </c>
      <c r="AY222" s="18" t="s">
        <v>227</v>
      </c>
      <c r="BE222" s="241">
        <f>IF(N222="základní",J222,0)</f>
        <v>0</v>
      </c>
      <c r="BF222" s="241">
        <f>IF(N222="snížená",J222,0)</f>
        <v>0</v>
      </c>
      <c r="BG222" s="241">
        <f>IF(N222="zákl. přenesená",J222,0)</f>
        <v>0</v>
      </c>
      <c r="BH222" s="241">
        <f>IF(N222="sníž. přenesená",J222,0)</f>
        <v>0</v>
      </c>
      <c r="BI222" s="241">
        <f>IF(N222="nulová",J222,0)</f>
        <v>0</v>
      </c>
      <c r="BJ222" s="18" t="s">
        <v>87</v>
      </c>
      <c r="BK222" s="241">
        <f>ROUND(I222*H222,2)</f>
        <v>0</v>
      </c>
      <c r="BL222" s="18" t="s">
        <v>300</v>
      </c>
      <c r="BM222" s="240" t="s">
        <v>3366</v>
      </c>
    </row>
    <row r="223" s="2" customFormat="1" ht="24.15" customHeight="1">
      <c r="A223" s="40"/>
      <c r="B223" s="41"/>
      <c r="C223" s="284" t="s">
        <v>746</v>
      </c>
      <c r="D223" s="284" t="s">
        <v>407</v>
      </c>
      <c r="E223" s="285" t="s">
        <v>3367</v>
      </c>
      <c r="F223" s="286" t="s">
        <v>3368</v>
      </c>
      <c r="G223" s="287" t="s">
        <v>459</v>
      </c>
      <c r="H223" s="288">
        <v>2</v>
      </c>
      <c r="I223" s="289"/>
      <c r="J223" s="290">
        <f>ROUND(I223*H223,2)</f>
        <v>0</v>
      </c>
      <c r="K223" s="286" t="s">
        <v>234</v>
      </c>
      <c r="L223" s="291"/>
      <c r="M223" s="292" t="s">
        <v>1</v>
      </c>
      <c r="N223" s="293" t="s">
        <v>48</v>
      </c>
      <c r="O223" s="93"/>
      <c r="P223" s="238">
        <f>O223*H223</f>
        <v>0</v>
      </c>
      <c r="Q223" s="238">
        <v>0.016400000000000001</v>
      </c>
      <c r="R223" s="238">
        <f>Q223*H223</f>
        <v>0.032800000000000003</v>
      </c>
      <c r="S223" s="238">
        <v>0</v>
      </c>
      <c r="T223" s="239">
        <f>S223*H223</f>
        <v>0</v>
      </c>
      <c r="U223" s="40"/>
      <c r="V223" s="40"/>
      <c r="W223" s="40"/>
      <c r="X223" s="40"/>
      <c r="Y223" s="40"/>
      <c r="Z223" s="40"/>
      <c r="AA223" s="40"/>
      <c r="AB223" s="40"/>
      <c r="AC223" s="40"/>
      <c r="AD223" s="40"/>
      <c r="AE223" s="40"/>
      <c r="AR223" s="240" t="s">
        <v>525</v>
      </c>
      <c r="AT223" s="240" t="s">
        <v>407</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300</v>
      </c>
      <c r="BM223" s="240" t="s">
        <v>3369</v>
      </c>
    </row>
    <row r="224" s="2" customFormat="1" ht="24.15" customHeight="1">
      <c r="A224" s="40"/>
      <c r="B224" s="41"/>
      <c r="C224" s="284" t="s">
        <v>750</v>
      </c>
      <c r="D224" s="284" t="s">
        <v>407</v>
      </c>
      <c r="E224" s="285" t="s">
        <v>3370</v>
      </c>
      <c r="F224" s="286" t="s">
        <v>3371</v>
      </c>
      <c r="G224" s="287" t="s">
        <v>459</v>
      </c>
      <c r="H224" s="288">
        <v>4</v>
      </c>
      <c r="I224" s="289"/>
      <c r="J224" s="290">
        <f>ROUND(I224*H224,2)</f>
        <v>0</v>
      </c>
      <c r="K224" s="286" t="s">
        <v>234</v>
      </c>
      <c r="L224" s="291"/>
      <c r="M224" s="292" t="s">
        <v>1</v>
      </c>
      <c r="N224" s="293" t="s">
        <v>48</v>
      </c>
      <c r="O224" s="93"/>
      <c r="P224" s="238">
        <f>O224*H224</f>
        <v>0</v>
      </c>
      <c r="Q224" s="238">
        <v>0.020500000000000001</v>
      </c>
      <c r="R224" s="238">
        <f>Q224*H224</f>
        <v>0.082000000000000003</v>
      </c>
      <c r="S224" s="238">
        <v>0</v>
      </c>
      <c r="T224" s="239">
        <f>S224*H224</f>
        <v>0</v>
      </c>
      <c r="U224" s="40"/>
      <c r="V224" s="40"/>
      <c r="W224" s="40"/>
      <c r="X224" s="40"/>
      <c r="Y224" s="40"/>
      <c r="Z224" s="40"/>
      <c r="AA224" s="40"/>
      <c r="AB224" s="40"/>
      <c r="AC224" s="40"/>
      <c r="AD224" s="40"/>
      <c r="AE224" s="40"/>
      <c r="AR224" s="240" t="s">
        <v>525</v>
      </c>
      <c r="AT224" s="240" t="s">
        <v>407</v>
      </c>
      <c r="AU224" s="240" t="s">
        <v>91</v>
      </c>
      <c r="AY224" s="18" t="s">
        <v>227</v>
      </c>
      <c r="BE224" s="241">
        <f>IF(N224="základní",J224,0)</f>
        <v>0</v>
      </c>
      <c r="BF224" s="241">
        <f>IF(N224="snížená",J224,0)</f>
        <v>0</v>
      </c>
      <c r="BG224" s="241">
        <f>IF(N224="zákl. přenesená",J224,0)</f>
        <v>0</v>
      </c>
      <c r="BH224" s="241">
        <f>IF(N224="sníž. přenesená",J224,0)</f>
        <v>0</v>
      </c>
      <c r="BI224" s="241">
        <f>IF(N224="nulová",J224,0)</f>
        <v>0</v>
      </c>
      <c r="BJ224" s="18" t="s">
        <v>87</v>
      </c>
      <c r="BK224" s="241">
        <f>ROUND(I224*H224,2)</f>
        <v>0</v>
      </c>
      <c r="BL224" s="18" t="s">
        <v>300</v>
      </c>
      <c r="BM224" s="240" t="s">
        <v>3372</v>
      </c>
    </row>
    <row r="225" s="2" customFormat="1" ht="24.15" customHeight="1">
      <c r="A225" s="40"/>
      <c r="B225" s="41"/>
      <c r="C225" s="284" t="s">
        <v>754</v>
      </c>
      <c r="D225" s="284" t="s">
        <v>407</v>
      </c>
      <c r="E225" s="285" t="s">
        <v>3373</v>
      </c>
      <c r="F225" s="286" t="s">
        <v>3374</v>
      </c>
      <c r="G225" s="287" t="s">
        <v>459</v>
      </c>
      <c r="H225" s="288">
        <v>4</v>
      </c>
      <c r="I225" s="289"/>
      <c r="J225" s="290">
        <f>ROUND(I225*H225,2)</f>
        <v>0</v>
      </c>
      <c r="K225" s="286" t="s">
        <v>1</v>
      </c>
      <c r="L225" s="291"/>
      <c r="M225" s="292" t="s">
        <v>1</v>
      </c>
      <c r="N225" s="293" t="s">
        <v>48</v>
      </c>
      <c r="O225" s="93"/>
      <c r="P225" s="238">
        <f>O225*H225</f>
        <v>0</v>
      </c>
      <c r="Q225" s="238">
        <v>0.0091999999999999998</v>
      </c>
      <c r="R225" s="238">
        <f>Q225*H225</f>
        <v>0.036799999999999999</v>
      </c>
      <c r="S225" s="238">
        <v>0</v>
      </c>
      <c r="T225" s="239">
        <f>S225*H225</f>
        <v>0</v>
      </c>
      <c r="U225" s="40"/>
      <c r="V225" s="40"/>
      <c r="W225" s="40"/>
      <c r="X225" s="40"/>
      <c r="Y225" s="40"/>
      <c r="Z225" s="40"/>
      <c r="AA225" s="40"/>
      <c r="AB225" s="40"/>
      <c r="AC225" s="40"/>
      <c r="AD225" s="40"/>
      <c r="AE225" s="40"/>
      <c r="AR225" s="240" t="s">
        <v>525</v>
      </c>
      <c r="AT225" s="240" t="s">
        <v>407</v>
      </c>
      <c r="AU225" s="240" t="s">
        <v>91</v>
      </c>
      <c r="AY225" s="18" t="s">
        <v>227</v>
      </c>
      <c r="BE225" s="241">
        <f>IF(N225="základní",J225,0)</f>
        <v>0</v>
      </c>
      <c r="BF225" s="241">
        <f>IF(N225="snížená",J225,0)</f>
        <v>0</v>
      </c>
      <c r="BG225" s="241">
        <f>IF(N225="zákl. přenesená",J225,0)</f>
        <v>0</v>
      </c>
      <c r="BH225" s="241">
        <f>IF(N225="sníž. přenesená",J225,0)</f>
        <v>0</v>
      </c>
      <c r="BI225" s="241">
        <f>IF(N225="nulová",J225,0)</f>
        <v>0</v>
      </c>
      <c r="BJ225" s="18" t="s">
        <v>87</v>
      </c>
      <c r="BK225" s="241">
        <f>ROUND(I225*H225,2)</f>
        <v>0</v>
      </c>
      <c r="BL225" s="18" t="s">
        <v>300</v>
      </c>
      <c r="BM225" s="240" t="s">
        <v>3375</v>
      </c>
    </row>
    <row r="226" s="2" customFormat="1" ht="24.15" customHeight="1">
      <c r="A226" s="40"/>
      <c r="B226" s="41"/>
      <c r="C226" s="284" t="s">
        <v>759</v>
      </c>
      <c r="D226" s="284" t="s">
        <v>407</v>
      </c>
      <c r="E226" s="285" t="s">
        <v>3376</v>
      </c>
      <c r="F226" s="286" t="s">
        <v>3377</v>
      </c>
      <c r="G226" s="287" t="s">
        <v>459</v>
      </c>
      <c r="H226" s="288">
        <v>1</v>
      </c>
      <c r="I226" s="289"/>
      <c r="J226" s="290">
        <f>ROUND(I226*H226,2)</f>
        <v>0</v>
      </c>
      <c r="K226" s="286" t="s">
        <v>234</v>
      </c>
      <c r="L226" s="291"/>
      <c r="M226" s="292" t="s">
        <v>1</v>
      </c>
      <c r="N226" s="293" t="s">
        <v>48</v>
      </c>
      <c r="O226" s="93"/>
      <c r="P226" s="238">
        <f>O226*H226</f>
        <v>0</v>
      </c>
      <c r="Q226" s="238">
        <v>0.042999999999999997</v>
      </c>
      <c r="R226" s="238">
        <f>Q226*H226</f>
        <v>0.042999999999999997</v>
      </c>
      <c r="S226" s="238">
        <v>0</v>
      </c>
      <c r="T226" s="239">
        <f>S226*H226</f>
        <v>0</v>
      </c>
      <c r="U226" s="40"/>
      <c r="V226" s="40"/>
      <c r="W226" s="40"/>
      <c r="X226" s="40"/>
      <c r="Y226" s="40"/>
      <c r="Z226" s="40"/>
      <c r="AA226" s="40"/>
      <c r="AB226" s="40"/>
      <c r="AC226" s="40"/>
      <c r="AD226" s="40"/>
      <c r="AE226" s="40"/>
      <c r="AR226" s="240" t="s">
        <v>525</v>
      </c>
      <c r="AT226" s="240" t="s">
        <v>407</v>
      </c>
      <c r="AU226" s="240" t="s">
        <v>91</v>
      </c>
      <c r="AY226" s="18" t="s">
        <v>227</v>
      </c>
      <c r="BE226" s="241">
        <f>IF(N226="základní",J226,0)</f>
        <v>0</v>
      </c>
      <c r="BF226" s="241">
        <f>IF(N226="snížená",J226,0)</f>
        <v>0</v>
      </c>
      <c r="BG226" s="241">
        <f>IF(N226="zákl. přenesená",J226,0)</f>
        <v>0</v>
      </c>
      <c r="BH226" s="241">
        <f>IF(N226="sníž. přenesená",J226,0)</f>
        <v>0</v>
      </c>
      <c r="BI226" s="241">
        <f>IF(N226="nulová",J226,0)</f>
        <v>0</v>
      </c>
      <c r="BJ226" s="18" t="s">
        <v>87</v>
      </c>
      <c r="BK226" s="241">
        <f>ROUND(I226*H226,2)</f>
        <v>0</v>
      </c>
      <c r="BL226" s="18" t="s">
        <v>300</v>
      </c>
      <c r="BM226" s="240" t="s">
        <v>3378</v>
      </c>
    </row>
    <row r="227" s="2" customFormat="1" ht="24.15" customHeight="1">
      <c r="A227" s="40"/>
      <c r="B227" s="41"/>
      <c r="C227" s="284" t="s">
        <v>763</v>
      </c>
      <c r="D227" s="284" t="s">
        <v>407</v>
      </c>
      <c r="E227" s="285" t="s">
        <v>3379</v>
      </c>
      <c r="F227" s="286" t="s">
        <v>3380</v>
      </c>
      <c r="G227" s="287" t="s">
        <v>459</v>
      </c>
      <c r="H227" s="288">
        <v>1</v>
      </c>
      <c r="I227" s="289"/>
      <c r="J227" s="290">
        <f>ROUND(I227*H227,2)</f>
        <v>0</v>
      </c>
      <c r="K227" s="286" t="s">
        <v>234</v>
      </c>
      <c r="L227" s="291"/>
      <c r="M227" s="292" t="s">
        <v>1</v>
      </c>
      <c r="N227" s="293" t="s">
        <v>48</v>
      </c>
      <c r="O227" s="93"/>
      <c r="P227" s="238">
        <f>O227*H227</f>
        <v>0</v>
      </c>
      <c r="Q227" s="238">
        <v>0.0112</v>
      </c>
      <c r="R227" s="238">
        <f>Q227*H227</f>
        <v>0.0112</v>
      </c>
      <c r="S227" s="238">
        <v>0</v>
      </c>
      <c r="T227" s="239">
        <f>S227*H227</f>
        <v>0</v>
      </c>
      <c r="U227" s="40"/>
      <c r="V227" s="40"/>
      <c r="W227" s="40"/>
      <c r="X227" s="40"/>
      <c r="Y227" s="40"/>
      <c r="Z227" s="40"/>
      <c r="AA227" s="40"/>
      <c r="AB227" s="40"/>
      <c r="AC227" s="40"/>
      <c r="AD227" s="40"/>
      <c r="AE227" s="40"/>
      <c r="AR227" s="240" t="s">
        <v>525</v>
      </c>
      <c r="AT227" s="240" t="s">
        <v>407</v>
      </c>
      <c r="AU227" s="240" t="s">
        <v>91</v>
      </c>
      <c r="AY227" s="18" t="s">
        <v>227</v>
      </c>
      <c r="BE227" s="241">
        <f>IF(N227="základní",J227,0)</f>
        <v>0</v>
      </c>
      <c r="BF227" s="241">
        <f>IF(N227="snížená",J227,0)</f>
        <v>0</v>
      </c>
      <c r="BG227" s="241">
        <f>IF(N227="zákl. přenesená",J227,0)</f>
        <v>0</v>
      </c>
      <c r="BH227" s="241">
        <f>IF(N227="sníž. přenesená",J227,0)</f>
        <v>0</v>
      </c>
      <c r="BI227" s="241">
        <f>IF(N227="nulová",J227,0)</f>
        <v>0</v>
      </c>
      <c r="BJ227" s="18" t="s">
        <v>87</v>
      </c>
      <c r="BK227" s="241">
        <f>ROUND(I227*H227,2)</f>
        <v>0</v>
      </c>
      <c r="BL227" s="18" t="s">
        <v>300</v>
      </c>
      <c r="BM227" s="240" t="s">
        <v>3381</v>
      </c>
    </row>
    <row r="228" s="2" customFormat="1" ht="24.15" customHeight="1">
      <c r="A228" s="40"/>
      <c r="B228" s="41"/>
      <c r="C228" s="284" t="s">
        <v>768</v>
      </c>
      <c r="D228" s="284" t="s">
        <v>407</v>
      </c>
      <c r="E228" s="285" t="s">
        <v>3382</v>
      </c>
      <c r="F228" s="286" t="s">
        <v>3383</v>
      </c>
      <c r="G228" s="287" t="s">
        <v>459</v>
      </c>
      <c r="H228" s="288">
        <v>2</v>
      </c>
      <c r="I228" s="289"/>
      <c r="J228" s="290">
        <f>ROUND(I228*H228,2)</f>
        <v>0</v>
      </c>
      <c r="K228" s="286" t="s">
        <v>234</v>
      </c>
      <c r="L228" s="291"/>
      <c r="M228" s="292" t="s">
        <v>1</v>
      </c>
      <c r="N228" s="293" t="s">
        <v>48</v>
      </c>
      <c r="O228" s="93"/>
      <c r="P228" s="238">
        <f>O228*H228</f>
        <v>0</v>
      </c>
      <c r="Q228" s="238">
        <v>0.0144</v>
      </c>
      <c r="R228" s="238">
        <f>Q228*H228</f>
        <v>0.028799999999999999</v>
      </c>
      <c r="S228" s="238">
        <v>0</v>
      </c>
      <c r="T228" s="239">
        <f>S228*H228</f>
        <v>0</v>
      </c>
      <c r="U228" s="40"/>
      <c r="V228" s="40"/>
      <c r="W228" s="40"/>
      <c r="X228" s="40"/>
      <c r="Y228" s="40"/>
      <c r="Z228" s="40"/>
      <c r="AA228" s="40"/>
      <c r="AB228" s="40"/>
      <c r="AC228" s="40"/>
      <c r="AD228" s="40"/>
      <c r="AE228" s="40"/>
      <c r="AR228" s="240" t="s">
        <v>525</v>
      </c>
      <c r="AT228" s="240" t="s">
        <v>407</v>
      </c>
      <c r="AU228" s="240" t="s">
        <v>91</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300</v>
      </c>
      <c r="BM228" s="240" t="s">
        <v>3384</v>
      </c>
    </row>
    <row r="229" s="2" customFormat="1" ht="24.15" customHeight="1">
      <c r="A229" s="40"/>
      <c r="B229" s="41"/>
      <c r="C229" s="284" t="s">
        <v>773</v>
      </c>
      <c r="D229" s="284" t="s">
        <v>407</v>
      </c>
      <c r="E229" s="285" t="s">
        <v>3385</v>
      </c>
      <c r="F229" s="286" t="s">
        <v>3386</v>
      </c>
      <c r="G229" s="287" t="s">
        <v>459</v>
      </c>
      <c r="H229" s="288">
        <v>3</v>
      </c>
      <c r="I229" s="289"/>
      <c r="J229" s="290">
        <f>ROUND(I229*H229,2)</f>
        <v>0</v>
      </c>
      <c r="K229" s="286" t="s">
        <v>234</v>
      </c>
      <c r="L229" s="291"/>
      <c r="M229" s="292" t="s">
        <v>1</v>
      </c>
      <c r="N229" s="293" t="s">
        <v>48</v>
      </c>
      <c r="O229" s="93"/>
      <c r="P229" s="238">
        <f>O229*H229</f>
        <v>0</v>
      </c>
      <c r="Q229" s="238">
        <v>0.0258</v>
      </c>
      <c r="R229" s="238">
        <f>Q229*H229</f>
        <v>0.077399999999999997</v>
      </c>
      <c r="S229" s="238">
        <v>0</v>
      </c>
      <c r="T229" s="239">
        <f>S229*H229</f>
        <v>0</v>
      </c>
      <c r="U229" s="40"/>
      <c r="V229" s="40"/>
      <c r="W229" s="40"/>
      <c r="X229" s="40"/>
      <c r="Y229" s="40"/>
      <c r="Z229" s="40"/>
      <c r="AA229" s="40"/>
      <c r="AB229" s="40"/>
      <c r="AC229" s="40"/>
      <c r="AD229" s="40"/>
      <c r="AE229" s="40"/>
      <c r="AR229" s="240" t="s">
        <v>525</v>
      </c>
      <c r="AT229" s="240" t="s">
        <v>407</v>
      </c>
      <c r="AU229" s="240" t="s">
        <v>91</v>
      </c>
      <c r="AY229" s="18" t="s">
        <v>227</v>
      </c>
      <c r="BE229" s="241">
        <f>IF(N229="základní",J229,0)</f>
        <v>0</v>
      </c>
      <c r="BF229" s="241">
        <f>IF(N229="snížená",J229,0)</f>
        <v>0</v>
      </c>
      <c r="BG229" s="241">
        <f>IF(N229="zákl. přenesená",J229,0)</f>
        <v>0</v>
      </c>
      <c r="BH229" s="241">
        <f>IF(N229="sníž. přenesená",J229,0)</f>
        <v>0</v>
      </c>
      <c r="BI229" s="241">
        <f>IF(N229="nulová",J229,0)</f>
        <v>0</v>
      </c>
      <c r="BJ229" s="18" t="s">
        <v>87</v>
      </c>
      <c r="BK229" s="241">
        <f>ROUND(I229*H229,2)</f>
        <v>0</v>
      </c>
      <c r="BL229" s="18" t="s">
        <v>300</v>
      </c>
      <c r="BM229" s="240" t="s">
        <v>3387</v>
      </c>
    </row>
    <row r="230" s="2" customFormat="1" ht="24.15" customHeight="1">
      <c r="A230" s="40"/>
      <c r="B230" s="41"/>
      <c r="C230" s="284" t="s">
        <v>778</v>
      </c>
      <c r="D230" s="284" t="s">
        <v>407</v>
      </c>
      <c r="E230" s="285" t="s">
        <v>3388</v>
      </c>
      <c r="F230" s="286" t="s">
        <v>3389</v>
      </c>
      <c r="G230" s="287" t="s">
        <v>459</v>
      </c>
      <c r="H230" s="288">
        <v>6</v>
      </c>
      <c r="I230" s="289"/>
      <c r="J230" s="290">
        <f>ROUND(I230*H230,2)</f>
        <v>0</v>
      </c>
      <c r="K230" s="286" t="s">
        <v>234</v>
      </c>
      <c r="L230" s="291"/>
      <c r="M230" s="292" t="s">
        <v>1</v>
      </c>
      <c r="N230" s="293" t="s">
        <v>48</v>
      </c>
      <c r="O230" s="93"/>
      <c r="P230" s="238">
        <f>O230*H230</f>
        <v>0</v>
      </c>
      <c r="Q230" s="238">
        <v>0.0287</v>
      </c>
      <c r="R230" s="238">
        <f>Q230*H230</f>
        <v>0.17219999999999999</v>
      </c>
      <c r="S230" s="238">
        <v>0</v>
      </c>
      <c r="T230" s="239">
        <f>S230*H230</f>
        <v>0</v>
      </c>
      <c r="U230" s="40"/>
      <c r="V230" s="40"/>
      <c r="W230" s="40"/>
      <c r="X230" s="40"/>
      <c r="Y230" s="40"/>
      <c r="Z230" s="40"/>
      <c r="AA230" s="40"/>
      <c r="AB230" s="40"/>
      <c r="AC230" s="40"/>
      <c r="AD230" s="40"/>
      <c r="AE230" s="40"/>
      <c r="AR230" s="240" t="s">
        <v>525</v>
      </c>
      <c r="AT230" s="240" t="s">
        <v>407</v>
      </c>
      <c r="AU230" s="240" t="s">
        <v>91</v>
      </c>
      <c r="AY230" s="18" t="s">
        <v>227</v>
      </c>
      <c r="BE230" s="241">
        <f>IF(N230="základní",J230,0)</f>
        <v>0</v>
      </c>
      <c r="BF230" s="241">
        <f>IF(N230="snížená",J230,0)</f>
        <v>0</v>
      </c>
      <c r="BG230" s="241">
        <f>IF(N230="zákl. přenesená",J230,0)</f>
        <v>0</v>
      </c>
      <c r="BH230" s="241">
        <f>IF(N230="sníž. přenesená",J230,0)</f>
        <v>0</v>
      </c>
      <c r="BI230" s="241">
        <f>IF(N230="nulová",J230,0)</f>
        <v>0</v>
      </c>
      <c r="BJ230" s="18" t="s">
        <v>87</v>
      </c>
      <c r="BK230" s="241">
        <f>ROUND(I230*H230,2)</f>
        <v>0</v>
      </c>
      <c r="BL230" s="18" t="s">
        <v>300</v>
      </c>
      <c r="BM230" s="240" t="s">
        <v>3390</v>
      </c>
    </row>
    <row r="231" s="2" customFormat="1" ht="24.15" customHeight="1">
      <c r="A231" s="40"/>
      <c r="B231" s="41"/>
      <c r="C231" s="284" t="s">
        <v>783</v>
      </c>
      <c r="D231" s="284" t="s">
        <v>407</v>
      </c>
      <c r="E231" s="285" t="s">
        <v>3391</v>
      </c>
      <c r="F231" s="286" t="s">
        <v>3392</v>
      </c>
      <c r="G231" s="287" t="s">
        <v>459</v>
      </c>
      <c r="H231" s="288">
        <v>1</v>
      </c>
      <c r="I231" s="289"/>
      <c r="J231" s="290">
        <f>ROUND(I231*H231,2)</f>
        <v>0</v>
      </c>
      <c r="K231" s="286" t="s">
        <v>234</v>
      </c>
      <c r="L231" s="291"/>
      <c r="M231" s="292" t="s">
        <v>1</v>
      </c>
      <c r="N231" s="293" t="s">
        <v>48</v>
      </c>
      <c r="O231" s="93"/>
      <c r="P231" s="238">
        <f>O231*H231</f>
        <v>0</v>
      </c>
      <c r="Q231" s="238">
        <v>0.045900000000000003</v>
      </c>
      <c r="R231" s="238">
        <f>Q231*H231</f>
        <v>0.045900000000000003</v>
      </c>
      <c r="S231" s="238">
        <v>0</v>
      </c>
      <c r="T231" s="239">
        <f>S231*H231</f>
        <v>0</v>
      </c>
      <c r="U231" s="40"/>
      <c r="V231" s="40"/>
      <c r="W231" s="40"/>
      <c r="X231" s="40"/>
      <c r="Y231" s="40"/>
      <c r="Z231" s="40"/>
      <c r="AA231" s="40"/>
      <c r="AB231" s="40"/>
      <c r="AC231" s="40"/>
      <c r="AD231" s="40"/>
      <c r="AE231" s="40"/>
      <c r="AR231" s="240" t="s">
        <v>525</v>
      </c>
      <c r="AT231" s="240" t="s">
        <v>407</v>
      </c>
      <c r="AU231" s="240" t="s">
        <v>91</v>
      </c>
      <c r="AY231" s="18" t="s">
        <v>227</v>
      </c>
      <c r="BE231" s="241">
        <f>IF(N231="základní",J231,0)</f>
        <v>0</v>
      </c>
      <c r="BF231" s="241">
        <f>IF(N231="snížená",J231,0)</f>
        <v>0</v>
      </c>
      <c r="BG231" s="241">
        <f>IF(N231="zákl. přenesená",J231,0)</f>
        <v>0</v>
      </c>
      <c r="BH231" s="241">
        <f>IF(N231="sníž. přenesená",J231,0)</f>
        <v>0</v>
      </c>
      <c r="BI231" s="241">
        <f>IF(N231="nulová",J231,0)</f>
        <v>0</v>
      </c>
      <c r="BJ231" s="18" t="s">
        <v>87</v>
      </c>
      <c r="BK231" s="241">
        <f>ROUND(I231*H231,2)</f>
        <v>0</v>
      </c>
      <c r="BL231" s="18" t="s">
        <v>300</v>
      </c>
      <c r="BM231" s="240" t="s">
        <v>3393</v>
      </c>
    </row>
    <row r="232" s="2" customFormat="1" ht="24.15" customHeight="1">
      <c r="A232" s="40"/>
      <c r="B232" s="41"/>
      <c r="C232" s="284" t="s">
        <v>788</v>
      </c>
      <c r="D232" s="284" t="s">
        <v>407</v>
      </c>
      <c r="E232" s="285" t="s">
        <v>3394</v>
      </c>
      <c r="F232" s="286" t="s">
        <v>3395</v>
      </c>
      <c r="G232" s="287" t="s">
        <v>459</v>
      </c>
      <c r="H232" s="288">
        <v>1</v>
      </c>
      <c r="I232" s="289"/>
      <c r="J232" s="290">
        <f>ROUND(I232*H232,2)</f>
        <v>0</v>
      </c>
      <c r="K232" s="286" t="s">
        <v>234</v>
      </c>
      <c r="L232" s="291"/>
      <c r="M232" s="292" t="s">
        <v>1</v>
      </c>
      <c r="N232" s="293" t="s">
        <v>48</v>
      </c>
      <c r="O232" s="93"/>
      <c r="P232" s="238">
        <f>O232*H232</f>
        <v>0</v>
      </c>
      <c r="Q232" s="238">
        <v>0.018200000000000001</v>
      </c>
      <c r="R232" s="238">
        <f>Q232*H232</f>
        <v>0.018200000000000001</v>
      </c>
      <c r="S232" s="238">
        <v>0</v>
      </c>
      <c r="T232" s="239">
        <f>S232*H232</f>
        <v>0</v>
      </c>
      <c r="U232" s="40"/>
      <c r="V232" s="40"/>
      <c r="W232" s="40"/>
      <c r="X232" s="40"/>
      <c r="Y232" s="40"/>
      <c r="Z232" s="40"/>
      <c r="AA232" s="40"/>
      <c r="AB232" s="40"/>
      <c r="AC232" s="40"/>
      <c r="AD232" s="40"/>
      <c r="AE232" s="40"/>
      <c r="AR232" s="240" t="s">
        <v>525</v>
      </c>
      <c r="AT232" s="240" t="s">
        <v>407</v>
      </c>
      <c r="AU232" s="240" t="s">
        <v>91</v>
      </c>
      <c r="AY232" s="18" t="s">
        <v>227</v>
      </c>
      <c r="BE232" s="241">
        <f>IF(N232="základní",J232,0)</f>
        <v>0</v>
      </c>
      <c r="BF232" s="241">
        <f>IF(N232="snížená",J232,0)</f>
        <v>0</v>
      </c>
      <c r="BG232" s="241">
        <f>IF(N232="zákl. přenesená",J232,0)</f>
        <v>0</v>
      </c>
      <c r="BH232" s="241">
        <f>IF(N232="sníž. přenesená",J232,0)</f>
        <v>0</v>
      </c>
      <c r="BI232" s="241">
        <f>IF(N232="nulová",J232,0)</f>
        <v>0</v>
      </c>
      <c r="BJ232" s="18" t="s">
        <v>87</v>
      </c>
      <c r="BK232" s="241">
        <f>ROUND(I232*H232,2)</f>
        <v>0</v>
      </c>
      <c r="BL232" s="18" t="s">
        <v>300</v>
      </c>
      <c r="BM232" s="240" t="s">
        <v>3396</v>
      </c>
    </row>
    <row r="233" s="2" customFormat="1" ht="24.15" customHeight="1">
      <c r="A233" s="40"/>
      <c r="B233" s="41"/>
      <c r="C233" s="284" t="s">
        <v>793</v>
      </c>
      <c r="D233" s="284" t="s">
        <v>407</v>
      </c>
      <c r="E233" s="285" t="s">
        <v>3397</v>
      </c>
      <c r="F233" s="286" t="s">
        <v>3398</v>
      </c>
      <c r="G233" s="287" t="s">
        <v>459</v>
      </c>
      <c r="H233" s="288">
        <v>1</v>
      </c>
      <c r="I233" s="289"/>
      <c r="J233" s="290">
        <f>ROUND(I233*H233,2)</f>
        <v>0</v>
      </c>
      <c r="K233" s="286" t="s">
        <v>234</v>
      </c>
      <c r="L233" s="291"/>
      <c r="M233" s="292" t="s">
        <v>1</v>
      </c>
      <c r="N233" s="293" t="s">
        <v>48</v>
      </c>
      <c r="O233" s="93"/>
      <c r="P233" s="238">
        <f>O233*H233</f>
        <v>0</v>
      </c>
      <c r="Q233" s="238">
        <v>0.0235</v>
      </c>
      <c r="R233" s="238">
        <f>Q233*H233</f>
        <v>0.0235</v>
      </c>
      <c r="S233" s="238">
        <v>0</v>
      </c>
      <c r="T233" s="239">
        <f>S233*H233</f>
        <v>0</v>
      </c>
      <c r="U233" s="40"/>
      <c r="V233" s="40"/>
      <c r="W233" s="40"/>
      <c r="X233" s="40"/>
      <c r="Y233" s="40"/>
      <c r="Z233" s="40"/>
      <c r="AA233" s="40"/>
      <c r="AB233" s="40"/>
      <c r="AC233" s="40"/>
      <c r="AD233" s="40"/>
      <c r="AE233" s="40"/>
      <c r="AR233" s="240" t="s">
        <v>525</v>
      </c>
      <c r="AT233" s="240" t="s">
        <v>407</v>
      </c>
      <c r="AU233" s="240" t="s">
        <v>91</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300</v>
      </c>
      <c r="BM233" s="240" t="s">
        <v>3399</v>
      </c>
    </row>
    <row r="234" s="2" customFormat="1" ht="24.15" customHeight="1">
      <c r="A234" s="40"/>
      <c r="B234" s="41"/>
      <c r="C234" s="284" t="s">
        <v>798</v>
      </c>
      <c r="D234" s="284" t="s">
        <v>407</v>
      </c>
      <c r="E234" s="285" t="s">
        <v>3400</v>
      </c>
      <c r="F234" s="286" t="s">
        <v>3401</v>
      </c>
      <c r="G234" s="287" t="s">
        <v>459</v>
      </c>
      <c r="H234" s="288">
        <v>1</v>
      </c>
      <c r="I234" s="289"/>
      <c r="J234" s="290">
        <f>ROUND(I234*H234,2)</f>
        <v>0</v>
      </c>
      <c r="K234" s="286" t="s">
        <v>234</v>
      </c>
      <c r="L234" s="291"/>
      <c r="M234" s="292" t="s">
        <v>1</v>
      </c>
      <c r="N234" s="293" t="s">
        <v>48</v>
      </c>
      <c r="O234" s="93"/>
      <c r="P234" s="238">
        <f>O234*H234</f>
        <v>0</v>
      </c>
      <c r="Q234" s="238">
        <v>0.037600000000000001</v>
      </c>
      <c r="R234" s="238">
        <f>Q234*H234</f>
        <v>0.037600000000000001</v>
      </c>
      <c r="S234" s="238">
        <v>0</v>
      </c>
      <c r="T234" s="239">
        <f>S234*H234</f>
        <v>0</v>
      </c>
      <c r="U234" s="40"/>
      <c r="V234" s="40"/>
      <c r="W234" s="40"/>
      <c r="X234" s="40"/>
      <c r="Y234" s="40"/>
      <c r="Z234" s="40"/>
      <c r="AA234" s="40"/>
      <c r="AB234" s="40"/>
      <c r="AC234" s="40"/>
      <c r="AD234" s="40"/>
      <c r="AE234" s="40"/>
      <c r="AR234" s="240" t="s">
        <v>525</v>
      </c>
      <c r="AT234" s="240" t="s">
        <v>407</v>
      </c>
      <c r="AU234" s="240" t="s">
        <v>91</v>
      </c>
      <c r="AY234" s="18" t="s">
        <v>227</v>
      </c>
      <c r="BE234" s="241">
        <f>IF(N234="základní",J234,0)</f>
        <v>0</v>
      </c>
      <c r="BF234" s="241">
        <f>IF(N234="snížená",J234,0)</f>
        <v>0</v>
      </c>
      <c r="BG234" s="241">
        <f>IF(N234="zákl. přenesená",J234,0)</f>
        <v>0</v>
      </c>
      <c r="BH234" s="241">
        <f>IF(N234="sníž. přenesená",J234,0)</f>
        <v>0</v>
      </c>
      <c r="BI234" s="241">
        <f>IF(N234="nulová",J234,0)</f>
        <v>0</v>
      </c>
      <c r="BJ234" s="18" t="s">
        <v>87</v>
      </c>
      <c r="BK234" s="241">
        <f>ROUND(I234*H234,2)</f>
        <v>0</v>
      </c>
      <c r="BL234" s="18" t="s">
        <v>300</v>
      </c>
      <c r="BM234" s="240" t="s">
        <v>3402</v>
      </c>
    </row>
    <row r="235" s="2" customFormat="1" ht="24.15" customHeight="1">
      <c r="A235" s="40"/>
      <c r="B235" s="41"/>
      <c r="C235" s="284" t="s">
        <v>803</v>
      </c>
      <c r="D235" s="284" t="s">
        <v>407</v>
      </c>
      <c r="E235" s="285" t="s">
        <v>3403</v>
      </c>
      <c r="F235" s="286" t="s">
        <v>3404</v>
      </c>
      <c r="G235" s="287" t="s">
        <v>459</v>
      </c>
      <c r="H235" s="288">
        <v>1</v>
      </c>
      <c r="I235" s="289"/>
      <c r="J235" s="290">
        <f>ROUND(I235*H235,2)</f>
        <v>0</v>
      </c>
      <c r="K235" s="286" t="s">
        <v>234</v>
      </c>
      <c r="L235" s="291"/>
      <c r="M235" s="292" t="s">
        <v>1</v>
      </c>
      <c r="N235" s="293" t="s">
        <v>48</v>
      </c>
      <c r="O235" s="93"/>
      <c r="P235" s="238">
        <f>O235*H235</f>
        <v>0</v>
      </c>
      <c r="Q235" s="238">
        <v>0.047</v>
      </c>
      <c r="R235" s="238">
        <f>Q235*H235</f>
        <v>0.047</v>
      </c>
      <c r="S235" s="238">
        <v>0</v>
      </c>
      <c r="T235" s="239">
        <f>S235*H235</f>
        <v>0</v>
      </c>
      <c r="U235" s="40"/>
      <c r="V235" s="40"/>
      <c r="W235" s="40"/>
      <c r="X235" s="40"/>
      <c r="Y235" s="40"/>
      <c r="Z235" s="40"/>
      <c r="AA235" s="40"/>
      <c r="AB235" s="40"/>
      <c r="AC235" s="40"/>
      <c r="AD235" s="40"/>
      <c r="AE235" s="40"/>
      <c r="AR235" s="240" t="s">
        <v>525</v>
      </c>
      <c r="AT235" s="240" t="s">
        <v>407</v>
      </c>
      <c r="AU235" s="240" t="s">
        <v>91</v>
      </c>
      <c r="AY235" s="18" t="s">
        <v>227</v>
      </c>
      <c r="BE235" s="241">
        <f>IF(N235="základní",J235,0)</f>
        <v>0</v>
      </c>
      <c r="BF235" s="241">
        <f>IF(N235="snížená",J235,0)</f>
        <v>0</v>
      </c>
      <c r="BG235" s="241">
        <f>IF(N235="zákl. přenesená",J235,0)</f>
        <v>0</v>
      </c>
      <c r="BH235" s="241">
        <f>IF(N235="sníž. přenesená",J235,0)</f>
        <v>0</v>
      </c>
      <c r="BI235" s="241">
        <f>IF(N235="nulová",J235,0)</f>
        <v>0</v>
      </c>
      <c r="BJ235" s="18" t="s">
        <v>87</v>
      </c>
      <c r="BK235" s="241">
        <f>ROUND(I235*H235,2)</f>
        <v>0</v>
      </c>
      <c r="BL235" s="18" t="s">
        <v>300</v>
      </c>
      <c r="BM235" s="240" t="s">
        <v>3405</v>
      </c>
    </row>
    <row r="236" s="2" customFormat="1" ht="24.15" customHeight="1">
      <c r="A236" s="40"/>
      <c r="B236" s="41"/>
      <c r="C236" s="284" t="s">
        <v>808</v>
      </c>
      <c r="D236" s="284" t="s">
        <v>407</v>
      </c>
      <c r="E236" s="285" t="s">
        <v>3406</v>
      </c>
      <c r="F236" s="286" t="s">
        <v>3407</v>
      </c>
      <c r="G236" s="287" t="s">
        <v>459</v>
      </c>
      <c r="H236" s="288">
        <v>1</v>
      </c>
      <c r="I236" s="289"/>
      <c r="J236" s="290">
        <f>ROUND(I236*H236,2)</f>
        <v>0</v>
      </c>
      <c r="K236" s="286" t="s">
        <v>234</v>
      </c>
      <c r="L236" s="291"/>
      <c r="M236" s="292" t="s">
        <v>1</v>
      </c>
      <c r="N236" s="293" t="s">
        <v>48</v>
      </c>
      <c r="O236" s="93"/>
      <c r="P236" s="238">
        <f>O236*H236</f>
        <v>0</v>
      </c>
      <c r="Q236" s="238">
        <v>0.026499999999999999</v>
      </c>
      <c r="R236" s="238">
        <f>Q236*H236</f>
        <v>0.026499999999999999</v>
      </c>
      <c r="S236" s="238">
        <v>0</v>
      </c>
      <c r="T236" s="239">
        <f>S236*H236</f>
        <v>0</v>
      </c>
      <c r="U236" s="40"/>
      <c r="V236" s="40"/>
      <c r="W236" s="40"/>
      <c r="X236" s="40"/>
      <c r="Y236" s="40"/>
      <c r="Z236" s="40"/>
      <c r="AA236" s="40"/>
      <c r="AB236" s="40"/>
      <c r="AC236" s="40"/>
      <c r="AD236" s="40"/>
      <c r="AE236" s="40"/>
      <c r="AR236" s="240" t="s">
        <v>525</v>
      </c>
      <c r="AT236" s="240" t="s">
        <v>407</v>
      </c>
      <c r="AU236" s="240" t="s">
        <v>91</v>
      </c>
      <c r="AY236" s="18" t="s">
        <v>227</v>
      </c>
      <c r="BE236" s="241">
        <f>IF(N236="základní",J236,0)</f>
        <v>0</v>
      </c>
      <c r="BF236" s="241">
        <f>IF(N236="snížená",J236,0)</f>
        <v>0</v>
      </c>
      <c r="BG236" s="241">
        <f>IF(N236="zákl. přenesená",J236,0)</f>
        <v>0</v>
      </c>
      <c r="BH236" s="241">
        <f>IF(N236="sníž. přenesená",J236,0)</f>
        <v>0</v>
      </c>
      <c r="BI236" s="241">
        <f>IF(N236="nulová",J236,0)</f>
        <v>0</v>
      </c>
      <c r="BJ236" s="18" t="s">
        <v>87</v>
      </c>
      <c r="BK236" s="241">
        <f>ROUND(I236*H236,2)</f>
        <v>0</v>
      </c>
      <c r="BL236" s="18" t="s">
        <v>300</v>
      </c>
      <c r="BM236" s="240" t="s">
        <v>3408</v>
      </c>
    </row>
    <row r="237" s="2" customFormat="1" ht="24.15" customHeight="1">
      <c r="A237" s="40"/>
      <c r="B237" s="41"/>
      <c r="C237" s="284" t="s">
        <v>813</v>
      </c>
      <c r="D237" s="284" t="s">
        <v>407</v>
      </c>
      <c r="E237" s="285" t="s">
        <v>3409</v>
      </c>
      <c r="F237" s="286" t="s">
        <v>3410</v>
      </c>
      <c r="G237" s="287" t="s">
        <v>459</v>
      </c>
      <c r="H237" s="288">
        <v>1</v>
      </c>
      <c r="I237" s="289"/>
      <c r="J237" s="290">
        <f>ROUND(I237*H237,2)</f>
        <v>0</v>
      </c>
      <c r="K237" s="286" t="s">
        <v>234</v>
      </c>
      <c r="L237" s="291"/>
      <c r="M237" s="292" t="s">
        <v>1</v>
      </c>
      <c r="N237" s="293" t="s">
        <v>48</v>
      </c>
      <c r="O237" s="93"/>
      <c r="P237" s="238">
        <f>O237*H237</f>
        <v>0</v>
      </c>
      <c r="Q237" s="238">
        <v>0.037100000000000001</v>
      </c>
      <c r="R237" s="238">
        <f>Q237*H237</f>
        <v>0.037100000000000001</v>
      </c>
      <c r="S237" s="238">
        <v>0</v>
      </c>
      <c r="T237" s="239">
        <f>S237*H237</f>
        <v>0</v>
      </c>
      <c r="U237" s="40"/>
      <c r="V237" s="40"/>
      <c r="W237" s="40"/>
      <c r="X237" s="40"/>
      <c r="Y237" s="40"/>
      <c r="Z237" s="40"/>
      <c r="AA237" s="40"/>
      <c r="AB237" s="40"/>
      <c r="AC237" s="40"/>
      <c r="AD237" s="40"/>
      <c r="AE237" s="40"/>
      <c r="AR237" s="240" t="s">
        <v>525</v>
      </c>
      <c r="AT237" s="240" t="s">
        <v>407</v>
      </c>
      <c r="AU237" s="240" t="s">
        <v>91</v>
      </c>
      <c r="AY237" s="18" t="s">
        <v>227</v>
      </c>
      <c r="BE237" s="241">
        <f>IF(N237="základní",J237,0)</f>
        <v>0</v>
      </c>
      <c r="BF237" s="241">
        <f>IF(N237="snížená",J237,0)</f>
        <v>0</v>
      </c>
      <c r="BG237" s="241">
        <f>IF(N237="zákl. přenesená",J237,0)</f>
        <v>0</v>
      </c>
      <c r="BH237" s="241">
        <f>IF(N237="sníž. přenesená",J237,0)</f>
        <v>0</v>
      </c>
      <c r="BI237" s="241">
        <f>IF(N237="nulová",J237,0)</f>
        <v>0</v>
      </c>
      <c r="BJ237" s="18" t="s">
        <v>87</v>
      </c>
      <c r="BK237" s="241">
        <f>ROUND(I237*H237,2)</f>
        <v>0</v>
      </c>
      <c r="BL237" s="18" t="s">
        <v>300</v>
      </c>
      <c r="BM237" s="240" t="s">
        <v>3411</v>
      </c>
    </row>
    <row r="238" s="2" customFormat="1" ht="24.15" customHeight="1">
      <c r="A238" s="40"/>
      <c r="B238" s="41"/>
      <c r="C238" s="284" t="s">
        <v>818</v>
      </c>
      <c r="D238" s="284" t="s">
        <v>407</v>
      </c>
      <c r="E238" s="285" t="s">
        <v>3412</v>
      </c>
      <c r="F238" s="286" t="s">
        <v>3413</v>
      </c>
      <c r="G238" s="287" t="s">
        <v>459</v>
      </c>
      <c r="H238" s="288">
        <v>2</v>
      </c>
      <c r="I238" s="289"/>
      <c r="J238" s="290">
        <f>ROUND(I238*H238,2)</f>
        <v>0</v>
      </c>
      <c r="K238" s="286" t="s">
        <v>234</v>
      </c>
      <c r="L238" s="291"/>
      <c r="M238" s="292" t="s">
        <v>1</v>
      </c>
      <c r="N238" s="293" t="s">
        <v>48</v>
      </c>
      <c r="O238" s="93"/>
      <c r="P238" s="238">
        <f>O238*H238</f>
        <v>0</v>
      </c>
      <c r="Q238" s="238">
        <v>0.032599999999999997</v>
      </c>
      <c r="R238" s="238">
        <f>Q238*H238</f>
        <v>0.065199999999999994</v>
      </c>
      <c r="S238" s="238">
        <v>0</v>
      </c>
      <c r="T238" s="239">
        <f>S238*H238</f>
        <v>0</v>
      </c>
      <c r="U238" s="40"/>
      <c r="V238" s="40"/>
      <c r="W238" s="40"/>
      <c r="X238" s="40"/>
      <c r="Y238" s="40"/>
      <c r="Z238" s="40"/>
      <c r="AA238" s="40"/>
      <c r="AB238" s="40"/>
      <c r="AC238" s="40"/>
      <c r="AD238" s="40"/>
      <c r="AE238" s="40"/>
      <c r="AR238" s="240" t="s">
        <v>525</v>
      </c>
      <c r="AT238" s="240" t="s">
        <v>407</v>
      </c>
      <c r="AU238" s="240" t="s">
        <v>91</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300</v>
      </c>
      <c r="BM238" s="240" t="s">
        <v>3414</v>
      </c>
    </row>
    <row r="239" s="2" customFormat="1" ht="24.15" customHeight="1">
      <c r="A239" s="40"/>
      <c r="B239" s="41"/>
      <c r="C239" s="284" t="s">
        <v>823</v>
      </c>
      <c r="D239" s="284" t="s">
        <v>407</v>
      </c>
      <c r="E239" s="285" t="s">
        <v>3415</v>
      </c>
      <c r="F239" s="286" t="s">
        <v>3416</v>
      </c>
      <c r="G239" s="287" t="s">
        <v>459</v>
      </c>
      <c r="H239" s="288">
        <v>3</v>
      </c>
      <c r="I239" s="289"/>
      <c r="J239" s="290">
        <f>ROUND(I239*H239,2)</f>
        <v>0</v>
      </c>
      <c r="K239" s="286" t="s">
        <v>234</v>
      </c>
      <c r="L239" s="291"/>
      <c r="M239" s="292" t="s">
        <v>1</v>
      </c>
      <c r="N239" s="293" t="s">
        <v>48</v>
      </c>
      <c r="O239" s="93"/>
      <c r="P239" s="238">
        <f>O239*H239</f>
        <v>0</v>
      </c>
      <c r="Q239" s="238">
        <v>0.045600000000000002</v>
      </c>
      <c r="R239" s="238">
        <f>Q239*H239</f>
        <v>0.13680000000000001</v>
      </c>
      <c r="S239" s="238">
        <v>0</v>
      </c>
      <c r="T239" s="239">
        <f>S239*H239</f>
        <v>0</v>
      </c>
      <c r="U239" s="40"/>
      <c r="V239" s="40"/>
      <c r="W239" s="40"/>
      <c r="X239" s="40"/>
      <c r="Y239" s="40"/>
      <c r="Z239" s="40"/>
      <c r="AA239" s="40"/>
      <c r="AB239" s="40"/>
      <c r="AC239" s="40"/>
      <c r="AD239" s="40"/>
      <c r="AE239" s="40"/>
      <c r="AR239" s="240" t="s">
        <v>525</v>
      </c>
      <c r="AT239" s="240" t="s">
        <v>407</v>
      </c>
      <c r="AU239" s="240" t="s">
        <v>91</v>
      </c>
      <c r="AY239" s="18" t="s">
        <v>227</v>
      </c>
      <c r="BE239" s="241">
        <f>IF(N239="základní",J239,0)</f>
        <v>0</v>
      </c>
      <c r="BF239" s="241">
        <f>IF(N239="snížená",J239,0)</f>
        <v>0</v>
      </c>
      <c r="BG239" s="241">
        <f>IF(N239="zákl. přenesená",J239,0)</f>
        <v>0</v>
      </c>
      <c r="BH239" s="241">
        <f>IF(N239="sníž. přenesená",J239,0)</f>
        <v>0</v>
      </c>
      <c r="BI239" s="241">
        <f>IF(N239="nulová",J239,0)</f>
        <v>0</v>
      </c>
      <c r="BJ239" s="18" t="s">
        <v>87</v>
      </c>
      <c r="BK239" s="241">
        <f>ROUND(I239*H239,2)</f>
        <v>0</v>
      </c>
      <c r="BL239" s="18" t="s">
        <v>300</v>
      </c>
      <c r="BM239" s="240" t="s">
        <v>3417</v>
      </c>
    </row>
    <row r="240" s="2" customFormat="1" ht="24.15" customHeight="1">
      <c r="A240" s="40"/>
      <c r="B240" s="41"/>
      <c r="C240" s="284" t="s">
        <v>828</v>
      </c>
      <c r="D240" s="284" t="s">
        <v>407</v>
      </c>
      <c r="E240" s="285" t="s">
        <v>3418</v>
      </c>
      <c r="F240" s="286" t="s">
        <v>3419</v>
      </c>
      <c r="G240" s="287" t="s">
        <v>459</v>
      </c>
      <c r="H240" s="288">
        <v>1</v>
      </c>
      <c r="I240" s="289"/>
      <c r="J240" s="290">
        <f>ROUND(I240*H240,2)</f>
        <v>0</v>
      </c>
      <c r="K240" s="286" t="s">
        <v>234</v>
      </c>
      <c r="L240" s="291"/>
      <c r="M240" s="292" t="s">
        <v>1</v>
      </c>
      <c r="N240" s="293" t="s">
        <v>48</v>
      </c>
      <c r="O240" s="93"/>
      <c r="P240" s="238">
        <f>O240*H240</f>
        <v>0</v>
      </c>
      <c r="Q240" s="238">
        <v>0.037699999999999997</v>
      </c>
      <c r="R240" s="238">
        <f>Q240*H240</f>
        <v>0.037699999999999997</v>
      </c>
      <c r="S240" s="238">
        <v>0</v>
      </c>
      <c r="T240" s="239">
        <f>S240*H240</f>
        <v>0</v>
      </c>
      <c r="U240" s="40"/>
      <c r="V240" s="40"/>
      <c r="W240" s="40"/>
      <c r="X240" s="40"/>
      <c r="Y240" s="40"/>
      <c r="Z240" s="40"/>
      <c r="AA240" s="40"/>
      <c r="AB240" s="40"/>
      <c r="AC240" s="40"/>
      <c r="AD240" s="40"/>
      <c r="AE240" s="40"/>
      <c r="AR240" s="240" t="s">
        <v>525</v>
      </c>
      <c r="AT240" s="240" t="s">
        <v>407</v>
      </c>
      <c r="AU240" s="240" t="s">
        <v>91</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300</v>
      </c>
      <c r="BM240" s="240" t="s">
        <v>3420</v>
      </c>
    </row>
    <row r="241" s="2" customFormat="1" ht="24.15" customHeight="1">
      <c r="A241" s="40"/>
      <c r="B241" s="41"/>
      <c r="C241" s="284" t="s">
        <v>833</v>
      </c>
      <c r="D241" s="284" t="s">
        <v>407</v>
      </c>
      <c r="E241" s="285" t="s">
        <v>3421</v>
      </c>
      <c r="F241" s="286" t="s">
        <v>3422</v>
      </c>
      <c r="G241" s="287" t="s">
        <v>459</v>
      </c>
      <c r="H241" s="288">
        <v>8</v>
      </c>
      <c r="I241" s="289"/>
      <c r="J241" s="290">
        <f>ROUND(I241*H241,2)</f>
        <v>0</v>
      </c>
      <c r="K241" s="286" t="s">
        <v>234</v>
      </c>
      <c r="L241" s="291"/>
      <c r="M241" s="292" t="s">
        <v>1</v>
      </c>
      <c r="N241" s="293" t="s">
        <v>48</v>
      </c>
      <c r="O241" s="93"/>
      <c r="P241" s="238">
        <f>O241*H241</f>
        <v>0</v>
      </c>
      <c r="Q241" s="238">
        <v>0.048500000000000001</v>
      </c>
      <c r="R241" s="238">
        <f>Q241*H241</f>
        <v>0.38800000000000001</v>
      </c>
      <c r="S241" s="238">
        <v>0</v>
      </c>
      <c r="T241" s="239">
        <f>S241*H241</f>
        <v>0</v>
      </c>
      <c r="U241" s="40"/>
      <c r="V241" s="40"/>
      <c r="W241" s="40"/>
      <c r="X241" s="40"/>
      <c r="Y241" s="40"/>
      <c r="Z241" s="40"/>
      <c r="AA241" s="40"/>
      <c r="AB241" s="40"/>
      <c r="AC241" s="40"/>
      <c r="AD241" s="40"/>
      <c r="AE241" s="40"/>
      <c r="AR241" s="240" t="s">
        <v>525</v>
      </c>
      <c r="AT241" s="240" t="s">
        <v>407</v>
      </c>
      <c r="AU241" s="240" t="s">
        <v>91</v>
      </c>
      <c r="AY241" s="18" t="s">
        <v>227</v>
      </c>
      <c r="BE241" s="241">
        <f>IF(N241="základní",J241,0)</f>
        <v>0</v>
      </c>
      <c r="BF241" s="241">
        <f>IF(N241="snížená",J241,0)</f>
        <v>0</v>
      </c>
      <c r="BG241" s="241">
        <f>IF(N241="zákl. přenesená",J241,0)</f>
        <v>0</v>
      </c>
      <c r="BH241" s="241">
        <f>IF(N241="sníž. přenesená",J241,0)</f>
        <v>0</v>
      </c>
      <c r="BI241" s="241">
        <f>IF(N241="nulová",J241,0)</f>
        <v>0</v>
      </c>
      <c r="BJ241" s="18" t="s">
        <v>87</v>
      </c>
      <c r="BK241" s="241">
        <f>ROUND(I241*H241,2)</f>
        <v>0</v>
      </c>
      <c r="BL241" s="18" t="s">
        <v>300</v>
      </c>
      <c r="BM241" s="240" t="s">
        <v>3423</v>
      </c>
    </row>
    <row r="242" s="2" customFormat="1" ht="24.15" customHeight="1">
      <c r="A242" s="40"/>
      <c r="B242" s="41"/>
      <c r="C242" s="284" t="s">
        <v>838</v>
      </c>
      <c r="D242" s="284" t="s">
        <v>407</v>
      </c>
      <c r="E242" s="285" t="s">
        <v>3424</v>
      </c>
      <c r="F242" s="286" t="s">
        <v>3425</v>
      </c>
      <c r="G242" s="287" t="s">
        <v>459</v>
      </c>
      <c r="H242" s="288">
        <v>2</v>
      </c>
      <c r="I242" s="289"/>
      <c r="J242" s="290">
        <f>ROUND(I242*H242,2)</f>
        <v>0</v>
      </c>
      <c r="K242" s="286" t="s">
        <v>234</v>
      </c>
      <c r="L242" s="291"/>
      <c r="M242" s="292" t="s">
        <v>1</v>
      </c>
      <c r="N242" s="293" t="s">
        <v>48</v>
      </c>
      <c r="O242" s="93"/>
      <c r="P242" s="238">
        <f>O242*H242</f>
        <v>0</v>
      </c>
      <c r="Q242" s="238">
        <v>0.064699999999999994</v>
      </c>
      <c r="R242" s="238">
        <f>Q242*H242</f>
        <v>0.12939999999999999</v>
      </c>
      <c r="S242" s="238">
        <v>0</v>
      </c>
      <c r="T242" s="239">
        <f>S242*H242</f>
        <v>0</v>
      </c>
      <c r="U242" s="40"/>
      <c r="V242" s="40"/>
      <c r="W242" s="40"/>
      <c r="X242" s="40"/>
      <c r="Y242" s="40"/>
      <c r="Z242" s="40"/>
      <c r="AA242" s="40"/>
      <c r="AB242" s="40"/>
      <c r="AC242" s="40"/>
      <c r="AD242" s="40"/>
      <c r="AE242" s="40"/>
      <c r="AR242" s="240" t="s">
        <v>525</v>
      </c>
      <c r="AT242" s="240" t="s">
        <v>407</v>
      </c>
      <c r="AU242" s="240" t="s">
        <v>91</v>
      </c>
      <c r="AY242" s="18" t="s">
        <v>227</v>
      </c>
      <c r="BE242" s="241">
        <f>IF(N242="základní",J242,0)</f>
        <v>0</v>
      </c>
      <c r="BF242" s="241">
        <f>IF(N242="snížená",J242,0)</f>
        <v>0</v>
      </c>
      <c r="BG242" s="241">
        <f>IF(N242="zákl. přenesená",J242,0)</f>
        <v>0</v>
      </c>
      <c r="BH242" s="241">
        <f>IF(N242="sníž. přenesená",J242,0)</f>
        <v>0</v>
      </c>
      <c r="BI242" s="241">
        <f>IF(N242="nulová",J242,0)</f>
        <v>0</v>
      </c>
      <c r="BJ242" s="18" t="s">
        <v>87</v>
      </c>
      <c r="BK242" s="241">
        <f>ROUND(I242*H242,2)</f>
        <v>0</v>
      </c>
      <c r="BL242" s="18" t="s">
        <v>300</v>
      </c>
      <c r="BM242" s="240" t="s">
        <v>3426</v>
      </c>
    </row>
    <row r="243" s="2" customFormat="1" ht="24.15" customHeight="1">
      <c r="A243" s="40"/>
      <c r="B243" s="41"/>
      <c r="C243" s="284" t="s">
        <v>843</v>
      </c>
      <c r="D243" s="284" t="s">
        <v>407</v>
      </c>
      <c r="E243" s="285" t="s">
        <v>3427</v>
      </c>
      <c r="F243" s="286" t="s">
        <v>3428</v>
      </c>
      <c r="G243" s="287" t="s">
        <v>459</v>
      </c>
      <c r="H243" s="288">
        <v>1</v>
      </c>
      <c r="I243" s="289"/>
      <c r="J243" s="290">
        <f>ROUND(I243*H243,2)</f>
        <v>0</v>
      </c>
      <c r="K243" s="286" t="s">
        <v>234</v>
      </c>
      <c r="L243" s="291"/>
      <c r="M243" s="292" t="s">
        <v>1</v>
      </c>
      <c r="N243" s="293" t="s">
        <v>48</v>
      </c>
      <c r="O243" s="93"/>
      <c r="P243" s="238">
        <f>O243*H243</f>
        <v>0</v>
      </c>
      <c r="Q243" s="238">
        <v>0.064199999999999993</v>
      </c>
      <c r="R243" s="238">
        <f>Q243*H243</f>
        <v>0.064199999999999993</v>
      </c>
      <c r="S243" s="238">
        <v>0</v>
      </c>
      <c r="T243" s="239">
        <f>S243*H243</f>
        <v>0</v>
      </c>
      <c r="U243" s="40"/>
      <c r="V243" s="40"/>
      <c r="W243" s="40"/>
      <c r="X243" s="40"/>
      <c r="Y243" s="40"/>
      <c r="Z243" s="40"/>
      <c r="AA243" s="40"/>
      <c r="AB243" s="40"/>
      <c r="AC243" s="40"/>
      <c r="AD243" s="40"/>
      <c r="AE243" s="40"/>
      <c r="AR243" s="240" t="s">
        <v>525</v>
      </c>
      <c r="AT243" s="240" t="s">
        <v>407</v>
      </c>
      <c r="AU243" s="240" t="s">
        <v>91</v>
      </c>
      <c r="AY243" s="18" t="s">
        <v>227</v>
      </c>
      <c r="BE243" s="241">
        <f>IF(N243="základní",J243,0)</f>
        <v>0</v>
      </c>
      <c r="BF243" s="241">
        <f>IF(N243="snížená",J243,0)</f>
        <v>0</v>
      </c>
      <c r="BG243" s="241">
        <f>IF(N243="zákl. přenesená",J243,0)</f>
        <v>0</v>
      </c>
      <c r="BH243" s="241">
        <f>IF(N243="sníž. přenesená",J243,0)</f>
        <v>0</v>
      </c>
      <c r="BI243" s="241">
        <f>IF(N243="nulová",J243,0)</f>
        <v>0</v>
      </c>
      <c r="BJ243" s="18" t="s">
        <v>87</v>
      </c>
      <c r="BK243" s="241">
        <f>ROUND(I243*H243,2)</f>
        <v>0</v>
      </c>
      <c r="BL243" s="18" t="s">
        <v>300</v>
      </c>
      <c r="BM243" s="240" t="s">
        <v>3429</v>
      </c>
    </row>
    <row r="244" s="2" customFormat="1" ht="24.15" customHeight="1">
      <c r="A244" s="40"/>
      <c r="B244" s="41"/>
      <c r="C244" s="284" t="s">
        <v>848</v>
      </c>
      <c r="D244" s="284" t="s">
        <v>407</v>
      </c>
      <c r="E244" s="285" t="s">
        <v>3430</v>
      </c>
      <c r="F244" s="286" t="s">
        <v>3431</v>
      </c>
      <c r="G244" s="287" t="s">
        <v>459</v>
      </c>
      <c r="H244" s="288">
        <v>1</v>
      </c>
      <c r="I244" s="289"/>
      <c r="J244" s="290">
        <f>ROUND(I244*H244,2)</f>
        <v>0</v>
      </c>
      <c r="K244" s="286" t="s">
        <v>234</v>
      </c>
      <c r="L244" s="291"/>
      <c r="M244" s="292" t="s">
        <v>1</v>
      </c>
      <c r="N244" s="293" t="s">
        <v>48</v>
      </c>
      <c r="O244" s="93"/>
      <c r="P244" s="238">
        <f>O244*H244</f>
        <v>0</v>
      </c>
      <c r="Q244" s="238">
        <v>0.0722</v>
      </c>
      <c r="R244" s="238">
        <f>Q244*H244</f>
        <v>0.0722</v>
      </c>
      <c r="S244" s="238">
        <v>0</v>
      </c>
      <c r="T244" s="239">
        <f>S244*H244</f>
        <v>0</v>
      </c>
      <c r="U244" s="40"/>
      <c r="V244" s="40"/>
      <c r="W244" s="40"/>
      <c r="X244" s="40"/>
      <c r="Y244" s="40"/>
      <c r="Z244" s="40"/>
      <c r="AA244" s="40"/>
      <c r="AB244" s="40"/>
      <c r="AC244" s="40"/>
      <c r="AD244" s="40"/>
      <c r="AE244" s="40"/>
      <c r="AR244" s="240" t="s">
        <v>525</v>
      </c>
      <c r="AT244" s="240" t="s">
        <v>407</v>
      </c>
      <c r="AU244" s="240" t="s">
        <v>91</v>
      </c>
      <c r="AY244" s="18" t="s">
        <v>227</v>
      </c>
      <c r="BE244" s="241">
        <f>IF(N244="základní",J244,0)</f>
        <v>0</v>
      </c>
      <c r="BF244" s="241">
        <f>IF(N244="snížená",J244,0)</f>
        <v>0</v>
      </c>
      <c r="BG244" s="241">
        <f>IF(N244="zákl. přenesená",J244,0)</f>
        <v>0</v>
      </c>
      <c r="BH244" s="241">
        <f>IF(N244="sníž. přenesená",J244,0)</f>
        <v>0</v>
      </c>
      <c r="BI244" s="241">
        <f>IF(N244="nulová",J244,0)</f>
        <v>0</v>
      </c>
      <c r="BJ244" s="18" t="s">
        <v>87</v>
      </c>
      <c r="BK244" s="241">
        <f>ROUND(I244*H244,2)</f>
        <v>0</v>
      </c>
      <c r="BL244" s="18" t="s">
        <v>300</v>
      </c>
      <c r="BM244" s="240" t="s">
        <v>3432</v>
      </c>
    </row>
    <row r="245" s="2" customFormat="1" ht="24.15" customHeight="1">
      <c r="A245" s="40"/>
      <c r="B245" s="41"/>
      <c r="C245" s="284" t="s">
        <v>852</v>
      </c>
      <c r="D245" s="284" t="s">
        <v>407</v>
      </c>
      <c r="E245" s="285" t="s">
        <v>3433</v>
      </c>
      <c r="F245" s="286" t="s">
        <v>3434</v>
      </c>
      <c r="G245" s="287" t="s">
        <v>459</v>
      </c>
      <c r="H245" s="288">
        <v>2</v>
      </c>
      <c r="I245" s="289"/>
      <c r="J245" s="290">
        <f>ROUND(I245*H245,2)</f>
        <v>0</v>
      </c>
      <c r="K245" s="286" t="s">
        <v>234</v>
      </c>
      <c r="L245" s="291"/>
      <c r="M245" s="292" t="s">
        <v>1</v>
      </c>
      <c r="N245" s="293" t="s">
        <v>48</v>
      </c>
      <c r="O245" s="93"/>
      <c r="P245" s="238">
        <f>O245*H245</f>
        <v>0</v>
      </c>
      <c r="Q245" s="238">
        <v>0.063600000000000004</v>
      </c>
      <c r="R245" s="238">
        <f>Q245*H245</f>
        <v>0.12720000000000001</v>
      </c>
      <c r="S245" s="238">
        <v>0</v>
      </c>
      <c r="T245" s="239">
        <f>S245*H245</f>
        <v>0</v>
      </c>
      <c r="U245" s="40"/>
      <c r="V245" s="40"/>
      <c r="W245" s="40"/>
      <c r="X245" s="40"/>
      <c r="Y245" s="40"/>
      <c r="Z245" s="40"/>
      <c r="AA245" s="40"/>
      <c r="AB245" s="40"/>
      <c r="AC245" s="40"/>
      <c r="AD245" s="40"/>
      <c r="AE245" s="40"/>
      <c r="AR245" s="240" t="s">
        <v>525</v>
      </c>
      <c r="AT245" s="240" t="s">
        <v>407</v>
      </c>
      <c r="AU245" s="240" t="s">
        <v>91</v>
      </c>
      <c r="AY245" s="18" t="s">
        <v>227</v>
      </c>
      <c r="BE245" s="241">
        <f>IF(N245="základní",J245,0)</f>
        <v>0</v>
      </c>
      <c r="BF245" s="241">
        <f>IF(N245="snížená",J245,0)</f>
        <v>0</v>
      </c>
      <c r="BG245" s="241">
        <f>IF(N245="zákl. přenesená",J245,0)</f>
        <v>0</v>
      </c>
      <c r="BH245" s="241">
        <f>IF(N245="sníž. přenesená",J245,0)</f>
        <v>0</v>
      </c>
      <c r="BI245" s="241">
        <f>IF(N245="nulová",J245,0)</f>
        <v>0</v>
      </c>
      <c r="BJ245" s="18" t="s">
        <v>87</v>
      </c>
      <c r="BK245" s="241">
        <f>ROUND(I245*H245,2)</f>
        <v>0</v>
      </c>
      <c r="BL245" s="18" t="s">
        <v>300</v>
      </c>
      <c r="BM245" s="240" t="s">
        <v>3435</v>
      </c>
    </row>
    <row r="246" s="2" customFormat="1" ht="24.15" customHeight="1">
      <c r="A246" s="40"/>
      <c r="B246" s="41"/>
      <c r="C246" s="284" t="s">
        <v>856</v>
      </c>
      <c r="D246" s="284" t="s">
        <v>407</v>
      </c>
      <c r="E246" s="285" t="s">
        <v>3436</v>
      </c>
      <c r="F246" s="286" t="s">
        <v>3437</v>
      </c>
      <c r="G246" s="287" t="s">
        <v>459</v>
      </c>
      <c r="H246" s="288">
        <v>1</v>
      </c>
      <c r="I246" s="289"/>
      <c r="J246" s="290">
        <f>ROUND(I246*H246,2)</f>
        <v>0</v>
      </c>
      <c r="K246" s="286" t="s">
        <v>234</v>
      </c>
      <c r="L246" s="291"/>
      <c r="M246" s="292" t="s">
        <v>1</v>
      </c>
      <c r="N246" s="293" t="s">
        <v>48</v>
      </c>
      <c r="O246" s="93"/>
      <c r="P246" s="238">
        <f>O246*H246</f>
        <v>0</v>
      </c>
      <c r="Q246" s="238">
        <v>0.071599999999999997</v>
      </c>
      <c r="R246" s="238">
        <f>Q246*H246</f>
        <v>0.071599999999999997</v>
      </c>
      <c r="S246" s="238">
        <v>0</v>
      </c>
      <c r="T246" s="239">
        <f>S246*H246</f>
        <v>0</v>
      </c>
      <c r="U246" s="40"/>
      <c r="V246" s="40"/>
      <c r="W246" s="40"/>
      <c r="X246" s="40"/>
      <c r="Y246" s="40"/>
      <c r="Z246" s="40"/>
      <c r="AA246" s="40"/>
      <c r="AB246" s="40"/>
      <c r="AC246" s="40"/>
      <c r="AD246" s="40"/>
      <c r="AE246" s="40"/>
      <c r="AR246" s="240" t="s">
        <v>525</v>
      </c>
      <c r="AT246" s="240" t="s">
        <v>407</v>
      </c>
      <c r="AU246" s="240" t="s">
        <v>91</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300</v>
      </c>
      <c r="BM246" s="240" t="s">
        <v>3438</v>
      </c>
    </row>
    <row r="247" s="2" customFormat="1" ht="16.5" customHeight="1">
      <c r="A247" s="40"/>
      <c r="B247" s="41"/>
      <c r="C247" s="229" t="s">
        <v>860</v>
      </c>
      <c r="D247" s="229" t="s">
        <v>230</v>
      </c>
      <c r="E247" s="230" t="s">
        <v>3439</v>
      </c>
      <c r="F247" s="231" t="s">
        <v>3440</v>
      </c>
      <c r="G247" s="232" t="s">
        <v>459</v>
      </c>
      <c r="H247" s="233">
        <v>53</v>
      </c>
      <c r="I247" s="234"/>
      <c r="J247" s="235">
        <f>ROUND(I247*H247,2)</f>
        <v>0</v>
      </c>
      <c r="K247" s="231" t="s">
        <v>3297</v>
      </c>
      <c r="L247" s="46"/>
      <c r="M247" s="236" t="s">
        <v>1</v>
      </c>
      <c r="N247" s="237" t="s">
        <v>48</v>
      </c>
      <c r="O247" s="93"/>
      <c r="P247" s="238">
        <f>O247*H247</f>
        <v>0</v>
      </c>
      <c r="Q247" s="238">
        <v>0</v>
      </c>
      <c r="R247" s="238">
        <f>Q247*H247</f>
        <v>0</v>
      </c>
      <c r="S247" s="238">
        <v>0</v>
      </c>
      <c r="T247" s="239">
        <f>S247*H247</f>
        <v>0</v>
      </c>
      <c r="U247" s="40"/>
      <c r="V247" s="40"/>
      <c r="W247" s="40"/>
      <c r="X247" s="40"/>
      <c r="Y247" s="40"/>
      <c r="Z247" s="40"/>
      <c r="AA247" s="40"/>
      <c r="AB247" s="40"/>
      <c r="AC247" s="40"/>
      <c r="AD247" s="40"/>
      <c r="AE247" s="40"/>
      <c r="AR247" s="240" t="s">
        <v>300</v>
      </c>
      <c r="AT247" s="240" t="s">
        <v>230</v>
      </c>
      <c r="AU247" s="240" t="s">
        <v>91</v>
      </c>
      <c r="AY247" s="18" t="s">
        <v>227</v>
      </c>
      <c r="BE247" s="241">
        <f>IF(N247="základní",J247,0)</f>
        <v>0</v>
      </c>
      <c r="BF247" s="241">
        <f>IF(N247="snížená",J247,0)</f>
        <v>0</v>
      </c>
      <c r="BG247" s="241">
        <f>IF(N247="zákl. přenesená",J247,0)</f>
        <v>0</v>
      </c>
      <c r="BH247" s="241">
        <f>IF(N247="sníž. přenesená",J247,0)</f>
        <v>0</v>
      </c>
      <c r="BI247" s="241">
        <f>IF(N247="nulová",J247,0)</f>
        <v>0</v>
      </c>
      <c r="BJ247" s="18" t="s">
        <v>87</v>
      </c>
      <c r="BK247" s="241">
        <f>ROUND(I247*H247,2)</f>
        <v>0</v>
      </c>
      <c r="BL247" s="18" t="s">
        <v>300</v>
      </c>
      <c r="BM247" s="240" t="s">
        <v>3441</v>
      </c>
    </row>
    <row r="248" s="2" customFormat="1" ht="16.5" customHeight="1">
      <c r="A248" s="40"/>
      <c r="B248" s="41"/>
      <c r="C248" s="229" t="s">
        <v>869</v>
      </c>
      <c r="D248" s="229" t="s">
        <v>230</v>
      </c>
      <c r="E248" s="230" t="s">
        <v>3442</v>
      </c>
      <c r="F248" s="231" t="s">
        <v>3443</v>
      </c>
      <c r="G248" s="232" t="s">
        <v>1381</v>
      </c>
      <c r="H248" s="305"/>
      <c r="I248" s="234"/>
      <c r="J248" s="235">
        <f>ROUND(I248*H248,2)</f>
        <v>0</v>
      </c>
      <c r="K248" s="231" t="s">
        <v>234</v>
      </c>
      <c r="L248" s="46"/>
      <c r="M248" s="236" t="s">
        <v>1</v>
      </c>
      <c r="N248" s="237" t="s">
        <v>48</v>
      </c>
      <c r="O248" s="93"/>
      <c r="P248" s="238">
        <f>O248*H248</f>
        <v>0</v>
      </c>
      <c r="Q248" s="238">
        <v>0</v>
      </c>
      <c r="R248" s="238">
        <f>Q248*H248</f>
        <v>0</v>
      </c>
      <c r="S248" s="238">
        <v>0</v>
      </c>
      <c r="T248" s="239">
        <f>S248*H248</f>
        <v>0</v>
      </c>
      <c r="U248" s="40"/>
      <c r="V248" s="40"/>
      <c r="W248" s="40"/>
      <c r="X248" s="40"/>
      <c r="Y248" s="40"/>
      <c r="Z248" s="40"/>
      <c r="AA248" s="40"/>
      <c r="AB248" s="40"/>
      <c r="AC248" s="40"/>
      <c r="AD248" s="40"/>
      <c r="AE248" s="40"/>
      <c r="AR248" s="240" t="s">
        <v>300</v>
      </c>
      <c r="AT248" s="240" t="s">
        <v>230</v>
      </c>
      <c r="AU248" s="240" t="s">
        <v>91</v>
      </c>
      <c r="AY248" s="18" t="s">
        <v>227</v>
      </c>
      <c r="BE248" s="241">
        <f>IF(N248="základní",J248,0)</f>
        <v>0</v>
      </c>
      <c r="BF248" s="241">
        <f>IF(N248="snížená",J248,0)</f>
        <v>0</v>
      </c>
      <c r="BG248" s="241">
        <f>IF(N248="zákl. přenesená",J248,0)</f>
        <v>0</v>
      </c>
      <c r="BH248" s="241">
        <f>IF(N248="sníž. přenesená",J248,0)</f>
        <v>0</v>
      </c>
      <c r="BI248" s="241">
        <f>IF(N248="nulová",J248,0)</f>
        <v>0</v>
      </c>
      <c r="BJ248" s="18" t="s">
        <v>87</v>
      </c>
      <c r="BK248" s="241">
        <f>ROUND(I248*H248,2)</f>
        <v>0</v>
      </c>
      <c r="BL248" s="18" t="s">
        <v>300</v>
      </c>
      <c r="BM248" s="240" t="s">
        <v>3444</v>
      </c>
    </row>
    <row r="249" s="12" customFormat="1" ht="22.8" customHeight="1">
      <c r="A249" s="12"/>
      <c r="B249" s="213"/>
      <c r="C249" s="214"/>
      <c r="D249" s="215" t="s">
        <v>82</v>
      </c>
      <c r="E249" s="227" t="s">
        <v>2736</v>
      </c>
      <c r="F249" s="227" t="s">
        <v>2737</v>
      </c>
      <c r="G249" s="214"/>
      <c r="H249" s="214"/>
      <c r="I249" s="217"/>
      <c r="J249" s="228">
        <f>BK249</f>
        <v>0</v>
      </c>
      <c r="K249" s="214"/>
      <c r="L249" s="219"/>
      <c r="M249" s="220"/>
      <c r="N249" s="221"/>
      <c r="O249" s="221"/>
      <c r="P249" s="222">
        <f>SUM(P250:P252)</f>
        <v>0</v>
      </c>
      <c r="Q249" s="221"/>
      <c r="R249" s="222">
        <f>SUM(R250:R252)</f>
        <v>0.025919999999999999</v>
      </c>
      <c r="S249" s="221"/>
      <c r="T249" s="223">
        <f>SUM(T250:T252)</f>
        <v>0</v>
      </c>
      <c r="U249" s="12"/>
      <c r="V249" s="12"/>
      <c r="W249" s="12"/>
      <c r="X249" s="12"/>
      <c r="Y249" s="12"/>
      <c r="Z249" s="12"/>
      <c r="AA249" s="12"/>
      <c r="AB249" s="12"/>
      <c r="AC249" s="12"/>
      <c r="AD249" s="12"/>
      <c r="AE249" s="12"/>
      <c r="AR249" s="224" t="s">
        <v>91</v>
      </c>
      <c r="AT249" s="225" t="s">
        <v>82</v>
      </c>
      <c r="AU249" s="225" t="s">
        <v>87</v>
      </c>
      <c r="AY249" s="224" t="s">
        <v>227</v>
      </c>
      <c r="BK249" s="226">
        <f>SUM(BK250:BK252)</f>
        <v>0</v>
      </c>
    </row>
    <row r="250" s="2" customFormat="1" ht="16.5" customHeight="1">
      <c r="A250" s="40"/>
      <c r="B250" s="41"/>
      <c r="C250" s="229" t="s">
        <v>874</v>
      </c>
      <c r="D250" s="229" t="s">
        <v>230</v>
      </c>
      <c r="E250" s="230" t="s">
        <v>3445</v>
      </c>
      <c r="F250" s="231" t="s">
        <v>3446</v>
      </c>
      <c r="G250" s="232" t="s">
        <v>544</v>
      </c>
      <c r="H250" s="233">
        <v>382</v>
      </c>
      <c r="I250" s="234"/>
      <c r="J250" s="235">
        <f>ROUND(I250*H250,2)</f>
        <v>0</v>
      </c>
      <c r="K250" s="231" t="s">
        <v>1</v>
      </c>
      <c r="L250" s="46"/>
      <c r="M250" s="236" t="s">
        <v>1</v>
      </c>
      <c r="N250" s="237" t="s">
        <v>48</v>
      </c>
      <c r="O250" s="93"/>
      <c r="P250" s="238">
        <f>O250*H250</f>
        <v>0</v>
      </c>
      <c r="Q250" s="238">
        <v>2.0000000000000002E-05</v>
      </c>
      <c r="R250" s="238">
        <f>Q250*H250</f>
        <v>0.007640000000000001</v>
      </c>
      <c r="S250" s="238">
        <v>0</v>
      </c>
      <c r="T250" s="239">
        <f>S250*H250</f>
        <v>0</v>
      </c>
      <c r="U250" s="40"/>
      <c r="V250" s="40"/>
      <c r="W250" s="40"/>
      <c r="X250" s="40"/>
      <c r="Y250" s="40"/>
      <c r="Z250" s="40"/>
      <c r="AA250" s="40"/>
      <c r="AB250" s="40"/>
      <c r="AC250" s="40"/>
      <c r="AD250" s="40"/>
      <c r="AE250" s="40"/>
      <c r="AR250" s="240" t="s">
        <v>300</v>
      </c>
      <c r="AT250" s="240" t="s">
        <v>230</v>
      </c>
      <c r="AU250" s="240" t="s">
        <v>91</v>
      </c>
      <c r="AY250" s="18" t="s">
        <v>227</v>
      </c>
      <c r="BE250" s="241">
        <f>IF(N250="základní",J250,0)</f>
        <v>0</v>
      </c>
      <c r="BF250" s="241">
        <f>IF(N250="snížená",J250,0)</f>
        <v>0</v>
      </c>
      <c r="BG250" s="241">
        <f>IF(N250="zákl. přenesená",J250,0)</f>
        <v>0</v>
      </c>
      <c r="BH250" s="241">
        <f>IF(N250="sníž. přenesená",J250,0)</f>
        <v>0</v>
      </c>
      <c r="BI250" s="241">
        <f>IF(N250="nulová",J250,0)</f>
        <v>0</v>
      </c>
      <c r="BJ250" s="18" t="s">
        <v>87</v>
      </c>
      <c r="BK250" s="241">
        <f>ROUND(I250*H250,2)</f>
        <v>0</v>
      </c>
      <c r="BL250" s="18" t="s">
        <v>300</v>
      </c>
      <c r="BM250" s="240" t="s">
        <v>3447</v>
      </c>
    </row>
    <row r="251" s="2" customFormat="1" ht="16.5" customHeight="1">
      <c r="A251" s="40"/>
      <c r="B251" s="41"/>
      <c r="C251" s="229" t="s">
        <v>876</v>
      </c>
      <c r="D251" s="229" t="s">
        <v>230</v>
      </c>
      <c r="E251" s="230" t="s">
        <v>3448</v>
      </c>
      <c r="F251" s="231" t="s">
        <v>3449</v>
      </c>
      <c r="G251" s="232" t="s">
        <v>544</v>
      </c>
      <c r="H251" s="233">
        <v>52</v>
      </c>
      <c r="I251" s="234"/>
      <c r="J251" s="235">
        <f>ROUND(I251*H251,2)</f>
        <v>0</v>
      </c>
      <c r="K251" s="231" t="s">
        <v>1</v>
      </c>
      <c r="L251" s="46"/>
      <c r="M251" s="236" t="s">
        <v>1</v>
      </c>
      <c r="N251" s="237" t="s">
        <v>48</v>
      </c>
      <c r="O251" s="93"/>
      <c r="P251" s="238">
        <f>O251*H251</f>
        <v>0</v>
      </c>
      <c r="Q251" s="238">
        <v>4.0000000000000003E-05</v>
      </c>
      <c r="R251" s="238">
        <f>Q251*H251</f>
        <v>0.0020800000000000003</v>
      </c>
      <c r="S251" s="238">
        <v>0</v>
      </c>
      <c r="T251" s="239">
        <f>S251*H251</f>
        <v>0</v>
      </c>
      <c r="U251" s="40"/>
      <c r="V251" s="40"/>
      <c r="W251" s="40"/>
      <c r="X251" s="40"/>
      <c r="Y251" s="40"/>
      <c r="Z251" s="40"/>
      <c r="AA251" s="40"/>
      <c r="AB251" s="40"/>
      <c r="AC251" s="40"/>
      <c r="AD251" s="40"/>
      <c r="AE251" s="40"/>
      <c r="AR251" s="240" t="s">
        <v>300</v>
      </c>
      <c r="AT251" s="240" t="s">
        <v>230</v>
      </c>
      <c r="AU251" s="240" t="s">
        <v>91</v>
      </c>
      <c r="AY251" s="18" t="s">
        <v>227</v>
      </c>
      <c r="BE251" s="241">
        <f>IF(N251="základní",J251,0)</f>
        <v>0</v>
      </c>
      <c r="BF251" s="241">
        <f>IF(N251="snížená",J251,0)</f>
        <v>0</v>
      </c>
      <c r="BG251" s="241">
        <f>IF(N251="zákl. přenesená",J251,0)</f>
        <v>0</v>
      </c>
      <c r="BH251" s="241">
        <f>IF(N251="sníž. přenesená",J251,0)</f>
        <v>0</v>
      </c>
      <c r="BI251" s="241">
        <f>IF(N251="nulová",J251,0)</f>
        <v>0</v>
      </c>
      <c r="BJ251" s="18" t="s">
        <v>87</v>
      </c>
      <c r="BK251" s="241">
        <f>ROUND(I251*H251,2)</f>
        <v>0</v>
      </c>
      <c r="BL251" s="18" t="s">
        <v>300</v>
      </c>
      <c r="BM251" s="240" t="s">
        <v>3450</v>
      </c>
    </row>
    <row r="252" s="2" customFormat="1" ht="16.5" customHeight="1">
      <c r="A252" s="40"/>
      <c r="B252" s="41"/>
      <c r="C252" s="229" t="s">
        <v>880</v>
      </c>
      <c r="D252" s="229" t="s">
        <v>230</v>
      </c>
      <c r="E252" s="230" t="s">
        <v>3451</v>
      </c>
      <c r="F252" s="231" t="s">
        <v>3452</v>
      </c>
      <c r="G252" s="232" t="s">
        <v>544</v>
      </c>
      <c r="H252" s="233">
        <v>324</v>
      </c>
      <c r="I252" s="234"/>
      <c r="J252" s="235">
        <f>ROUND(I252*H252,2)</f>
        <v>0</v>
      </c>
      <c r="K252" s="231" t="s">
        <v>1</v>
      </c>
      <c r="L252" s="46"/>
      <c r="M252" s="306" t="s">
        <v>1</v>
      </c>
      <c r="N252" s="307" t="s">
        <v>48</v>
      </c>
      <c r="O252" s="249"/>
      <c r="P252" s="308">
        <f>O252*H252</f>
        <v>0</v>
      </c>
      <c r="Q252" s="308">
        <v>5.0000000000000002E-05</v>
      </c>
      <c r="R252" s="308">
        <f>Q252*H252</f>
        <v>0.016199999999999999</v>
      </c>
      <c r="S252" s="308">
        <v>0</v>
      </c>
      <c r="T252" s="309">
        <f>S252*H252</f>
        <v>0</v>
      </c>
      <c r="U252" s="40"/>
      <c r="V252" s="40"/>
      <c r="W252" s="40"/>
      <c r="X252" s="40"/>
      <c r="Y252" s="40"/>
      <c r="Z252" s="40"/>
      <c r="AA252" s="40"/>
      <c r="AB252" s="40"/>
      <c r="AC252" s="40"/>
      <c r="AD252" s="40"/>
      <c r="AE252" s="40"/>
      <c r="AR252" s="240" t="s">
        <v>300</v>
      </c>
      <c r="AT252" s="240" t="s">
        <v>230</v>
      </c>
      <c r="AU252" s="240" t="s">
        <v>91</v>
      </c>
      <c r="AY252" s="18" t="s">
        <v>227</v>
      </c>
      <c r="BE252" s="241">
        <f>IF(N252="základní",J252,0)</f>
        <v>0</v>
      </c>
      <c r="BF252" s="241">
        <f>IF(N252="snížená",J252,0)</f>
        <v>0</v>
      </c>
      <c r="BG252" s="241">
        <f>IF(N252="zákl. přenesená",J252,0)</f>
        <v>0</v>
      </c>
      <c r="BH252" s="241">
        <f>IF(N252="sníž. přenesená",J252,0)</f>
        <v>0</v>
      </c>
      <c r="BI252" s="241">
        <f>IF(N252="nulová",J252,0)</f>
        <v>0</v>
      </c>
      <c r="BJ252" s="18" t="s">
        <v>87</v>
      </c>
      <c r="BK252" s="241">
        <f>ROUND(I252*H252,2)</f>
        <v>0</v>
      </c>
      <c r="BL252" s="18" t="s">
        <v>300</v>
      </c>
      <c r="BM252" s="240" t="s">
        <v>3453</v>
      </c>
    </row>
    <row r="253" s="2" customFormat="1" ht="6.96" customHeight="1">
      <c r="A253" s="40"/>
      <c r="B253" s="68"/>
      <c r="C253" s="69"/>
      <c r="D253" s="69"/>
      <c r="E253" s="69"/>
      <c r="F253" s="69"/>
      <c r="G253" s="69"/>
      <c r="H253" s="69"/>
      <c r="I253" s="69"/>
      <c r="J253" s="69"/>
      <c r="K253" s="69"/>
      <c r="L253" s="46"/>
      <c r="M253" s="40"/>
      <c r="O253" s="40"/>
      <c r="P253" s="40"/>
      <c r="Q253" s="40"/>
      <c r="R253" s="40"/>
      <c r="S253" s="40"/>
      <c r="T253" s="40"/>
      <c r="U253" s="40"/>
      <c r="V253" s="40"/>
      <c r="W253" s="40"/>
      <c r="X253" s="40"/>
      <c r="Y253" s="40"/>
      <c r="Z253" s="40"/>
      <c r="AA253" s="40"/>
      <c r="AB253" s="40"/>
      <c r="AC253" s="40"/>
      <c r="AD253" s="40"/>
      <c r="AE253" s="40"/>
    </row>
  </sheetData>
  <sheetProtection sheet="1" autoFilter="0" formatColumns="0" formatRows="0" objects="1" scenarios="1" spinCount="100000" saltValue="91kJWkbKnLNoDM/UfVaLvgSkPBvOafRdoduo2VIWmp/qs1o9xErij+TqyEGxHcyYie2+0EUk8RNLkXQvlecrbQ==" hashValue="fUFVrtw6Hl0qwcwqB0LYWQeOIwV+/rhBpGl7j+RSjKcJJDdMzMNICXyAvo3mVN/sq5ZTkw9iRG8RQwY2COYteg==" algorithmName="SHA-512" password="E785"/>
  <autoFilter ref="C137:K252"/>
  <mergeCells count="15">
    <mergeCell ref="E7:H7"/>
    <mergeCell ref="E11:H11"/>
    <mergeCell ref="E9:H9"/>
    <mergeCell ref="E13:H13"/>
    <mergeCell ref="E22:H22"/>
    <mergeCell ref="E31:H31"/>
    <mergeCell ref="E85:H85"/>
    <mergeCell ref="E89:H89"/>
    <mergeCell ref="E87:H87"/>
    <mergeCell ref="E91:H91"/>
    <mergeCell ref="E124:H124"/>
    <mergeCell ref="E128:H128"/>
    <mergeCell ref="E126:H126"/>
    <mergeCell ref="E130:H13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122</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3455</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40</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40</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40</v>
      </c>
      <c r="F28" s="40"/>
      <c r="G28" s="40"/>
      <c r="H28" s="40"/>
      <c r="I28" s="153"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ROUND(J137,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ROUND((SUM(BE137:BE287)),  2)</f>
        <v>0</v>
      </c>
      <c r="G37" s="40"/>
      <c r="H37" s="40"/>
      <c r="I37" s="167">
        <v>0.20999999999999999</v>
      </c>
      <c r="J37" s="166">
        <f>ROUND(((SUM(BE137:BE287))*I37),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ROUND((SUM(BF137:BF287)),  2)</f>
        <v>0</v>
      </c>
      <c r="G38" s="40"/>
      <c r="H38" s="40"/>
      <c r="I38" s="167">
        <v>0.14999999999999999</v>
      </c>
      <c r="J38" s="166">
        <f>ROUND(((SUM(BF137:BF287))*I38),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ROUND((SUM(BG137:BG287)),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ROUND((SUM(BH137:BH287)),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ROUND((SUM(BI137:BI287)),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D.1.4._ZTI - Zdravotně technické instalace</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 </v>
      </c>
      <c r="G95" s="42"/>
      <c r="H95" s="42"/>
      <c r="I95" s="33" t="s">
        <v>36</v>
      </c>
      <c r="J95" s="38" t="str">
        <f>E25</f>
        <v xml:space="preserve"> </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J137</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330</v>
      </c>
      <c r="E101" s="194"/>
      <c r="F101" s="194"/>
      <c r="G101" s="194"/>
      <c r="H101" s="194"/>
      <c r="I101" s="194"/>
      <c r="J101" s="195">
        <f>J138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331</v>
      </c>
      <c r="E102" s="199"/>
      <c r="F102" s="199"/>
      <c r="G102" s="199"/>
      <c r="H102" s="199"/>
      <c r="I102" s="199"/>
      <c r="J102" s="200">
        <f>J139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333</v>
      </c>
      <c r="E103" s="199"/>
      <c r="F103" s="199"/>
      <c r="G103" s="199"/>
      <c r="H103" s="199"/>
      <c r="I103" s="199"/>
      <c r="J103" s="200">
        <f>J151</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334</v>
      </c>
      <c r="E104" s="199"/>
      <c r="F104" s="199"/>
      <c r="G104" s="199"/>
      <c r="H104" s="199"/>
      <c r="I104" s="199"/>
      <c r="J104" s="200">
        <f>J153</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336</v>
      </c>
      <c r="E105" s="199"/>
      <c r="F105" s="199"/>
      <c r="G105" s="199"/>
      <c r="H105" s="199"/>
      <c r="I105" s="199"/>
      <c r="J105" s="200">
        <f>J156</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3143</v>
      </c>
      <c r="E106" s="199"/>
      <c r="F106" s="199"/>
      <c r="G106" s="199"/>
      <c r="H106" s="199"/>
      <c r="I106" s="199"/>
      <c r="J106" s="200">
        <f>J162</f>
        <v>0</v>
      </c>
      <c r="K106" s="135"/>
      <c r="L106" s="201"/>
      <c r="S106" s="10"/>
      <c r="T106" s="10"/>
      <c r="U106" s="10"/>
      <c r="V106" s="10"/>
      <c r="W106" s="10"/>
      <c r="X106" s="10"/>
      <c r="Y106" s="10"/>
      <c r="Z106" s="10"/>
      <c r="AA106" s="10"/>
      <c r="AB106" s="10"/>
      <c r="AC106" s="10"/>
      <c r="AD106" s="10"/>
      <c r="AE106" s="10"/>
    </row>
    <row r="107" s="10" customFormat="1" ht="19.92" customHeight="1">
      <c r="A107" s="10"/>
      <c r="B107" s="197"/>
      <c r="C107" s="135"/>
      <c r="D107" s="198" t="s">
        <v>3456</v>
      </c>
      <c r="E107" s="199"/>
      <c r="F107" s="199"/>
      <c r="G107" s="199"/>
      <c r="H107" s="199"/>
      <c r="I107" s="199"/>
      <c r="J107" s="200">
        <f>J176</f>
        <v>0</v>
      </c>
      <c r="K107" s="135"/>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340</v>
      </c>
      <c r="E108" s="194"/>
      <c r="F108" s="194"/>
      <c r="G108" s="194"/>
      <c r="H108" s="194"/>
      <c r="I108" s="194"/>
      <c r="J108" s="195">
        <f>J185</f>
        <v>0</v>
      </c>
      <c r="K108" s="192"/>
      <c r="L108" s="196"/>
      <c r="S108" s="9"/>
      <c r="T108" s="9"/>
      <c r="U108" s="9"/>
      <c r="V108" s="9"/>
      <c r="W108" s="9"/>
      <c r="X108" s="9"/>
      <c r="Y108" s="9"/>
      <c r="Z108" s="9"/>
      <c r="AA108" s="9"/>
      <c r="AB108" s="9"/>
      <c r="AC108" s="9"/>
      <c r="AD108" s="9"/>
      <c r="AE108" s="9"/>
    </row>
    <row r="109" s="10" customFormat="1" ht="19.92" customHeight="1">
      <c r="A109" s="10"/>
      <c r="B109" s="197"/>
      <c r="C109" s="135"/>
      <c r="D109" s="198" t="s">
        <v>343</v>
      </c>
      <c r="E109" s="199"/>
      <c r="F109" s="199"/>
      <c r="G109" s="199"/>
      <c r="H109" s="199"/>
      <c r="I109" s="199"/>
      <c r="J109" s="200">
        <f>J186</f>
        <v>0</v>
      </c>
      <c r="K109" s="135"/>
      <c r="L109" s="201"/>
      <c r="S109" s="10"/>
      <c r="T109" s="10"/>
      <c r="U109" s="10"/>
      <c r="V109" s="10"/>
      <c r="W109" s="10"/>
      <c r="X109" s="10"/>
      <c r="Y109" s="10"/>
      <c r="Z109" s="10"/>
      <c r="AA109" s="10"/>
      <c r="AB109" s="10"/>
      <c r="AC109" s="10"/>
      <c r="AD109" s="10"/>
      <c r="AE109" s="10"/>
    </row>
    <row r="110" s="10" customFormat="1" ht="19.92" customHeight="1">
      <c r="A110" s="10"/>
      <c r="B110" s="197"/>
      <c r="C110" s="135"/>
      <c r="D110" s="198" t="s">
        <v>344</v>
      </c>
      <c r="E110" s="199"/>
      <c r="F110" s="199"/>
      <c r="G110" s="199"/>
      <c r="H110" s="199"/>
      <c r="I110" s="199"/>
      <c r="J110" s="200">
        <f>J201</f>
        <v>0</v>
      </c>
      <c r="K110" s="135"/>
      <c r="L110" s="201"/>
      <c r="S110" s="10"/>
      <c r="T110" s="10"/>
      <c r="U110" s="10"/>
      <c r="V110" s="10"/>
      <c r="W110" s="10"/>
      <c r="X110" s="10"/>
      <c r="Y110" s="10"/>
      <c r="Z110" s="10"/>
      <c r="AA110" s="10"/>
      <c r="AB110" s="10"/>
      <c r="AC110" s="10"/>
      <c r="AD110" s="10"/>
      <c r="AE110" s="10"/>
    </row>
    <row r="111" s="10" customFormat="1" ht="19.92" customHeight="1">
      <c r="A111" s="10"/>
      <c r="B111" s="197"/>
      <c r="C111" s="135"/>
      <c r="D111" s="198" t="s">
        <v>3457</v>
      </c>
      <c r="E111" s="199"/>
      <c r="F111" s="199"/>
      <c r="G111" s="199"/>
      <c r="H111" s="199"/>
      <c r="I111" s="199"/>
      <c r="J111" s="200">
        <f>J230</f>
        <v>0</v>
      </c>
      <c r="K111" s="135"/>
      <c r="L111" s="201"/>
      <c r="S111" s="10"/>
      <c r="T111" s="10"/>
      <c r="U111" s="10"/>
      <c r="V111" s="10"/>
      <c r="W111" s="10"/>
      <c r="X111" s="10"/>
      <c r="Y111" s="10"/>
      <c r="Z111" s="10"/>
      <c r="AA111" s="10"/>
      <c r="AB111" s="10"/>
      <c r="AC111" s="10"/>
      <c r="AD111" s="10"/>
      <c r="AE111" s="10"/>
    </row>
    <row r="112" s="10" customFormat="1" ht="19.92" customHeight="1">
      <c r="A112" s="10"/>
      <c r="B112" s="197"/>
      <c r="C112" s="135"/>
      <c r="D112" s="198" t="s">
        <v>3458</v>
      </c>
      <c r="E112" s="199"/>
      <c r="F112" s="199"/>
      <c r="G112" s="199"/>
      <c r="H112" s="199"/>
      <c r="I112" s="199"/>
      <c r="J112" s="200">
        <f>J266</f>
        <v>0</v>
      </c>
      <c r="K112" s="135"/>
      <c r="L112" s="201"/>
      <c r="S112" s="10"/>
      <c r="T112" s="10"/>
      <c r="U112" s="10"/>
      <c r="V112" s="10"/>
      <c r="W112" s="10"/>
      <c r="X112" s="10"/>
      <c r="Y112" s="10"/>
      <c r="Z112" s="10"/>
      <c r="AA112" s="10"/>
      <c r="AB112" s="10"/>
      <c r="AC112" s="10"/>
      <c r="AD112" s="10"/>
      <c r="AE112" s="10"/>
    </row>
    <row r="113" s="10" customFormat="1" ht="19.92" customHeight="1">
      <c r="A113" s="10"/>
      <c r="B113" s="197"/>
      <c r="C113" s="135"/>
      <c r="D113" s="198" t="s">
        <v>3459</v>
      </c>
      <c r="E113" s="199"/>
      <c r="F113" s="199"/>
      <c r="G113" s="199"/>
      <c r="H113" s="199"/>
      <c r="I113" s="199"/>
      <c r="J113" s="200">
        <f>J285</f>
        <v>0</v>
      </c>
      <c r="K113" s="135"/>
      <c r="L113" s="201"/>
      <c r="S113" s="10"/>
      <c r="T113" s="10"/>
      <c r="U113" s="10"/>
      <c r="V113" s="10"/>
      <c r="W113" s="10"/>
      <c r="X113" s="10"/>
      <c r="Y113" s="10"/>
      <c r="Z113" s="10"/>
      <c r="AA113" s="10"/>
      <c r="AB113" s="10"/>
      <c r="AC113" s="10"/>
      <c r="AD113" s="10"/>
      <c r="AE113" s="10"/>
    </row>
    <row r="114" s="2" customFormat="1" ht="21.84"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6.96" customHeight="1">
      <c r="A115" s="40"/>
      <c r="B115" s="68"/>
      <c r="C115" s="69"/>
      <c r="D115" s="69"/>
      <c r="E115" s="69"/>
      <c r="F115" s="69"/>
      <c r="G115" s="69"/>
      <c r="H115" s="69"/>
      <c r="I115" s="69"/>
      <c r="J115" s="69"/>
      <c r="K115" s="69"/>
      <c r="L115" s="65"/>
      <c r="S115" s="40"/>
      <c r="T115" s="40"/>
      <c r="U115" s="40"/>
      <c r="V115" s="40"/>
      <c r="W115" s="40"/>
      <c r="X115" s="40"/>
      <c r="Y115" s="40"/>
      <c r="Z115" s="40"/>
      <c r="AA115" s="40"/>
      <c r="AB115" s="40"/>
      <c r="AC115" s="40"/>
      <c r="AD115" s="40"/>
      <c r="AE115" s="40"/>
    </row>
    <row r="119" s="2" customFormat="1" ht="6.96" customHeight="1">
      <c r="A119" s="40"/>
      <c r="B119" s="70"/>
      <c r="C119" s="71"/>
      <c r="D119" s="71"/>
      <c r="E119" s="71"/>
      <c r="F119" s="71"/>
      <c r="G119" s="71"/>
      <c r="H119" s="71"/>
      <c r="I119" s="71"/>
      <c r="J119" s="71"/>
      <c r="K119" s="71"/>
      <c r="L119" s="65"/>
      <c r="S119" s="40"/>
      <c r="T119" s="40"/>
      <c r="U119" s="40"/>
      <c r="V119" s="40"/>
      <c r="W119" s="40"/>
      <c r="X119" s="40"/>
      <c r="Y119" s="40"/>
      <c r="Z119" s="40"/>
      <c r="AA119" s="40"/>
      <c r="AB119" s="40"/>
      <c r="AC119" s="40"/>
      <c r="AD119" s="40"/>
      <c r="AE119" s="40"/>
    </row>
    <row r="120" s="2" customFormat="1" ht="24.96" customHeight="1">
      <c r="A120" s="40"/>
      <c r="B120" s="41"/>
      <c r="C120" s="24" t="s">
        <v>213</v>
      </c>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16</v>
      </c>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186" t="str">
        <f>E7</f>
        <v>PD pro Hasičskou zbrojnici Frýdek</v>
      </c>
      <c r="F123" s="33"/>
      <c r="G123" s="33"/>
      <c r="H123" s="33"/>
      <c r="I123" s="42"/>
      <c r="J123" s="42"/>
      <c r="K123" s="42"/>
      <c r="L123" s="65"/>
      <c r="S123" s="40"/>
      <c r="T123" s="40"/>
      <c r="U123" s="40"/>
      <c r="V123" s="40"/>
      <c r="W123" s="40"/>
      <c r="X123" s="40"/>
      <c r="Y123" s="40"/>
      <c r="Z123" s="40"/>
      <c r="AA123" s="40"/>
      <c r="AB123" s="40"/>
      <c r="AC123" s="40"/>
      <c r="AD123" s="40"/>
      <c r="AE123" s="40"/>
    </row>
    <row r="124" s="1" customFormat="1" ht="12" customHeight="1">
      <c r="B124" s="22"/>
      <c r="C124" s="33" t="s">
        <v>198</v>
      </c>
      <c r="D124" s="23"/>
      <c r="E124" s="23"/>
      <c r="F124" s="23"/>
      <c r="G124" s="23"/>
      <c r="H124" s="23"/>
      <c r="I124" s="23"/>
      <c r="J124" s="23"/>
      <c r="K124" s="23"/>
      <c r="L124" s="21"/>
    </row>
    <row r="125" s="1" customFormat="1" ht="16.5" customHeight="1">
      <c r="B125" s="22"/>
      <c r="C125" s="23"/>
      <c r="D125" s="23"/>
      <c r="E125" s="186" t="s">
        <v>199</v>
      </c>
      <c r="F125" s="23"/>
      <c r="G125" s="23"/>
      <c r="H125" s="23"/>
      <c r="I125" s="23"/>
      <c r="J125" s="23"/>
      <c r="K125" s="23"/>
      <c r="L125" s="21"/>
    </row>
    <row r="126" s="1" customFormat="1" ht="12" customHeight="1">
      <c r="B126" s="22"/>
      <c r="C126" s="33" t="s">
        <v>200</v>
      </c>
      <c r="D126" s="23"/>
      <c r="E126" s="23"/>
      <c r="F126" s="23"/>
      <c r="G126" s="23"/>
      <c r="H126" s="23"/>
      <c r="I126" s="23"/>
      <c r="J126" s="23"/>
      <c r="K126" s="23"/>
      <c r="L126" s="21"/>
    </row>
    <row r="127" s="2" customFormat="1" ht="16.5" customHeight="1">
      <c r="A127" s="40"/>
      <c r="B127" s="41"/>
      <c r="C127" s="42"/>
      <c r="D127" s="42"/>
      <c r="E127" s="251" t="s">
        <v>327</v>
      </c>
      <c r="F127" s="42"/>
      <c r="G127" s="42"/>
      <c r="H127" s="42"/>
      <c r="I127" s="42"/>
      <c r="J127" s="42"/>
      <c r="K127" s="42"/>
      <c r="L127" s="65"/>
      <c r="S127" s="40"/>
      <c r="T127" s="40"/>
      <c r="U127" s="40"/>
      <c r="V127" s="40"/>
      <c r="W127" s="40"/>
      <c r="X127" s="40"/>
      <c r="Y127" s="40"/>
      <c r="Z127" s="40"/>
      <c r="AA127" s="40"/>
      <c r="AB127" s="40"/>
      <c r="AC127" s="40"/>
      <c r="AD127" s="40"/>
      <c r="AE127" s="40"/>
    </row>
    <row r="128" s="2" customFormat="1" ht="12" customHeight="1">
      <c r="A128" s="40"/>
      <c r="B128" s="41"/>
      <c r="C128" s="33" t="s">
        <v>3454</v>
      </c>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16.5" customHeight="1">
      <c r="A129" s="40"/>
      <c r="B129" s="41"/>
      <c r="C129" s="42"/>
      <c r="D129" s="42"/>
      <c r="E129" s="78" t="str">
        <f>E13</f>
        <v>D.1.4._ZTI - Zdravotně technické instalace</v>
      </c>
      <c r="F129" s="42"/>
      <c r="G129" s="42"/>
      <c r="H129" s="42"/>
      <c r="I129" s="42"/>
      <c r="J129" s="42"/>
      <c r="K129" s="42"/>
      <c r="L129" s="65"/>
      <c r="S129" s="40"/>
      <c r="T129" s="40"/>
      <c r="U129" s="40"/>
      <c r="V129" s="40"/>
      <c r="W129" s="40"/>
      <c r="X129" s="40"/>
      <c r="Y129" s="40"/>
      <c r="Z129" s="40"/>
      <c r="AA129" s="40"/>
      <c r="AB129" s="40"/>
      <c r="AC129" s="40"/>
      <c r="AD129" s="40"/>
      <c r="AE129" s="40"/>
    </row>
    <row r="130" s="2" customFormat="1" ht="6.96" customHeight="1">
      <c r="A130" s="40"/>
      <c r="B130" s="41"/>
      <c r="C130" s="42"/>
      <c r="D130" s="42"/>
      <c r="E130" s="42"/>
      <c r="F130" s="42"/>
      <c r="G130" s="42"/>
      <c r="H130" s="42"/>
      <c r="I130" s="42"/>
      <c r="J130" s="42"/>
      <c r="K130" s="42"/>
      <c r="L130" s="65"/>
      <c r="S130" s="40"/>
      <c r="T130" s="40"/>
      <c r="U130" s="40"/>
      <c r="V130" s="40"/>
      <c r="W130" s="40"/>
      <c r="X130" s="40"/>
      <c r="Y130" s="40"/>
      <c r="Z130" s="40"/>
      <c r="AA130" s="40"/>
      <c r="AB130" s="40"/>
      <c r="AC130" s="40"/>
      <c r="AD130" s="40"/>
      <c r="AE130" s="40"/>
    </row>
    <row r="131" s="2" customFormat="1" ht="12" customHeight="1">
      <c r="A131" s="40"/>
      <c r="B131" s="41"/>
      <c r="C131" s="33" t="s">
        <v>22</v>
      </c>
      <c r="D131" s="42"/>
      <c r="E131" s="42"/>
      <c r="F131" s="28" t="str">
        <f>F16</f>
        <v xml:space="preserve"> </v>
      </c>
      <c r="G131" s="42"/>
      <c r="H131" s="42"/>
      <c r="I131" s="33" t="s">
        <v>24</v>
      </c>
      <c r="J131" s="81" t="str">
        <f>IF(J16="","",J16)</f>
        <v>26. 7. 2019</v>
      </c>
      <c r="K131" s="42"/>
      <c r="L131" s="65"/>
      <c r="S131" s="40"/>
      <c r="T131" s="40"/>
      <c r="U131" s="40"/>
      <c r="V131" s="40"/>
      <c r="W131" s="40"/>
      <c r="X131" s="40"/>
      <c r="Y131" s="40"/>
      <c r="Z131" s="40"/>
      <c r="AA131" s="40"/>
      <c r="AB131" s="40"/>
      <c r="AC131" s="40"/>
      <c r="AD131" s="40"/>
      <c r="AE131" s="40"/>
    </row>
    <row r="132" s="2" customFormat="1" ht="6.96" customHeight="1">
      <c r="A132" s="40"/>
      <c r="B132" s="41"/>
      <c r="C132" s="42"/>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15.15" customHeight="1">
      <c r="A133" s="40"/>
      <c r="B133" s="41"/>
      <c r="C133" s="33" t="s">
        <v>30</v>
      </c>
      <c r="D133" s="42"/>
      <c r="E133" s="42"/>
      <c r="F133" s="28" t="str">
        <f>E19</f>
        <v xml:space="preserve"> </v>
      </c>
      <c r="G133" s="42"/>
      <c r="H133" s="42"/>
      <c r="I133" s="33" t="s">
        <v>36</v>
      </c>
      <c r="J133" s="38" t="str">
        <f>E25</f>
        <v xml:space="preserve"> </v>
      </c>
      <c r="K133" s="42"/>
      <c r="L133" s="65"/>
      <c r="S133" s="40"/>
      <c r="T133" s="40"/>
      <c r="U133" s="40"/>
      <c r="V133" s="40"/>
      <c r="W133" s="40"/>
      <c r="X133" s="40"/>
      <c r="Y133" s="40"/>
      <c r="Z133" s="40"/>
      <c r="AA133" s="40"/>
      <c r="AB133" s="40"/>
      <c r="AC133" s="40"/>
      <c r="AD133" s="40"/>
      <c r="AE133" s="40"/>
    </row>
    <row r="134" s="2" customFormat="1" ht="15.15" customHeight="1">
      <c r="A134" s="40"/>
      <c r="B134" s="41"/>
      <c r="C134" s="33" t="s">
        <v>34</v>
      </c>
      <c r="D134" s="42"/>
      <c r="E134" s="42"/>
      <c r="F134" s="28" t="str">
        <f>IF(E22="","",E22)</f>
        <v>Vyplň údaj</v>
      </c>
      <c r="G134" s="42"/>
      <c r="H134" s="42"/>
      <c r="I134" s="33" t="s">
        <v>39</v>
      </c>
      <c r="J134" s="38" t="str">
        <f>E28</f>
        <v xml:space="preserve"> </v>
      </c>
      <c r="K134" s="42"/>
      <c r="L134" s="65"/>
      <c r="S134" s="40"/>
      <c r="T134" s="40"/>
      <c r="U134" s="40"/>
      <c r="V134" s="40"/>
      <c r="W134" s="40"/>
      <c r="X134" s="40"/>
      <c r="Y134" s="40"/>
      <c r="Z134" s="40"/>
      <c r="AA134" s="40"/>
      <c r="AB134" s="40"/>
      <c r="AC134" s="40"/>
      <c r="AD134" s="40"/>
      <c r="AE134" s="40"/>
    </row>
    <row r="135" s="2" customFormat="1" ht="10.32" customHeight="1">
      <c r="A135" s="40"/>
      <c r="B135" s="41"/>
      <c r="C135" s="42"/>
      <c r="D135" s="42"/>
      <c r="E135" s="42"/>
      <c r="F135" s="42"/>
      <c r="G135" s="42"/>
      <c r="H135" s="42"/>
      <c r="I135" s="42"/>
      <c r="J135" s="42"/>
      <c r="K135" s="42"/>
      <c r="L135" s="65"/>
      <c r="S135" s="40"/>
      <c r="T135" s="40"/>
      <c r="U135" s="40"/>
      <c r="V135" s="40"/>
      <c r="W135" s="40"/>
      <c r="X135" s="40"/>
      <c r="Y135" s="40"/>
      <c r="Z135" s="40"/>
      <c r="AA135" s="40"/>
      <c r="AB135" s="40"/>
      <c r="AC135" s="40"/>
      <c r="AD135" s="40"/>
      <c r="AE135" s="40"/>
    </row>
    <row r="136" s="11" customFormat="1" ht="29.28" customHeight="1">
      <c r="A136" s="202"/>
      <c r="B136" s="203"/>
      <c r="C136" s="204" t="s">
        <v>214</v>
      </c>
      <c r="D136" s="205" t="s">
        <v>68</v>
      </c>
      <c r="E136" s="205" t="s">
        <v>64</v>
      </c>
      <c r="F136" s="205" t="s">
        <v>65</v>
      </c>
      <c r="G136" s="205" t="s">
        <v>215</v>
      </c>
      <c r="H136" s="205" t="s">
        <v>216</v>
      </c>
      <c r="I136" s="205" t="s">
        <v>217</v>
      </c>
      <c r="J136" s="205" t="s">
        <v>204</v>
      </c>
      <c r="K136" s="206" t="s">
        <v>218</v>
      </c>
      <c r="L136" s="207"/>
      <c r="M136" s="102" t="s">
        <v>1</v>
      </c>
      <c r="N136" s="103" t="s">
        <v>47</v>
      </c>
      <c r="O136" s="103" t="s">
        <v>219</v>
      </c>
      <c r="P136" s="103" t="s">
        <v>220</v>
      </c>
      <c r="Q136" s="103" t="s">
        <v>221</v>
      </c>
      <c r="R136" s="103" t="s">
        <v>222</v>
      </c>
      <c r="S136" s="103" t="s">
        <v>223</v>
      </c>
      <c r="T136" s="104" t="s">
        <v>224</v>
      </c>
      <c r="U136" s="202"/>
      <c r="V136" s="202"/>
      <c r="W136" s="202"/>
      <c r="X136" s="202"/>
      <c r="Y136" s="202"/>
      <c r="Z136" s="202"/>
      <c r="AA136" s="202"/>
      <c r="AB136" s="202"/>
      <c r="AC136" s="202"/>
      <c r="AD136" s="202"/>
      <c r="AE136" s="202"/>
    </row>
    <row r="137" s="2" customFormat="1" ht="22.8" customHeight="1">
      <c r="A137" s="40"/>
      <c r="B137" s="41"/>
      <c r="C137" s="109" t="s">
        <v>225</v>
      </c>
      <c r="D137" s="42"/>
      <c r="E137" s="42"/>
      <c r="F137" s="42"/>
      <c r="G137" s="42"/>
      <c r="H137" s="42"/>
      <c r="I137" s="42"/>
      <c r="J137" s="208">
        <f>BK137</f>
        <v>0</v>
      </c>
      <c r="K137" s="42"/>
      <c r="L137" s="46"/>
      <c r="M137" s="105"/>
      <c r="N137" s="209"/>
      <c r="O137" s="106"/>
      <c r="P137" s="210">
        <f>P138+P185</f>
        <v>0</v>
      </c>
      <c r="Q137" s="106"/>
      <c r="R137" s="210">
        <f>R138+R185</f>
        <v>380.10368460400002</v>
      </c>
      <c r="S137" s="106"/>
      <c r="T137" s="211">
        <f>T138+T185</f>
        <v>48.395900000000005</v>
      </c>
      <c r="U137" s="40"/>
      <c r="V137" s="40"/>
      <c r="W137" s="40"/>
      <c r="X137" s="40"/>
      <c r="Y137" s="40"/>
      <c r="Z137" s="40"/>
      <c r="AA137" s="40"/>
      <c r="AB137" s="40"/>
      <c r="AC137" s="40"/>
      <c r="AD137" s="40"/>
      <c r="AE137" s="40"/>
      <c r="AT137" s="18" t="s">
        <v>82</v>
      </c>
      <c r="AU137" s="18" t="s">
        <v>206</v>
      </c>
      <c r="BK137" s="212">
        <f>BK138+BK185</f>
        <v>0</v>
      </c>
    </row>
    <row r="138" s="12" customFormat="1" ht="25.92" customHeight="1">
      <c r="A138" s="12"/>
      <c r="B138" s="213"/>
      <c r="C138" s="214"/>
      <c r="D138" s="215" t="s">
        <v>82</v>
      </c>
      <c r="E138" s="216" t="s">
        <v>362</v>
      </c>
      <c r="F138" s="216" t="s">
        <v>363</v>
      </c>
      <c r="G138" s="214"/>
      <c r="H138" s="214"/>
      <c r="I138" s="217"/>
      <c r="J138" s="218">
        <f>BK138</f>
        <v>0</v>
      </c>
      <c r="K138" s="214"/>
      <c r="L138" s="219"/>
      <c r="M138" s="220"/>
      <c r="N138" s="221"/>
      <c r="O138" s="221"/>
      <c r="P138" s="222">
        <f>P139+P151+P153+P156+P162+P176</f>
        <v>0</v>
      </c>
      <c r="Q138" s="221"/>
      <c r="R138" s="222">
        <f>R139+R151+R153+R156+R162+R176</f>
        <v>375.88895744000001</v>
      </c>
      <c r="S138" s="221"/>
      <c r="T138" s="223">
        <f>T139+T151+T153+T156+T162+T176</f>
        <v>37.642000000000003</v>
      </c>
      <c r="U138" s="12"/>
      <c r="V138" s="12"/>
      <c r="W138" s="12"/>
      <c r="X138" s="12"/>
      <c r="Y138" s="12"/>
      <c r="Z138" s="12"/>
      <c r="AA138" s="12"/>
      <c r="AB138" s="12"/>
      <c r="AC138" s="12"/>
      <c r="AD138" s="12"/>
      <c r="AE138" s="12"/>
      <c r="AR138" s="224" t="s">
        <v>87</v>
      </c>
      <c r="AT138" s="225" t="s">
        <v>82</v>
      </c>
      <c r="AU138" s="225" t="s">
        <v>83</v>
      </c>
      <c r="AY138" s="224" t="s">
        <v>227</v>
      </c>
      <c r="BK138" s="226">
        <f>BK139+BK151+BK153+BK156+BK162+BK176</f>
        <v>0</v>
      </c>
    </row>
    <row r="139" s="12" customFormat="1" ht="22.8" customHeight="1">
      <c r="A139" s="12"/>
      <c r="B139" s="213"/>
      <c r="C139" s="214"/>
      <c r="D139" s="215" t="s">
        <v>82</v>
      </c>
      <c r="E139" s="227" t="s">
        <v>87</v>
      </c>
      <c r="F139" s="227" t="s">
        <v>364</v>
      </c>
      <c r="G139" s="214"/>
      <c r="H139" s="214"/>
      <c r="I139" s="217"/>
      <c r="J139" s="228">
        <f>BK139</f>
        <v>0</v>
      </c>
      <c r="K139" s="214"/>
      <c r="L139" s="219"/>
      <c r="M139" s="220"/>
      <c r="N139" s="221"/>
      <c r="O139" s="221"/>
      <c r="P139" s="222">
        <f>SUM(P140:P150)</f>
        <v>0</v>
      </c>
      <c r="Q139" s="221"/>
      <c r="R139" s="222">
        <f>SUM(R140:R150)</f>
        <v>0.37984502999999997</v>
      </c>
      <c r="S139" s="221"/>
      <c r="T139" s="223">
        <f>SUM(T140:T150)</f>
        <v>0</v>
      </c>
      <c r="U139" s="12"/>
      <c r="V139" s="12"/>
      <c r="W139" s="12"/>
      <c r="X139" s="12"/>
      <c r="Y139" s="12"/>
      <c r="Z139" s="12"/>
      <c r="AA139" s="12"/>
      <c r="AB139" s="12"/>
      <c r="AC139" s="12"/>
      <c r="AD139" s="12"/>
      <c r="AE139" s="12"/>
      <c r="AR139" s="224" t="s">
        <v>87</v>
      </c>
      <c r="AT139" s="225" t="s">
        <v>82</v>
      </c>
      <c r="AU139" s="225" t="s">
        <v>87</v>
      </c>
      <c r="AY139" s="224" t="s">
        <v>227</v>
      </c>
      <c r="BK139" s="226">
        <f>SUM(BK140:BK150)</f>
        <v>0</v>
      </c>
    </row>
    <row r="140" s="2" customFormat="1" ht="16.5" customHeight="1">
      <c r="A140" s="40"/>
      <c r="B140" s="41"/>
      <c r="C140" s="229" t="s">
        <v>87</v>
      </c>
      <c r="D140" s="229" t="s">
        <v>230</v>
      </c>
      <c r="E140" s="230" t="s">
        <v>3460</v>
      </c>
      <c r="F140" s="231" t="s">
        <v>3461</v>
      </c>
      <c r="G140" s="232" t="s">
        <v>374</v>
      </c>
      <c r="H140" s="233">
        <v>23</v>
      </c>
      <c r="I140" s="234"/>
      <c r="J140" s="235">
        <f>ROUND(I140*H140,2)</f>
        <v>0</v>
      </c>
      <c r="K140" s="231" t="s">
        <v>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91</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3462</v>
      </c>
    </row>
    <row r="141" s="2" customFormat="1" ht="16.5" customHeight="1">
      <c r="A141" s="40"/>
      <c r="B141" s="41"/>
      <c r="C141" s="229" t="s">
        <v>91</v>
      </c>
      <c r="D141" s="229" t="s">
        <v>230</v>
      </c>
      <c r="E141" s="230" t="s">
        <v>3463</v>
      </c>
      <c r="F141" s="231" t="s">
        <v>3464</v>
      </c>
      <c r="G141" s="232" t="s">
        <v>374</v>
      </c>
      <c r="H141" s="233">
        <v>346</v>
      </c>
      <c r="I141" s="234"/>
      <c r="J141" s="235">
        <f>ROUND(I141*H141,2)</f>
        <v>0</v>
      </c>
      <c r="K141" s="231" t="s">
        <v>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91</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3465</v>
      </c>
    </row>
    <row r="142" s="2" customFormat="1" ht="16.5" customHeight="1">
      <c r="A142" s="40"/>
      <c r="B142" s="41"/>
      <c r="C142" s="229" t="s">
        <v>102</v>
      </c>
      <c r="D142" s="229" t="s">
        <v>230</v>
      </c>
      <c r="E142" s="230" t="s">
        <v>3466</v>
      </c>
      <c r="F142" s="231" t="s">
        <v>3467</v>
      </c>
      <c r="G142" s="232" t="s">
        <v>374</v>
      </c>
      <c r="H142" s="233">
        <v>346</v>
      </c>
      <c r="I142" s="234"/>
      <c r="J142" s="235">
        <f>ROUND(I142*H142,2)</f>
        <v>0</v>
      </c>
      <c r="K142" s="231" t="s">
        <v>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91</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3468</v>
      </c>
    </row>
    <row r="143" s="2" customFormat="1" ht="16.5" customHeight="1">
      <c r="A143" s="40"/>
      <c r="B143" s="41"/>
      <c r="C143" s="229" t="s">
        <v>115</v>
      </c>
      <c r="D143" s="229" t="s">
        <v>230</v>
      </c>
      <c r="E143" s="230" t="s">
        <v>3469</v>
      </c>
      <c r="F143" s="231" t="s">
        <v>3470</v>
      </c>
      <c r="G143" s="232" t="s">
        <v>415</v>
      </c>
      <c r="H143" s="233">
        <v>453</v>
      </c>
      <c r="I143" s="234"/>
      <c r="J143" s="235">
        <f>ROUND(I143*H143,2)</f>
        <v>0</v>
      </c>
      <c r="K143" s="231" t="s">
        <v>1</v>
      </c>
      <c r="L143" s="46"/>
      <c r="M143" s="236" t="s">
        <v>1</v>
      </c>
      <c r="N143" s="237" t="s">
        <v>48</v>
      </c>
      <c r="O143" s="93"/>
      <c r="P143" s="238">
        <f>O143*H143</f>
        <v>0</v>
      </c>
      <c r="Q143" s="238">
        <v>0.00083850999999999999</v>
      </c>
      <c r="R143" s="238">
        <f>Q143*H143</f>
        <v>0.37984502999999997</v>
      </c>
      <c r="S143" s="238">
        <v>0</v>
      </c>
      <c r="T143" s="239">
        <f>S143*H143</f>
        <v>0</v>
      </c>
      <c r="U143" s="40"/>
      <c r="V143" s="40"/>
      <c r="W143" s="40"/>
      <c r="X143" s="40"/>
      <c r="Y143" s="40"/>
      <c r="Z143" s="40"/>
      <c r="AA143" s="40"/>
      <c r="AB143" s="40"/>
      <c r="AC143" s="40"/>
      <c r="AD143" s="40"/>
      <c r="AE143" s="40"/>
      <c r="AR143" s="240" t="s">
        <v>115</v>
      </c>
      <c r="AT143" s="240" t="s">
        <v>230</v>
      </c>
      <c r="AU143" s="240" t="s">
        <v>91</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3471</v>
      </c>
    </row>
    <row r="144" s="2" customFormat="1" ht="16.5" customHeight="1">
      <c r="A144" s="40"/>
      <c r="B144" s="41"/>
      <c r="C144" s="229" t="s">
        <v>121</v>
      </c>
      <c r="D144" s="229" t="s">
        <v>230</v>
      </c>
      <c r="E144" s="230" t="s">
        <v>3472</v>
      </c>
      <c r="F144" s="231" t="s">
        <v>3473</v>
      </c>
      <c r="G144" s="232" t="s">
        <v>415</v>
      </c>
      <c r="H144" s="233">
        <v>453</v>
      </c>
      <c r="I144" s="234"/>
      <c r="J144" s="235">
        <f>ROUND(I144*H144,2)</f>
        <v>0</v>
      </c>
      <c r="K144" s="231" t="s">
        <v>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91</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3474</v>
      </c>
    </row>
    <row r="145" s="2" customFormat="1" ht="16.5" customHeight="1">
      <c r="A145" s="40"/>
      <c r="B145" s="41"/>
      <c r="C145" s="229" t="s">
        <v>257</v>
      </c>
      <c r="D145" s="229" t="s">
        <v>230</v>
      </c>
      <c r="E145" s="230" t="s">
        <v>3475</v>
      </c>
      <c r="F145" s="231" t="s">
        <v>3476</v>
      </c>
      <c r="G145" s="232" t="s">
        <v>374</v>
      </c>
      <c r="H145" s="233">
        <v>346</v>
      </c>
      <c r="I145" s="234"/>
      <c r="J145" s="235">
        <f>ROUND(I145*H145,2)</f>
        <v>0</v>
      </c>
      <c r="K145" s="231" t="s">
        <v>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91</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3477</v>
      </c>
    </row>
    <row r="146" s="2" customFormat="1" ht="16.5" customHeight="1">
      <c r="A146" s="40"/>
      <c r="B146" s="41"/>
      <c r="C146" s="229" t="s">
        <v>262</v>
      </c>
      <c r="D146" s="229" t="s">
        <v>230</v>
      </c>
      <c r="E146" s="230" t="s">
        <v>3478</v>
      </c>
      <c r="F146" s="231" t="s">
        <v>3479</v>
      </c>
      <c r="G146" s="232" t="s">
        <v>374</v>
      </c>
      <c r="H146" s="233">
        <v>346</v>
      </c>
      <c r="I146" s="234"/>
      <c r="J146" s="235">
        <f>ROUND(I146*H146,2)</f>
        <v>0</v>
      </c>
      <c r="K146" s="231" t="s">
        <v>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91</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3480</v>
      </c>
    </row>
    <row r="147" s="2" customFormat="1" ht="16.5" customHeight="1">
      <c r="A147" s="40"/>
      <c r="B147" s="41"/>
      <c r="C147" s="229" t="s">
        <v>266</v>
      </c>
      <c r="D147" s="229" t="s">
        <v>230</v>
      </c>
      <c r="E147" s="230" t="s">
        <v>389</v>
      </c>
      <c r="F147" s="231" t="s">
        <v>390</v>
      </c>
      <c r="G147" s="232" t="s">
        <v>374</v>
      </c>
      <c r="H147" s="233">
        <v>346</v>
      </c>
      <c r="I147" s="234"/>
      <c r="J147" s="235">
        <f>ROUND(I147*H147,2)</f>
        <v>0</v>
      </c>
      <c r="K147" s="231" t="s">
        <v>234</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91</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3481</v>
      </c>
    </row>
    <row r="148" s="2" customFormat="1" ht="16.5" customHeight="1">
      <c r="A148" s="40"/>
      <c r="B148" s="41"/>
      <c r="C148" s="229" t="s">
        <v>270</v>
      </c>
      <c r="D148" s="229" t="s">
        <v>230</v>
      </c>
      <c r="E148" s="230" t="s">
        <v>393</v>
      </c>
      <c r="F148" s="231" t="s">
        <v>394</v>
      </c>
      <c r="G148" s="232" t="s">
        <v>374</v>
      </c>
      <c r="H148" s="233">
        <v>346</v>
      </c>
      <c r="I148" s="234"/>
      <c r="J148" s="235">
        <f>ROUND(I148*H148,2)</f>
        <v>0</v>
      </c>
      <c r="K148" s="231" t="s">
        <v>234</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91</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3482</v>
      </c>
    </row>
    <row r="149" s="2" customFormat="1" ht="16.5" customHeight="1">
      <c r="A149" s="40"/>
      <c r="B149" s="41"/>
      <c r="C149" s="229" t="s">
        <v>274</v>
      </c>
      <c r="D149" s="229" t="s">
        <v>230</v>
      </c>
      <c r="E149" s="230" t="s">
        <v>3483</v>
      </c>
      <c r="F149" s="231" t="s">
        <v>3484</v>
      </c>
      <c r="G149" s="232" t="s">
        <v>398</v>
      </c>
      <c r="H149" s="233">
        <v>380.10399999999998</v>
      </c>
      <c r="I149" s="234"/>
      <c r="J149" s="235">
        <f>ROUND(I149*H149,2)</f>
        <v>0</v>
      </c>
      <c r="K149" s="231" t="s">
        <v>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91</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3485</v>
      </c>
    </row>
    <row r="150" s="2" customFormat="1" ht="16.5" customHeight="1">
      <c r="A150" s="40"/>
      <c r="B150" s="41"/>
      <c r="C150" s="229" t="s">
        <v>278</v>
      </c>
      <c r="D150" s="229" t="s">
        <v>230</v>
      </c>
      <c r="E150" s="230" t="s">
        <v>401</v>
      </c>
      <c r="F150" s="231" t="s">
        <v>402</v>
      </c>
      <c r="G150" s="232" t="s">
        <v>374</v>
      </c>
      <c r="H150" s="233">
        <v>210</v>
      </c>
      <c r="I150" s="234"/>
      <c r="J150" s="235">
        <f>ROUND(I150*H150,2)</f>
        <v>0</v>
      </c>
      <c r="K150" s="231" t="s">
        <v>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91</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3486</v>
      </c>
    </row>
    <row r="151" s="12" customFormat="1" ht="22.8" customHeight="1">
      <c r="A151" s="12"/>
      <c r="B151" s="213"/>
      <c r="C151" s="214"/>
      <c r="D151" s="215" t="s">
        <v>82</v>
      </c>
      <c r="E151" s="227" t="s">
        <v>102</v>
      </c>
      <c r="F151" s="227" t="s">
        <v>463</v>
      </c>
      <c r="G151" s="214"/>
      <c r="H151" s="214"/>
      <c r="I151" s="217"/>
      <c r="J151" s="228">
        <f>BK151</f>
        <v>0</v>
      </c>
      <c r="K151" s="214"/>
      <c r="L151" s="219"/>
      <c r="M151" s="220"/>
      <c r="N151" s="221"/>
      <c r="O151" s="221"/>
      <c r="P151" s="222">
        <f>P152</f>
        <v>0</v>
      </c>
      <c r="Q151" s="221"/>
      <c r="R151" s="222">
        <f>R152</f>
        <v>8.6241000000000003</v>
      </c>
      <c r="S151" s="221"/>
      <c r="T151" s="223">
        <f>T152</f>
        <v>0</v>
      </c>
      <c r="U151" s="12"/>
      <c r="V151" s="12"/>
      <c r="W151" s="12"/>
      <c r="X151" s="12"/>
      <c r="Y151" s="12"/>
      <c r="Z151" s="12"/>
      <c r="AA151" s="12"/>
      <c r="AB151" s="12"/>
      <c r="AC151" s="12"/>
      <c r="AD151" s="12"/>
      <c r="AE151" s="12"/>
      <c r="AR151" s="224" t="s">
        <v>87</v>
      </c>
      <c r="AT151" s="225" t="s">
        <v>82</v>
      </c>
      <c r="AU151" s="225" t="s">
        <v>87</v>
      </c>
      <c r="AY151" s="224" t="s">
        <v>227</v>
      </c>
      <c r="BK151" s="226">
        <f>BK152</f>
        <v>0</v>
      </c>
    </row>
    <row r="152" s="2" customFormat="1" ht="16.5" customHeight="1">
      <c r="A152" s="40"/>
      <c r="B152" s="41"/>
      <c r="C152" s="229" t="s">
        <v>282</v>
      </c>
      <c r="D152" s="229" t="s">
        <v>230</v>
      </c>
      <c r="E152" s="230" t="s">
        <v>3487</v>
      </c>
      <c r="F152" s="231" t="s">
        <v>3488</v>
      </c>
      <c r="G152" s="232" t="s">
        <v>415</v>
      </c>
      <c r="H152" s="233">
        <v>34</v>
      </c>
      <c r="I152" s="234"/>
      <c r="J152" s="235">
        <f>ROUND(I152*H152,2)</f>
        <v>0</v>
      </c>
      <c r="K152" s="231" t="s">
        <v>1</v>
      </c>
      <c r="L152" s="46"/>
      <c r="M152" s="236" t="s">
        <v>1</v>
      </c>
      <c r="N152" s="237" t="s">
        <v>48</v>
      </c>
      <c r="O152" s="93"/>
      <c r="P152" s="238">
        <f>O152*H152</f>
        <v>0</v>
      </c>
      <c r="Q152" s="238">
        <v>0.25364999999999999</v>
      </c>
      <c r="R152" s="238">
        <f>Q152*H152</f>
        <v>8.6241000000000003</v>
      </c>
      <c r="S152" s="238">
        <v>0</v>
      </c>
      <c r="T152" s="239">
        <f>S152*H152</f>
        <v>0</v>
      </c>
      <c r="U152" s="40"/>
      <c r="V152" s="40"/>
      <c r="W152" s="40"/>
      <c r="X152" s="40"/>
      <c r="Y152" s="40"/>
      <c r="Z152" s="40"/>
      <c r="AA152" s="40"/>
      <c r="AB152" s="40"/>
      <c r="AC152" s="40"/>
      <c r="AD152" s="40"/>
      <c r="AE152" s="40"/>
      <c r="AR152" s="240" t="s">
        <v>115</v>
      </c>
      <c r="AT152" s="240" t="s">
        <v>230</v>
      </c>
      <c r="AU152" s="240" t="s">
        <v>91</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3489</v>
      </c>
    </row>
    <row r="153" s="12" customFormat="1" ht="22.8" customHeight="1">
      <c r="A153" s="12"/>
      <c r="B153" s="213"/>
      <c r="C153" s="214"/>
      <c r="D153" s="215" t="s">
        <v>82</v>
      </c>
      <c r="E153" s="227" t="s">
        <v>115</v>
      </c>
      <c r="F153" s="227" t="s">
        <v>611</v>
      </c>
      <c r="G153" s="214"/>
      <c r="H153" s="214"/>
      <c r="I153" s="217"/>
      <c r="J153" s="228">
        <f>BK153</f>
        <v>0</v>
      </c>
      <c r="K153" s="214"/>
      <c r="L153" s="219"/>
      <c r="M153" s="220"/>
      <c r="N153" s="221"/>
      <c r="O153" s="221"/>
      <c r="P153" s="222">
        <f>SUM(P154:P155)</f>
        <v>0</v>
      </c>
      <c r="Q153" s="221"/>
      <c r="R153" s="222">
        <f>SUM(R154:R155)</f>
        <v>257.67675392000001</v>
      </c>
      <c r="S153" s="221"/>
      <c r="T153" s="223">
        <f>SUM(T154:T155)</f>
        <v>0</v>
      </c>
      <c r="U153" s="12"/>
      <c r="V153" s="12"/>
      <c r="W153" s="12"/>
      <c r="X153" s="12"/>
      <c r="Y153" s="12"/>
      <c r="Z153" s="12"/>
      <c r="AA153" s="12"/>
      <c r="AB153" s="12"/>
      <c r="AC153" s="12"/>
      <c r="AD153" s="12"/>
      <c r="AE153" s="12"/>
      <c r="AR153" s="224" t="s">
        <v>87</v>
      </c>
      <c r="AT153" s="225" t="s">
        <v>82</v>
      </c>
      <c r="AU153" s="225" t="s">
        <v>87</v>
      </c>
      <c r="AY153" s="224" t="s">
        <v>227</v>
      </c>
      <c r="BK153" s="226">
        <f>SUM(BK154:BK155)</f>
        <v>0</v>
      </c>
    </row>
    <row r="154" s="2" customFormat="1" ht="16.5" customHeight="1">
      <c r="A154" s="40"/>
      <c r="B154" s="41"/>
      <c r="C154" s="229" t="s">
        <v>289</v>
      </c>
      <c r="D154" s="229" t="s">
        <v>230</v>
      </c>
      <c r="E154" s="230" t="s">
        <v>3158</v>
      </c>
      <c r="F154" s="231" t="s">
        <v>3159</v>
      </c>
      <c r="G154" s="232" t="s">
        <v>459</v>
      </c>
      <c r="H154" s="233">
        <v>27</v>
      </c>
      <c r="I154" s="234"/>
      <c r="J154" s="235">
        <f>ROUND(I154*H154,2)</f>
        <v>0</v>
      </c>
      <c r="K154" s="231" t="s">
        <v>1</v>
      </c>
      <c r="L154" s="46"/>
      <c r="M154" s="236" t="s">
        <v>1</v>
      </c>
      <c r="N154" s="237" t="s">
        <v>48</v>
      </c>
      <c r="O154" s="93"/>
      <c r="P154" s="238">
        <f>O154*H154</f>
        <v>0</v>
      </c>
      <c r="Q154" s="238">
        <v>0.019704960000000001</v>
      </c>
      <c r="R154" s="238">
        <f>Q154*H154</f>
        <v>0.53203392000000005</v>
      </c>
      <c r="S154" s="238">
        <v>0</v>
      </c>
      <c r="T154" s="239">
        <f>S154*H154</f>
        <v>0</v>
      </c>
      <c r="U154" s="40"/>
      <c r="V154" s="40"/>
      <c r="W154" s="40"/>
      <c r="X154" s="40"/>
      <c r="Y154" s="40"/>
      <c r="Z154" s="40"/>
      <c r="AA154" s="40"/>
      <c r="AB154" s="40"/>
      <c r="AC154" s="40"/>
      <c r="AD154" s="40"/>
      <c r="AE154" s="40"/>
      <c r="AR154" s="240" t="s">
        <v>115</v>
      </c>
      <c r="AT154" s="240" t="s">
        <v>230</v>
      </c>
      <c r="AU154" s="240" t="s">
        <v>91</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3490</v>
      </c>
    </row>
    <row r="155" s="2" customFormat="1" ht="16.5" customHeight="1">
      <c r="A155" s="40"/>
      <c r="B155" s="41"/>
      <c r="C155" s="229" t="s">
        <v>293</v>
      </c>
      <c r="D155" s="229" t="s">
        <v>230</v>
      </c>
      <c r="E155" s="230" t="s">
        <v>3491</v>
      </c>
      <c r="F155" s="231" t="s">
        <v>3492</v>
      </c>
      <c r="G155" s="232" t="s">
        <v>374</v>
      </c>
      <c r="H155" s="233">
        <v>136</v>
      </c>
      <c r="I155" s="234"/>
      <c r="J155" s="235">
        <f>ROUND(I155*H155,2)</f>
        <v>0</v>
      </c>
      <c r="K155" s="231" t="s">
        <v>1</v>
      </c>
      <c r="L155" s="46"/>
      <c r="M155" s="236" t="s">
        <v>1</v>
      </c>
      <c r="N155" s="237" t="s">
        <v>48</v>
      </c>
      <c r="O155" s="93"/>
      <c r="P155" s="238">
        <f>O155*H155</f>
        <v>0</v>
      </c>
      <c r="Q155" s="238">
        <v>1.8907700000000001</v>
      </c>
      <c r="R155" s="238">
        <f>Q155*H155</f>
        <v>257.14472000000001</v>
      </c>
      <c r="S155" s="238">
        <v>0</v>
      </c>
      <c r="T155" s="239">
        <f>S155*H155</f>
        <v>0</v>
      </c>
      <c r="U155" s="40"/>
      <c r="V155" s="40"/>
      <c r="W155" s="40"/>
      <c r="X155" s="40"/>
      <c r="Y155" s="40"/>
      <c r="Z155" s="40"/>
      <c r="AA155" s="40"/>
      <c r="AB155" s="40"/>
      <c r="AC155" s="40"/>
      <c r="AD155" s="40"/>
      <c r="AE155" s="40"/>
      <c r="AR155" s="240" t="s">
        <v>115</v>
      </c>
      <c r="AT155" s="240" t="s">
        <v>230</v>
      </c>
      <c r="AU155" s="240" t="s">
        <v>91</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3493</v>
      </c>
    </row>
    <row r="156" s="12" customFormat="1" ht="22.8" customHeight="1">
      <c r="A156" s="12"/>
      <c r="B156" s="213"/>
      <c r="C156" s="214"/>
      <c r="D156" s="215" t="s">
        <v>82</v>
      </c>
      <c r="E156" s="227" t="s">
        <v>257</v>
      </c>
      <c r="F156" s="227" t="s">
        <v>627</v>
      </c>
      <c r="G156" s="214"/>
      <c r="H156" s="214"/>
      <c r="I156" s="217"/>
      <c r="J156" s="228">
        <f>BK156</f>
        <v>0</v>
      </c>
      <c r="K156" s="214"/>
      <c r="L156" s="219"/>
      <c r="M156" s="220"/>
      <c r="N156" s="221"/>
      <c r="O156" s="221"/>
      <c r="P156" s="222">
        <f>SUM(P157:P161)</f>
        <v>0</v>
      </c>
      <c r="Q156" s="221"/>
      <c r="R156" s="222">
        <f>SUM(R157:R161)</f>
        <v>6.0819722399999998</v>
      </c>
      <c r="S156" s="221"/>
      <c r="T156" s="223">
        <f>SUM(T157:T161)</f>
        <v>1.4079999999999999</v>
      </c>
      <c r="U156" s="12"/>
      <c r="V156" s="12"/>
      <c r="W156" s="12"/>
      <c r="X156" s="12"/>
      <c r="Y156" s="12"/>
      <c r="Z156" s="12"/>
      <c r="AA156" s="12"/>
      <c r="AB156" s="12"/>
      <c r="AC156" s="12"/>
      <c r="AD156" s="12"/>
      <c r="AE156" s="12"/>
      <c r="AR156" s="224" t="s">
        <v>87</v>
      </c>
      <c r="AT156" s="225" t="s">
        <v>82</v>
      </c>
      <c r="AU156" s="225" t="s">
        <v>87</v>
      </c>
      <c r="AY156" s="224" t="s">
        <v>227</v>
      </c>
      <c r="BK156" s="226">
        <f>SUM(BK157:BK161)</f>
        <v>0</v>
      </c>
    </row>
    <row r="157" s="2" customFormat="1" ht="16.5" customHeight="1">
      <c r="A157" s="40"/>
      <c r="B157" s="41"/>
      <c r="C157" s="229" t="s">
        <v>8</v>
      </c>
      <c r="D157" s="229" t="s">
        <v>230</v>
      </c>
      <c r="E157" s="230" t="s">
        <v>3158</v>
      </c>
      <c r="F157" s="231" t="s">
        <v>3159</v>
      </c>
      <c r="G157" s="232" t="s">
        <v>459</v>
      </c>
      <c r="H157" s="233">
        <v>44</v>
      </c>
      <c r="I157" s="234"/>
      <c r="J157" s="235">
        <f>ROUND(I157*H157,2)</f>
        <v>0</v>
      </c>
      <c r="K157" s="231" t="s">
        <v>1</v>
      </c>
      <c r="L157" s="46"/>
      <c r="M157" s="236" t="s">
        <v>1</v>
      </c>
      <c r="N157" s="237" t="s">
        <v>48</v>
      </c>
      <c r="O157" s="93"/>
      <c r="P157" s="238">
        <f>O157*H157</f>
        <v>0</v>
      </c>
      <c r="Q157" s="238">
        <v>0.019704960000000001</v>
      </c>
      <c r="R157" s="238">
        <f>Q157*H157</f>
        <v>0.86701824000000005</v>
      </c>
      <c r="S157" s="238">
        <v>0</v>
      </c>
      <c r="T157" s="239">
        <f>S157*H157</f>
        <v>0</v>
      </c>
      <c r="U157" s="40"/>
      <c r="V157" s="40"/>
      <c r="W157" s="40"/>
      <c r="X157" s="40"/>
      <c r="Y157" s="40"/>
      <c r="Z157" s="40"/>
      <c r="AA157" s="40"/>
      <c r="AB157" s="40"/>
      <c r="AC157" s="40"/>
      <c r="AD157" s="40"/>
      <c r="AE157" s="40"/>
      <c r="AR157" s="240" t="s">
        <v>115</v>
      </c>
      <c r="AT157" s="240" t="s">
        <v>230</v>
      </c>
      <c r="AU157" s="240" t="s">
        <v>91</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3494</v>
      </c>
    </row>
    <row r="158" s="2" customFormat="1" ht="21.75" customHeight="1">
      <c r="A158" s="40"/>
      <c r="B158" s="41"/>
      <c r="C158" s="229" t="s">
        <v>300</v>
      </c>
      <c r="D158" s="229" t="s">
        <v>230</v>
      </c>
      <c r="E158" s="230" t="s">
        <v>3495</v>
      </c>
      <c r="F158" s="231" t="s">
        <v>3496</v>
      </c>
      <c r="G158" s="232" t="s">
        <v>544</v>
      </c>
      <c r="H158" s="233">
        <v>137</v>
      </c>
      <c r="I158" s="234"/>
      <c r="J158" s="235">
        <f>ROUND(I158*H158,2)</f>
        <v>0</v>
      </c>
      <c r="K158" s="231" t="s">
        <v>1</v>
      </c>
      <c r="L158" s="46"/>
      <c r="M158" s="236" t="s">
        <v>1</v>
      </c>
      <c r="N158" s="237" t="s">
        <v>48</v>
      </c>
      <c r="O158" s="93"/>
      <c r="P158" s="238">
        <f>O158*H158</f>
        <v>0</v>
      </c>
      <c r="Q158" s="238">
        <v>0.023460000000000002</v>
      </c>
      <c r="R158" s="238">
        <f>Q158*H158</f>
        <v>3.2140200000000001</v>
      </c>
      <c r="S158" s="238">
        <v>0</v>
      </c>
      <c r="T158" s="239">
        <f>S158*H158</f>
        <v>0</v>
      </c>
      <c r="U158" s="40"/>
      <c r="V158" s="40"/>
      <c r="W158" s="40"/>
      <c r="X158" s="40"/>
      <c r="Y158" s="40"/>
      <c r="Z158" s="40"/>
      <c r="AA158" s="40"/>
      <c r="AB158" s="40"/>
      <c r="AC158" s="40"/>
      <c r="AD158" s="40"/>
      <c r="AE158" s="40"/>
      <c r="AR158" s="240" t="s">
        <v>421</v>
      </c>
      <c r="AT158" s="240" t="s">
        <v>230</v>
      </c>
      <c r="AU158" s="240" t="s">
        <v>91</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421</v>
      </c>
      <c r="BM158" s="240" t="s">
        <v>3497</v>
      </c>
    </row>
    <row r="159" s="2" customFormat="1" ht="16.5" customHeight="1">
      <c r="A159" s="40"/>
      <c r="B159" s="41"/>
      <c r="C159" s="229" t="s">
        <v>304</v>
      </c>
      <c r="D159" s="229" t="s">
        <v>230</v>
      </c>
      <c r="E159" s="230" t="s">
        <v>3164</v>
      </c>
      <c r="F159" s="231" t="s">
        <v>3165</v>
      </c>
      <c r="G159" s="232" t="s">
        <v>459</v>
      </c>
      <c r="H159" s="233">
        <v>80</v>
      </c>
      <c r="I159" s="234"/>
      <c r="J159" s="235">
        <f>ROUND(I159*H159,2)</f>
        <v>0</v>
      </c>
      <c r="K159" s="231" t="s">
        <v>234</v>
      </c>
      <c r="L159" s="46"/>
      <c r="M159" s="236" t="s">
        <v>1</v>
      </c>
      <c r="N159" s="237" t="s">
        <v>48</v>
      </c>
      <c r="O159" s="93"/>
      <c r="P159" s="238">
        <f>O159*H159</f>
        <v>0</v>
      </c>
      <c r="Q159" s="238">
        <v>0.0033999999999999998</v>
      </c>
      <c r="R159" s="238">
        <f>Q159*H159</f>
        <v>0.27199999999999996</v>
      </c>
      <c r="S159" s="238">
        <v>0</v>
      </c>
      <c r="T159" s="239">
        <f>S159*H159</f>
        <v>0</v>
      </c>
      <c r="U159" s="40"/>
      <c r="V159" s="40"/>
      <c r="W159" s="40"/>
      <c r="X159" s="40"/>
      <c r="Y159" s="40"/>
      <c r="Z159" s="40"/>
      <c r="AA159" s="40"/>
      <c r="AB159" s="40"/>
      <c r="AC159" s="40"/>
      <c r="AD159" s="40"/>
      <c r="AE159" s="40"/>
      <c r="AR159" s="240" t="s">
        <v>115</v>
      </c>
      <c r="AT159" s="240" t="s">
        <v>230</v>
      </c>
      <c r="AU159" s="240" t="s">
        <v>91</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3498</v>
      </c>
    </row>
    <row r="160" s="2" customFormat="1" ht="16.5" customHeight="1">
      <c r="A160" s="40"/>
      <c r="B160" s="41"/>
      <c r="C160" s="229" t="s">
        <v>309</v>
      </c>
      <c r="D160" s="229" t="s">
        <v>230</v>
      </c>
      <c r="E160" s="230" t="s">
        <v>3499</v>
      </c>
      <c r="F160" s="231" t="s">
        <v>3500</v>
      </c>
      <c r="G160" s="232" t="s">
        <v>415</v>
      </c>
      <c r="H160" s="233">
        <v>34</v>
      </c>
      <c r="I160" s="234"/>
      <c r="J160" s="235">
        <f>ROUND(I160*H160,2)</f>
        <v>0</v>
      </c>
      <c r="K160" s="231" t="s">
        <v>1</v>
      </c>
      <c r="L160" s="46"/>
      <c r="M160" s="236" t="s">
        <v>1</v>
      </c>
      <c r="N160" s="237" t="s">
        <v>48</v>
      </c>
      <c r="O160" s="93"/>
      <c r="P160" s="238">
        <f>O160*H160</f>
        <v>0</v>
      </c>
      <c r="Q160" s="238">
        <v>0.050851</v>
      </c>
      <c r="R160" s="238">
        <f>Q160*H160</f>
        <v>1.728934</v>
      </c>
      <c r="S160" s="238">
        <v>0</v>
      </c>
      <c r="T160" s="239">
        <f>S160*H160</f>
        <v>0</v>
      </c>
      <c r="U160" s="40"/>
      <c r="V160" s="40"/>
      <c r="W160" s="40"/>
      <c r="X160" s="40"/>
      <c r="Y160" s="40"/>
      <c r="Z160" s="40"/>
      <c r="AA160" s="40"/>
      <c r="AB160" s="40"/>
      <c r="AC160" s="40"/>
      <c r="AD160" s="40"/>
      <c r="AE160" s="40"/>
      <c r="AR160" s="240" t="s">
        <v>115</v>
      </c>
      <c r="AT160" s="240" t="s">
        <v>230</v>
      </c>
      <c r="AU160" s="240" t="s">
        <v>91</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3501</v>
      </c>
    </row>
    <row r="161" s="2" customFormat="1" ht="16.5" customHeight="1">
      <c r="A161" s="40"/>
      <c r="B161" s="41"/>
      <c r="C161" s="229" t="s">
        <v>316</v>
      </c>
      <c r="D161" s="229" t="s">
        <v>230</v>
      </c>
      <c r="E161" s="230" t="s">
        <v>3502</v>
      </c>
      <c r="F161" s="231" t="s">
        <v>3503</v>
      </c>
      <c r="G161" s="232" t="s">
        <v>459</v>
      </c>
      <c r="H161" s="233">
        <v>44</v>
      </c>
      <c r="I161" s="234"/>
      <c r="J161" s="235">
        <f>ROUND(I161*H161,2)</f>
        <v>0</v>
      </c>
      <c r="K161" s="231" t="s">
        <v>1</v>
      </c>
      <c r="L161" s="46"/>
      <c r="M161" s="236" t="s">
        <v>1</v>
      </c>
      <c r="N161" s="237" t="s">
        <v>48</v>
      </c>
      <c r="O161" s="93"/>
      <c r="P161" s="238">
        <f>O161*H161</f>
        <v>0</v>
      </c>
      <c r="Q161" s="238">
        <v>0</v>
      </c>
      <c r="R161" s="238">
        <f>Q161*H161</f>
        <v>0</v>
      </c>
      <c r="S161" s="238">
        <v>0.032000000000000001</v>
      </c>
      <c r="T161" s="239">
        <f>S161*H161</f>
        <v>1.4079999999999999</v>
      </c>
      <c r="U161" s="40"/>
      <c r="V161" s="40"/>
      <c r="W161" s="40"/>
      <c r="X161" s="40"/>
      <c r="Y161" s="40"/>
      <c r="Z161" s="40"/>
      <c r="AA161" s="40"/>
      <c r="AB161" s="40"/>
      <c r="AC161" s="40"/>
      <c r="AD161" s="40"/>
      <c r="AE161" s="40"/>
      <c r="AR161" s="240" t="s">
        <v>115</v>
      </c>
      <c r="AT161" s="240" t="s">
        <v>230</v>
      </c>
      <c r="AU161" s="240" t="s">
        <v>91</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3504</v>
      </c>
    </row>
    <row r="162" s="12" customFormat="1" ht="22.8" customHeight="1">
      <c r="A162" s="12"/>
      <c r="B162" s="213"/>
      <c r="C162" s="214"/>
      <c r="D162" s="215" t="s">
        <v>82</v>
      </c>
      <c r="E162" s="227" t="s">
        <v>869</v>
      </c>
      <c r="F162" s="227" t="s">
        <v>3173</v>
      </c>
      <c r="G162" s="214"/>
      <c r="H162" s="214"/>
      <c r="I162" s="217"/>
      <c r="J162" s="228">
        <f>BK162</f>
        <v>0</v>
      </c>
      <c r="K162" s="214"/>
      <c r="L162" s="219"/>
      <c r="M162" s="220"/>
      <c r="N162" s="221"/>
      <c r="O162" s="221"/>
      <c r="P162" s="222">
        <f>SUM(P163:P175)</f>
        <v>0</v>
      </c>
      <c r="Q162" s="221"/>
      <c r="R162" s="222">
        <f>SUM(R163:R175)</f>
        <v>0.008906250000000001</v>
      </c>
      <c r="S162" s="221"/>
      <c r="T162" s="223">
        <f>SUM(T163:T175)</f>
        <v>36.234000000000002</v>
      </c>
      <c r="U162" s="12"/>
      <c r="V162" s="12"/>
      <c r="W162" s="12"/>
      <c r="X162" s="12"/>
      <c r="Y162" s="12"/>
      <c r="Z162" s="12"/>
      <c r="AA162" s="12"/>
      <c r="AB162" s="12"/>
      <c r="AC162" s="12"/>
      <c r="AD162" s="12"/>
      <c r="AE162" s="12"/>
      <c r="AR162" s="224" t="s">
        <v>87</v>
      </c>
      <c r="AT162" s="225" t="s">
        <v>82</v>
      </c>
      <c r="AU162" s="225" t="s">
        <v>87</v>
      </c>
      <c r="AY162" s="224" t="s">
        <v>227</v>
      </c>
      <c r="BK162" s="226">
        <f>SUM(BK163:BK175)</f>
        <v>0</v>
      </c>
    </row>
    <row r="163" s="2" customFormat="1" ht="16.5" customHeight="1">
      <c r="A163" s="40"/>
      <c r="B163" s="41"/>
      <c r="C163" s="229" t="s">
        <v>323</v>
      </c>
      <c r="D163" s="229" t="s">
        <v>230</v>
      </c>
      <c r="E163" s="230" t="s">
        <v>3174</v>
      </c>
      <c r="F163" s="231" t="s">
        <v>3175</v>
      </c>
      <c r="G163" s="232" t="s">
        <v>415</v>
      </c>
      <c r="H163" s="233">
        <v>750</v>
      </c>
      <c r="I163" s="234"/>
      <c r="J163" s="235">
        <f>ROUND(I163*H163,2)</f>
        <v>0</v>
      </c>
      <c r="K163" s="231" t="s">
        <v>1</v>
      </c>
      <c r="L163" s="46"/>
      <c r="M163" s="236" t="s">
        <v>1</v>
      </c>
      <c r="N163" s="237" t="s">
        <v>48</v>
      </c>
      <c r="O163" s="93"/>
      <c r="P163" s="238">
        <f>O163*H163</f>
        <v>0</v>
      </c>
      <c r="Q163" s="238">
        <v>1.1875000000000001E-05</v>
      </c>
      <c r="R163" s="238">
        <f>Q163*H163</f>
        <v>0.008906250000000001</v>
      </c>
      <c r="S163" s="238">
        <v>0</v>
      </c>
      <c r="T163" s="239">
        <f>S163*H163</f>
        <v>0</v>
      </c>
      <c r="U163" s="40"/>
      <c r="V163" s="40"/>
      <c r="W163" s="40"/>
      <c r="X163" s="40"/>
      <c r="Y163" s="40"/>
      <c r="Z163" s="40"/>
      <c r="AA163" s="40"/>
      <c r="AB163" s="40"/>
      <c r="AC163" s="40"/>
      <c r="AD163" s="40"/>
      <c r="AE163" s="40"/>
      <c r="AR163" s="240" t="s">
        <v>115</v>
      </c>
      <c r="AT163" s="240" t="s">
        <v>230</v>
      </c>
      <c r="AU163" s="240" t="s">
        <v>91</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3505</v>
      </c>
    </row>
    <row r="164" s="2" customFormat="1" ht="16.5" customHeight="1">
      <c r="A164" s="40"/>
      <c r="B164" s="41"/>
      <c r="C164" s="229" t="s">
        <v>7</v>
      </c>
      <c r="D164" s="229" t="s">
        <v>230</v>
      </c>
      <c r="E164" s="230" t="s">
        <v>3506</v>
      </c>
      <c r="F164" s="231" t="s">
        <v>3507</v>
      </c>
      <c r="G164" s="232" t="s">
        <v>459</v>
      </c>
      <c r="H164" s="233">
        <v>10</v>
      </c>
      <c r="I164" s="234"/>
      <c r="J164" s="235">
        <f>ROUND(I164*H164,2)</f>
        <v>0</v>
      </c>
      <c r="K164" s="231" t="s">
        <v>234</v>
      </c>
      <c r="L164" s="46"/>
      <c r="M164" s="236" t="s">
        <v>1</v>
      </c>
      <c r="N164" s="237" t="s">
        <v>48</v>
      </c>
      <c r="O164" s="93"/>
      <c r="P164" s="238">
        <f>O164*H164</f>
        <v>0</v>
      </c>
      <c r="Q164" s="238">
        <v>0</v>
      </c>
      <c r="R164" s="238">
        <f>Q164*H164</f>
        <v>0</v>
      </c>
      <c r="S164" s="238">
        <v>0.52300000000000002</v>
      </c>
      <c r="T164" s="239">
        <f>S164*H164</f>
        <v>5.2300000000000004</v>
      </c>
      <c r="U164" s="40"/>
      <c r="V164" s="40"/>
      <c r="W164" s="40"/>
      <c r="X164" s="40"/>
      <c r="Y164" s="40"/>
      <c r="Z164" s="40"/>
      <c r="AA164" s="40"/>
      <c r="AB164" s="40"/>
      <c r="AC164" s="40"/>
      <c r="AD164" s="40"/>
      <c r="AE164" s="40"/>
      <c r="AR164" s="240" t="s">
        <v>115</v>
      </c>
      <c r="AT164" s="240" t="s">
        <v>230</v>
      </c>
      <c r="AU164" s="240" t="s">
        <v>91</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3508</v>
      </c>
    </row>
    <row r="165" s="2" customFormat="1" ht="16.5" customHeight="1">
      <c r="A165" s="40"/>
      <c r="B165" s="41"/>
      <c r="C165" s="229" t="s">
        <v>470</v>
      </c>
      <c r="D165" s="229" t="s">
        <v>230</v>
      </c>
      <c r="E165" s="230" t="s">
        <v>3177</v>
      </c>
      <c r="F165" s="231" t="s">
        <v>3178</v>
      </c>
      <c r="G165" s="232" t="s">
        <v>459</v>
      </c>
      <c r="H165" s="233">
        <v>30</v>
      </c>
      <c r="I165" s="234"/>
      <c r="J165" s="235">
        <f>ROUND(I165*H165,2)</f>
        <v>0</v>
      </c>
      <c r="K165" s="231" t="s">
        <v>1</v>
      </c>
      <c r="L165" s="46"/>
      <c r="M165" s="236" t="s">
        <v>1</v>
      </c>
      <c r="N165" s="237" t="s">
        <v>48</v>
      </c>
      <c r="O165" s="93"/>
      <c r="P165" s="238">
        <f>O165*H165</f>
        <v>0</v>
      </c>
      <c r="Q165" s="238">
        <v>0</v>
      </c>
      <c r="R165" s="238">
        <f>Q165*H165</f>
        <v>0</v>
      </c>
      <c r="S165" s="238">
        <v>0.0080000000000000002</v>
      </c>
      <c r="T165" s="239">
        <f>S165*H165</f>
        <v>0.23999999999999999</v>
      </c>
      <c r="U165" s="40"/>
      <c r="V165" s="40"/>
      <c r="W165" s="40"/>
      <c r="X165" s="40"/>
      <c r="Y165" s="40"/>
      <c r="Z165" s="40"/>
      <c r="AA165" s="40"/>
      <c r="AB165" s="40"/>
      <c r="AC165" s="40"/>
      <c r="AD165" s="40"/>
      <c r="AE165" s="40"/>
      <c r="AR165" s="240" t="s">
        <v>115</v>
      </c>
      <c r="AT165" s="240" t="s">
        <v>230</v>
      </c>
      <c r="AU165" s="240" t="s">
        <v>91</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3509</v>
      </c>
    </row>
    <row r="166" s="2" customFormat="1" ht="16.5" customHeight="1">
      <c r="A166" s="40"/>
      <c r="B166" s="41"/>
      <c r="C166" s="229" t="s">
        <v>475</v>
      </c>
      <c r="D166" s="229" t="s">
        <v>230</v>
      </c>
      <c r="E166" s="230" t="s">
        <v>3502</v>
      </c>
      <c r="F166" s="231" t="s">
        <v>3503</v>
      </c>
      <c r="G166" s="232" t="s">
        <v>459</v>
      </c>
      <c r="H166" s="233">
        <v>27</v>
      </c>
      <c r="I166" s="234"/>
      <c r="J166" s="235">
        <f>ROUND(I166*H166,2)</f>
        <v>0</v>
      </c>
      <c r="K166" s="231" t="s">
        <v>1</v>
      </c>
      <c r="L166" s="46"/>
      <c r="M166" s="236" t="s">
        <v>1</v>
      </c>
      <c r="N166" s="237" t="s">
        <v>48</v>
      </c>
      <c r="O166" s="93"/>
      <c r="P166" s="238">
        <f>O166*H166</f>
        <v>0</v>
      </c>
      <c r="Q166" s="238">
        <v>0</v>
      </c>
      <c r="R166" s="238">
        <f>Q166*H166</f>
        <v>0</v>
      </c>
      <c r="S166" s="238">
        <v>0.032000000000000001</v>
      </c>
      <c r="T166" s="239">
        <f>S166*H166</f>
        <v>0.86399999999999999</v>
      </c>
      <c r="U166" s="40"/>
      <c r="V166" s="40"/>
      <c r="W166" s="40"/>
      <c r="X166" s="40"/>
      <c r="Y166" s="40"/>
      <c r="Z166" s="40"/>
      <c r="AA166" s="40"/>
      <c r="AB166" s="40"/>
      <c r="AC166" s="40"/>
      <c r="AD166" s="40"/>
      <c r="AE166" s="40"/>
      <c r="AR166" s="240" t="s">
        <v>115</v>
      </c>
      <c r="AT166" s="240" t="s">
        <v>230</v>
      </c>
      <c r="AU166" s="240" t="s">
        <v>91</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115</v>
      </c>
      <c r="BM166" s="240" t="s">
        <v>3510</v>
      </c>
    </row>
    <row r="167" s="2" customFormat="1" ht="16.5" customHeight="1">
      <c r="A167" s="40"/>
      <c r="B167" s="41"/>
      <c r="C167" s="229" t="s">
        <v>491</v>
      </c>
      <c r="D167" s="229" t="s">
        <v>230</v>
      </c>
      <c r="E167" s="230" t="s">
        <v>3511</v>
      </c>
      <c r="F167" s="231" t="s">
        <v>3512</v>
      </c>
      <c r="G167" s="232" t="s">
        <v>544</v>
      </c>
      <c r="H167" s="233">
        <v>170</v>
      </c>
      <c r="I167" s="234"/>
      <c r="J167" s="235">
        <f>ROUND(I167*H167,2)</f>
        <v>0</v>
      </c>
      <c r="K167" s="231" t="s">
        <v>1</v>
      </c>
      <c r="L167" s="46"/>
      <c r="M167" s="236" t="s">
        <v>1</v>
      </c>
      <c r="N167" s="237" t="s">
        <v>48</v>
      </c>
      <c r="O167" s="93"/>
      <c r="P167" s="238">
        <f>O167*H167</f>
        <v>0</v>
      </c>
      <c r="Q167" s="238">
        <v>0</v>
      </c>
      <c r="R167" s="238">
        <f>Q167*H167</f>
        <v>0</v>
      </c>
      <c r="S167" s="238">
        <v>0.040000000000000001</v>
      </c>
      <c r="T167" s="239">
        <f>S167*H167</f>
        <v>6.7999999999999998</v>
      </c>
      <c r="U167" s="40"/>
      <c r="V167" s="40"/>
      <c r="W167" s="40"/>
      <c r="X167" s="40"/>
      <c r="Y167" s="40"/>
      <c r="Z167" s="40"/>
      <c r="AA167" s="40"/>
      <c r="AB167" s="40"/>
      <c r="AC167" s="40"/>
      <c r="AD167" s="40"/>
      <c r="AE167" s="40"/>
      <c r="AR167" s="240" t="s">
        <v>115</v>
      </c>
      <c r="AT167" s="240" t="s">
        <v>230</v>
      </c>
      <c r="AU167" s="240" t="s">
        <v>91</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3513</v>
      </c>
    </row>
    <row r="168" s="2" customFormat="1" ht="16.5" customHeight="1">
      <c r="A168" s="40"/>
      <c r="B168" s="41"/>
      <c r="C168" s="229" t="s">
        <v>496</v>
      </c>
      <c r="D168" s="229" t="s">
        <v>230</v>
      </c>
      <c r="E168" s="230" t="s">
        <v>3514</v>
      </c>
      <c r="F168" s="231" t="s">
        <v>3515</v>
      </c>
      <c r="G168" s="232" t="s">
        <v>544</v>
      </c>
      <c r="H168" s="233">
        <v>140</v>
      </c>
      <c r="I168" s="234"/>
      <c r="J168" s="235">
        <f>ROUND(I168*H168,2)</f>
        <v>0</v>
      </c>
      <c r="K168" s="231" t="s">
        <v>234</v>
      </c>
      <c r="L168" s="46"/>
      <c r="M168" s="236" t="s">
        <v>1</v>
      </c>
      <c r="N168" s="237" t="s">
        <v>48</v>
      </c>
      <c r="O168" s="93"/>
      <c r="P168" s="238">
        <f>O168*H168</f>
        <v>0</v>
      </c>
      <c r="Q168" s="238">
        <v>0</v>
      </c>
      <c r="R168" s="238">
        <f>Q168*H168</f>
        <v>0</v>
      </c>
      <c r="S168" s="238">
        <v>0.16500000000000001</v>
      </c>
      <c r="T168" s="239">
        <f>S168*H168</f>
        <v>23.100000000000001</v>
      </c>
      <c r="U168" s="40"/>
      <c r="V168" s="40"/>
      <c r="W168" s="40"/>
      <c r="X168" s="40"/>
      <c r="Y168" s="40"/>
      <c r="Z168" s="40"/>
      <c r="AA168" s="40"/>
      <c r="AB168" s="40"/>
      <c r="AC168" s="40"/>
      <c r="AD168" s="40"/>
      <c r="AE168" s="40"/>
      <c r="AR168" s="240" t="s">
        <v>115</v>
      </c>
      <c r="AT168" s="240" t="s">
        <v>230</v>
      </c>
      <c r="AU168" s="240" t="s">
        <v>91</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3516</v>
      </c>
    </row>
    <row r="169" s="2" customFormat="1" ht="21.75" customHeight="1">
      <c r="A169" s="40"/>
      <c r="B169" s="41"/>
      <c r="C169" s="229" t="s">
        <v>500</v>
      </c>
      <c r="D169" s="229" t="s">
        <v>230</v>
      </c>
      <c r="E169" s="230" t="s">
        <v>1255</v>
      </c>
      <c r="F169" s="231" t="s">
        <v>1256</v>
      </c>
      <c r="G169" s="232" t="s">
        <v>398</v>
      </c>
      <c r="H169" s="233">
        <v>48.396000000000001</v>
      </c>
      <c r="I169" s="234"/>
      <c r="J169" s="235">
        <f>ROUND(I169*H169,2)</f>
        <v>0</v>
      </c>
      <c r="K169" s="231" t="s">
        <v>234</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91</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3517</v>
      </c>
    </row>
    <row r="170" s="2" customFormat="1" ht="21.75" customHeight="1">
      <c r="A170" s="40"/>
      <c r="B170" s="41"/>
      <c r="C170" s="229" t="s">
        <v>505</v>
      </c>
      <c r="D170" s="229" t="s">
        <v>230</v>
      </c>
      <c r="E170" s="230" t="s">
        <v>3184</v>
      </c>
      <c r="F170" s="231" t="s">
        <v>3185</v>
      </c>
      <c r="G170" s="232" t="s">
        <v>398</v>
      </c>
      <c r="H170" s="233">
        <v>483.95999999999998</v>
      </c>
      <c r="I170" s="234"/>
      <c r="J170" s="235">
        <f>ROUND(I170*H170,2)</f>
        <v>0</v>
      </c>
      <c r="K170" s="231" t="s">
        <v>1</v>
      </c>
      <c r="L170" s="46"/>
      <c r="M170" s="236" t="s">
        <v>1</v>
      </c>
      <c r="N170" s="237" t="s">
        <v>48</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115</v>
      </c>
      <c r="AT170" s="240" t="s">
        <v>230</v>
      </c>
      <c r="AU170" s="240" t="s">
        <v>91</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115</v>
      </c>
      <c r="BM170" s="240" t="s">
        <v>3518</v>
      </c>
    </row>
    <row r="171" s="2" customFormat="1" ht="16.5" customHeight="1">
      <c r="A171" s="40"/>
      <c r="B171" s="41"/>
      <c r="C171" s="229" t="s">
        <v>509</v>
      </c>
      <c r="D171" s="229" t="s">
        <v>230</v>
      </c>
      <c r="E171" s="230" t="s">
        <v>3187</v>
      </c>
      <c r="F171" s="231" t="s">
        <v>3188</v>
      </c>
      <c r="G171" s="232" t="s">
        <v>398</v>
      </c>
      <c r="H171" s="233">
        <v>48.396000000000001</v>
      </c>
      <c r="I171" s="234"/>
      <c r="J171" s="235">
        <f>ROUND(I171*H171,2)</f>
        <v>0</v>
      </c>
      <c r="K171" s="231" t="s">
        <v>1</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91</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3519</v>
      </c>
    </row>
    <row r="172" s="2" customFormat="1" ht="16.5" customHeight="1">
      <c r="A172" s="40"/>
      <c r="B172" s="41"/>
      <c r="C172" s="229" t="s">
        <v>513</v>
      </c>
      <c r="D172" s="229" t="s">
        <v>230</v>
      </c>
      <c r="E172" s="230" t="s">
        <v>3190</v>
      </c>
      <c r="F172" s="231" t="s">
        <v>3191</v>
      </c>
      <c r="G172" s="232" t="s">
        <v>398</v>
      </c>
      <c r="H172" s="233">
        <v>48.396000000000001</v>
      </c>
      <c r="I172" s="234"/>
      <c r="J172" s="235">
        <f>ROUND(I172*H172,2)</f>
        <v>0</v>
      </c>
      <c r="K172" s="231" t="s">
        <v>1</v>
      </c>
      <c r="L172" s="46"/>
      <c r="M172" s="236" t="s">
        <v>1</v>
      </c>
      <c r="N172" s="237" t="s">
        <v>48</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115</v>
      </c>
      <c r="AT172" s="240" t="s">
        <v>230</v>
      </c>
      <c r="AU172" s="240" t="s">
        <v>91</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115</v>
      </c>
      <c r="BM172" s="240" t="s">
        <v>3520</v>
      </c>
    </row>
    <row r="173" s="2" customFormat="1" ht="16.5" customHeight="1">
      <c r="A173" s="40"/>
      <c r="B173" s="41"/>
      <c r="C173" s="229" t="s">
        <v>517</v>
      </c>
      <c r="D173" s="229" t="s">
        <v>230</v>
      </c>
      <c r="E173" s="230" t="s">
        <v>3193</v>
      </c>
      <c r="F173" s="231" t="s">
        <v>3194</v>
      </c>
      <c r="G173" s="232" t="s">
        <v>398</v>
      </c>
      <c r="H173" s="233">
        <v>48.396000000000001</v>
      </c>
      <c r="I173" s="234"/>
      <c r="J173" s="235">
        <f>ROUND(I173*H173,2)</f>
        <v>0</v>
      </c>
      <c r="K173" s="231" t="s">
        <v>1</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115</v>
      </c>
      <c r="AT173" s="240" t="s">
        <v>230</v>
      </c>
      <c r="AU173" s="240" t="s">
        <v>91</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3521</v>
      </c>
    </row>
    <row r="174" s="2" customFormat="1" ht="16.5" customHeight="1">
      <c r="A174" s="40"/>
      <c r="B174" s="41"/>
      <c r="C174" s="229" t="s">
        <v>521</v>
      </c>
      <c r="D174" s="229" t="s">
        <v>230</v>
      </c>
      <c r="E174" s="230" t="s">
        <v>3196</v>
      </c>
      <c r="F174" s="231" t="s">
        <v>3197</v>
      </c>
      <c r="G174" s="232" t="s">
        <v>398</v>
      </c>
      <c r="H174" s="233">
        <v>483.95999999999998</v>
      </c>
      <c r="I174" s="234"/>
      <c r="J174" s="235">
        <f>ROUND(I174*H174,2)</f>
        <v>0</v>
      </c>
      <c r="K174" s="231" t="s">
        <v>1</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115</v>
      </c>
      <c r="AT174" s="240" t="s">
        <v>230</v>
      </c>
      <c r="AU174" s="240" t="s">
        <v>91</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3522</v>
      </c>
    </row>
    <row r="175" s="2" customFormat="1" ht="16.5" customHeight="1">
      <c r="A175" s="40"/>
      <c r="B175" s="41"/>
      <c r="C175" s="229" t="s">
        <v>525</v>
      </c>
      <c r="D175" s="229" t="s">
        <v>230</v>
      </c>
      <c r="E175" s="230" t="s">
        <v>1273</v>
      </c>
      <c r="F175" s="231" t="s">
        <v>1274</v>
      </c>
      <c r="G175" s="232" t="s">
        <v>398</v>
      </c>
      <c r="H175" s="233">
        <v>48.396000000000001</v>
      </c>
      <c r="I175" s="234"/>
      <c r="J175" s="235">
        <f>ROUND(I175*H175,2)</f>
        <v>0</v>
      </c>
      <c r="K175" s="231" t="s">
        <v>234</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115</v>
      </c>
      <c r="AT175" s="240" t="s">
        <v>230</v>
      </c>
      <c r="AU175" s="240" t="s">
        <v>91</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115</v>
      </c>
      <c r="BM175" s="240" t="s">
        <v>3523</v>
      </c>
    </row>
    <row r="176" s="12" customFormat="1" ht="22.8" customHeight="1">
      <c r="A176" s="12"/>
      <c r="B176" s="213"/>
      <c r="C176" s="214"/>
      <c r="D176" s="215" t="s">
        <v>82</v>
      </c>
      <c r="E176" s="227" t="s">
        <v>266</v>
      </c>
      <c r="F176" s="227" t="s">
        <v>3524</v>
      </c>
      <c r="G176" s="214"/>
      <c r="H176" s="214"/>
      <c r="I176" s="217"/>
      <c r="J176" s="228">
        <f>BK176</f>
        <v>0</v>
      </c>
      <c r="K176" s="214"/>
      <c r="L176" s="219"/>
      <c r="M176" s="220"/>
      <c r="N176" s="221"/>
      <c r="O176" s="221"/>
      <c r="P176" s="222">
        <f>SUM(P177:P184)</f>
        <v>0</v>
      </c>
      <c r="Q176" s="221"/>
      <c r="R176" s="222">
        <f>SUM(R177:R184)</f>
        <v>103.11738</v>
      </c>
      <c r="S176" s="221"/>
      <c r="T176" s="223">
        <f>SUM(T177:T184)</f>
        <v>0</v>
      </c>
      <c r="U176" s="12"/>
      <c r="V176" s="12"/>
      <c r="W176" s="12"/>
      <c r="X176" s="12"/>
      <c r="Y176" s="12"/>
      <c r="Z176" s="12"/>
      <c r="AA176" s="12"/>
      <c r="AB176" s="12"/>
      <c r="AC176" s="12"/>
      <c r="AD176" s="12"/>
      <c r="AE176" s="12"/>
      <c r="AR176" s="224" t="s">
        <v>87</v>
      </c>
      <c r="AT176" s="225" t="s">
        <v>82</v>
      </c>
      <c r="AU176" s="225" t="s">
        <v>87</v>
      </c>
      <c r="AY176" s="224" t="s">
        <v>227</v>
      </c>
      <c r="BK176" s="226">
        <f>SUM(BK177:BK184)</f>
        <v>0</v>
      </c>
    </row>
    <row r="177" s="2" customFormat="1" ht="16.5" customHeight="1">
      <c r="A177" s="40"/>
      <c r="B177" s="41"/>
      <c r="C177" s="229" t="s">
        <v>529</v>
      </c>
      <c r="D177" s="229" t="s">
        <v>230</v>
      </c>
      <c r="E177" s="230" t="s">
        <v>3525</v>
      </c>
      <c r="F177" s="231" t="s">
        <v>3526</v>
      </c>
      <c r="G177" s="232" t="s">
        <v>544</v>
      </c>
      <c r="H177" s="233">
        <v>16</v>
      </c>
      <c r="I177" s="234"/>
      <c r="J177" s="235">
        <f>ROUND(I177*H177,2)</f>
        <v>0</v>
      </c>
      <c r="K177" s="231" t="s">
        <v>234</v>
      </c>
      <c r="L177" s="46"/>
      <c r="M177" s="236" t="s">
        <v>1</v>
      </c>
      <c r="N177" s="237" t="s">
        <v>48</v>
      </c>
      <c r="O177" s="93"/>
      <c r="P177" s="238">
        <f>O177*H177</f>
        <v>0</v>
      </c>
      <c r="Q177" s="238">
        <v>0.0012600000000000001</v>
      </c>
      <c r="R177" s="238">
        <f>Q177*H177</f>
        <v>0.020160000000000001</v>
      </c>
      <c r="S177" s="238">
        <v>0</v>
      </c>
      <c r="T177" s="239">
        <f>S177*H177</f>
        <v>0</v>
      </c>
      <c r="U177" s="40"/>
      <c r="V177" s="40"/>
      <c r="W177" s="40"/>
      <c r="X177" s="40"/>
      <c r="Y177" s="40"/>
      <c r="Z177" s="40"/>
      <c r="AA177" s="40"/>
      <c r="AB177" s="40"/>
      <c r="AC177" s="40"/>
      <c r="AD177" s="40"/>
      <c r="AE177" s="40"/>
      <c r="AR177" s="240" t="s">
        <v>300</v>
      </c>
      <c r="AT177" s="240" t="s">
        <v>230</v>
      </c>
      <c r="AU177" s="240" t="s">
        <v>91</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300</v>
      </c>
      <c r="BM177" s="240" t="s">
        <v>3527</v>
      </c>
    </row>
    <row r="178" s="2" customFormat="1" ht="16.5" customHeight="1">
      <c r="A178" s="40"/>
      <c r="B178" s="41"/>
      <c r="C178" s="229" t="s">
        <v>533</v>
      </c>
      <c r="D178" s="229" t="s">
        <v>230</v>
      </c>
      <c r="E178" s="230" t="s">
        <v>3528</v>
      </c>
      <c r="F178" s="231" t="s">
        <v>3529</v>
      </c>
      <c r="G178" s="232" t="s">
        <v>544</v>
      </c>
      <c r="H178" s="233">
        <v>10</v>
      </c>
      <c r="I178" s="234"/>
      <c r="J178" s="235">
        <f>ROUND(I178*H178,2)</f>
        <v>0</v>
      </c>
      <c r="K178" s="231" t="s">
        <v>234</v>
      </c>
      <c r="L178" s="46"/>
      <c r="M178" s="236" t="s">
        <v>1</v>
      </c>
      <c r="N178" s="237" t="s">
        <v>48</v>
      </c>
      <c r="O178" s="93"/>
      <c r="P178" s="238">
        <f>O178*H178</f>
        <v>0</v>
      </c>
      <c r="Q178" s="238">
        <v>0.00175</v>
      </c>
      <c r="R178" s="238">
        <f>Q178*H178</f>
        <v>0.017500000000000002</v>
      </c>
      <c r="S178" s="238">
        <v>0</v>
      </c>
      <c r="T178" s="239">
        <f>S178*H178</f>
        <v>0</v>
      </c>
      <c r="U178" s="40"/>
      <c r="V178" s="40"/>
      <c r="W178" s="40"/>
      <c r="X178" s="40"/>
      <c r="Y178" s="40"/>
      <c r="Z178" s="40"/>
      <c r="AA178" s="40"/>
      <c r="AB178" s="40"/>
      <c r="AC178" s="40"/>
      <c r="AD178" s="40"/>
      <c r="AE178" s="40"/>
      <c r="AR178" s="240" t="s">
        <v>300</v>
      </c>
      <c r="AT178" s="240" t="s">
        <v>230</v>
      </c>
      <c r="AU178" s="240" t="s">
        <v>91</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300</v>
      </c>
      <c r="BM178" s="240" t="s">
        <v>3530</v>
      </c>
    </row>
    <row r="179" s="2" customFormat="1" ht="16.5" customHeight="1">
      <c r="A179" s="40"/>
      <c r="B179" s="41"/>
      <c r="C179" s="229" t="s">
        <v>537</v>
      </c>
      <c r="D179" s="229" t="s">
        <v>230</v>
      </c>
      <c r="E179" s="230" t="s">
        <v>3531</v>
      </c>
      <c r="F179" s="231" t="s">
        <v>3532</v>
      </c>
      <c r="G179" s="232" t="s">
        <v>544</v>
      </c>
      <c r="H179" s="233">
        <v>80</v>
      </c>
      <c r="I179" s="234"/>
      <c r="J179" s="235">
        <f>ROUND(I179*H179,2)</f>
        <v>0</v>
      </c>
      <c r="K179" s="231" t="s">
        <v>234</v>
      </c>
      <c r="L179" s="46"/>
      <c r="M179" s="236" t="s">
        <v>1</v>
      </c>
      <c r="N179" s="237" t="s">
        <v>48</v>
      </c>
      <c r="O179" s="93"/>
      <c r="P179" s="238">
        <f>O179*H179</f>
        <v>0</v>
      </c>
      <c r="Q179" s="238">
        <v>0.0027399999999999998</v>
      </c>
      <c r="R179" s="238">
        <f>Q179*H179</f>
        <v>0.21919999999999998</v>
      </c>
      <c r="S179" s="238">
        <v>0</v>
      </c>
      <c r="T179" s="239">
        <f>S179*H179</f>
        <v>0</v>
      </c>
      <c r="U179" s="40"/>
      <c r="V179" s="40"/>
      <c r="W179" s="40"/>
      <c r="X179" s="40"/>
      <c r="Y179" s="40"/>
      <c r="Z179" s="40"/>
      <c r="AA179" s="40"/>
      <c r="AB179" s="40"/>
      <c r="AC179" s="40"/>
      <c r="AD179" s="40"/>
      <c r="AE179" s="40"/>
      <c r="AR179" s="240" t="s">
        <v>300</v>
      </c>
      <c r="AT179" s="240" t="s">
        <v>230</v>
      </c>
      <c r="AU179" s="240" t="s">
        <v>91</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300</v>
      </c>
      <c r="BM179" s="240" t="s">
        <v>3533</v>
      </c>
    </row>
    <row r="180" s="2" customFormat="1" ht="16.5" customHeight="1">
      <c r="A180" s="40"/>
      <c r="B180" s="41"/>
      <c r="C180" s="229" t="s">
        <v>541</v>
      </c>
      <c r="D180" s="229" t="s">
        <v>230</v>
      </c>
      <c r="E180" s="230" t="s">
        <v>3534</v>
      </c>
      <c r="F180" s="231" t="s">
        <v>3535</v>
      </c>
      <c r="G180" s="232" t="s">
        <v>544</v>
      </c>
      <c r="H180" s="233">
        <v>60</v>
      </c>
      <c r="I180" s="234"/>
      <c r="J180" s="235">
        <f>ROUND(I180*H180,2)</f>
        <v>0</v>
      </c>
      <c r="K180" s="231" t="s">
        <v>234</v>
      </c>
      <c r="L180" s="46"/>
      <c r="M180" s="236" t="s">
        <v>1</v>
      </c>
      <c r="N180" s="237" t="s">
        <v>48</v>
      </c>
      <c r="O180" s="93"/>
      <c r="P180" s="238">
        <f>O180*H180</f>
        <v>0</v>
      </c>
      <c r="Q180" s="238">
        <v>0.0044099999999999999</v>
      </c>
      <c r="R180" s="238">
        <f>Q180*H180</f>
        <v>0.2646</v>
      </c>
      <c r="S180" s="238">
        <v>0</v>
      </c>
      <c r="T180" s="239">
        <f>S180*H180</f>
        <v>0</v>
      </c>
      <c r="U180" s="40"/>
      <c r="V180" s="40"/>
      <c r="W180" s="40"/>
      <c r="X180" s="40"/>
      <c r="Y180" s="40"/>
      <c r="Z180" s="40"/>
      <c r="AA180" s="40"/>
      <c r="AB180" s="40"/>
      <c r="AC180" s="40"/>
      <c r="AD180" s="40"/>
      <c r="AE180" s="40"/>
      <c r="AR180" s="240" t="s">
        <v>300</v>
      </c>
      <c r="AT180" s="240" t="s">
        <v>230</v>
      </c>
      <c r="AU180" s="240" t="s">
        <v>91</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300</v>
      </c>
      <c r="BM180" s="240" t="s">
        <v>3536</v>
      </c>
    </row>
    <row r="181" s="2" customFormat="1" ht="16.5" customHeight="1">
      <c r="A181" s="40"/>
      <c r="B181" s="41"/>
      <c r="C181" s="229" t="s">
        <v>547</v>
      </c>
      <c r="D181" s="229" t="s">
        <v>230</v>
      </c>
      <c r="E181" s="230" t="s">
        <v>3537</v>
      </c>
      <c r="F181" s="231" t="s">
        <v>3538</v>
      </c>
      <c r="G181" s="232" t="s">
        <v>544</v>
      </c>
      <c r="H181" s="233">
        <v>166</v>
      </c>
      <c r="I181" s="234"/>
      <c r="J181" s="235">
        <f>ROUND(I181*H181,2)</f>
        <v>0</v>
      </c>
      <c r="K181" s="231" t="s">
        <v>1</v>
      </c>
      <c r="L181" s="46"/>
      <c r="M181" s="236" t="s">
        <v>1</v>
      </c>
      <c r="N181" s="237" t="s">
        <v>48</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300</v>
      </c>
      <c r="AT181" s="240" t="s">
        <v>230</v>
      </c>
      <c r="AU181" s="240" t="s">
        <v>91</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300</v>
      </c>
      <c r="BM181" s="240" t="s">
        <v>3539</v>
      </c>
    </row>
    <row r="182" s="2" customFormat="1">
      <c r="A182" s="40"/>
      <c r="B182" s="41"/>
      <c r="C182" s="229" t="s">
        <v>552</v>
      </c>
      <c r="D182" s="229" t="s">
        <v>230</v>
      </c>
      <c r="E182" s="230" t="s">
        <v>3540</v>
      </c>
      <c r="F182" s="231" t="s">
        <v>3541</v>
      </c>
      <c r="G182" s="232" t="s">
        <v>459</v>
      </c>
      <c r="H182" s="233">
        <v>2</v>
      </c>
      <c r="I182" s="234"/>
      <c r="J182" s="235">
        <f>ROUND(I182*H182,2)</f>
        <v>0</v>
      </c>
      <c r="K182" s="231" t="s">
        <v>234</v>
      </c>
      <c r="L182" s="46"/>
      <c r="M182" s="236" t="s">
        <v>1</v>
      </c>
      <c r="N182" s="237" t="s">
        <v>48</v>
      </c>
      <c r="O182" s="93"/>
      <c r="P182" s="238">
        <f>O182*H182</f>
        <v>0</v>
      </c>
      <c r="Q182" s="238">
        <v>0.0074000000000000003</v>
      </c>
      <c r="R182" s="238">
        <f>Q182*H182</f>
        <v>0.014800000000000001</v>
      </c>
      <c r="S182" s="238">
        <v>0</v>
      </c>
      <c r="T182" s="239">
        <f>S182*H182</f>
        <v>0</v>
      </c>
      <c r="U182" s="40"/>
      <c r="V182" s="40"/>
      <c r="W182" s="40"/>
      <c r="X182" s="40"/>
      <c r="Y182" s="40"/>
      <c r="Z182" s="40"/>
      <c r="AA182" s="40"/>
      <c r="AB182" s="40"/>
      <c r="AC182" s="40"/>
      <c r="AD182" s="40"/>
      <c r="AE182" s="40"/>
      <c r="AR182" s="240" t="s">
        <v>300</v>
      </c>
      <c r="AT182" s="240" t="s">
        <v>230</v>
      </c>
      <c r="AU182" s="240" t="s">
        <v>91</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300</v>
      </c>
      <c r="BM182" s="240" t="s">
        <v>3542</v>
      </c>
    </row>
    <row r="183" s="2" customFormat="1" ht="33" customHeight="1">
      <c r="A183" s="40"/>
      <c r="B183" s="41"/>
      <c r="C183" s="229" t="s">
        <v>559</v>
      </c>
      <c r="D183" s="229" t="s">
        <v>230</v>
      </c>
      <c r="E183" s="230" t="s">
        <v>3543</v>
      </c>
      <c r="F183" s="231" t="s">
        <v>3544</v>
      </c>
      <c r="G183" s="232" t="s">
        <v>459</v>
      </c>
      <c r="H183" s="233">
        <v>8</v>
      </c>
      <c r="I183" s="234"/>
      <c r="J183" s="235">
        <f>ROUND(I183*H183,2)</f>
        <v>0</v>
      </c>
      <c r="K183" s="231" t="s">
        <v>1</v>
      </c>
      <c r="L183" s="46"/>
      <c r="M183" s="236" t="s">
        <v>1</v>
      </c>
      <c r="N183" s="237" t="s">
        <v>48</v>
      </c>
      <c r="O183" s="93"/>
      <c r="P183" s="238">
        <f>O183*H183</f>
        <v>0</v>
      </c>
      <c r="Q183" s="238">
        <v>12.82264</v>
      </c>
      <c r="R183" s="238">
        <f>Q183*H183</f>
        <v>102.58112</v>
      </c>
      <c r="S183" s="238">
        <v>0</v>
      </c>
      <c r="T183" s="239">
        <f>S183*H183</f>
        <v>0</v>
      </c>
      <c r="U183" s="40"/>
      <c r="V183" s="40"/>
      <c r="W183" s="40"/>
      <c r="X183" s="40"/>
      <c r="Y183" s="40"/>
      <c r="Z183" s="40"/>
      <c r="AA183" s="40"/>
      <c r="AB183" s="40"/>
      <c r="AC183" s="40"/>
      <c r="AD183" s="40"/>
      <c r="AE183" s="40"/>
      <c r="AR183" s="240" t="s">
        <v>115</v>
      </c>
      <c r="AT183" s="240" t="s">
        <v>230</v>
      </c>
      <c r="AU183" s="240" t="s">
        <v>91</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115</v>
      </c>
      <c r="BM183" s="240" t="s">
        <v>3545</v>
      </c>
    </row>
    <row r="184" s="2" customFormat="1" ht="16.5" customHeight="1">
      <c r="A184" s="40"/>
      <c r="B184" s="41"/>
      <c r="C184" s="229" t="s">
        <v>566</v>
      </c>
      <c r="D184" s="229" t="s">
        <v>230</v>
      </c>
      <c r="E184" s="230" t="s">
        <v>3546</v>
      </c>
      <c r="F184" s="231" t="s">
        <v>3547</v>
      </c>
      <c r="G184" s="232" t="s">
        <v>459</v>
      </c>
      <c r="H184" s="233">
        <v>3</v>
      </c>
      <c r="I184" s="234"/>
      <c r="J184" s="235">
        <f>ROUND(I184*H184,2)</f>
        <v>0</v>
      </c>
      <c r="K184" s="231" t="s">
        <v>1</v>
      </c>
      <c r="L184" s="46"/>
      <c r="M184" s="236" t="s">
        <v>1</v>
      </c>
      <c r="N184" s="237" t="s">
        <v>48</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115</v>
      </c>
      <c r="AT184" s="240" t="s">
        <v>230</v>
      </c>
      <c r="AU184" s="240" t="s">
        <v>91</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115</v>
      </c>
      <c r="BM184" s="240" t="s">
        <v>3548</v>
      </c>
    </row>
    <row r="185" s="12" customFormat="1" ht="25.92" customHeight="1">
      <c r="A185" s="12"/>
      <c r="B185" s="213"/>
      <c r="C185" s="214"/>
      <c r="D185" s="215" t="s">
        <v>82</v>
      </c>
      <c r="E185" s="216" t="s">
        <v>1282</v>
      </c>
      <c r="F185" s="216" t="s">
        <v>1283</v>
      </c>
      <c r="G185" s="214"/>
      <c r="H185" s="214"/>
      <c r="I185" s="217"/>
      <c r="J185" s="218">
        <f>BK185</f>
        <v>0</v>
      </c>
      <c r="K185" s="214"/>
      <c r="L185" s="219"/>
      <c r="M185" s="220"/>
      <c r="N185" s="221"/>
      <c r="O185" s="221"/>
      <c r="P185" s="222">
        <f>P186+P201+P230+P266+P285</f>
        <v>0</v>
      </c>
      <c r="Q185" s="221"/>
      <c r="R185" s="222">
        <f>R186+R201+R230+R266+R285</f>
        <v>4.2147271640000001</v>
      </c>
      <c r="S185" s="221"/>
      <c r="T185" s="223">
        <f>T186+T201+T230+T266+T285</f>
        <v>10.753900000000002</v>
      </c>
      <c r="U185" s="12"/>
      <c r="V185" s="12"/>
      <c r="W185" s="12"/>
      <c r="X185" s="12"/>
      <c r="Y185" s="12"/>
      <c r="Z185" s="12"/>
      <c r="AA185" s="12"/>
      <c r="AB185" s="12"/>
      <c r="AC185" s="12"/>
      <c r="AD185" s="12"/>
      <c r="AE185" s="12"/>
      <c r="AR185" s="224" t="s">
        <v>91</v>
      </c>
      <c r="AT185" s="225" t="s">
        <v>82</v>
      </c>
      <c r="AU185" s="225" t="s">
        <v>83</v>
      </c>
      <c r="AY185" s="224" t="s">
        <v>227</v>
      </c>
      <c r="BK185" s="226">
        <f>BK186+BK201+BK230+BK266+BK285</f>
        <v>0</v>
      </c>
    </row>
    <row r="186" s="12" customFormat="1" ht="22.8" customHeight="1">
      <c r="A186" s="12"/>
      <c r="B186" s="213"/>
      <c r="C186" s="214"/>
      <c r="D186" s="215" t="s">
        <v>82</v>
      </c>
      <c r="E186" s="227" t="s">
        <v>1518</v>
      </c>
      <c r="F186" s="227" t="s">
        <v>1519</v>
      </c>
      <c r="G186" s="214"/>
      <c r="H186" s="214"/>
      <c r="I186" s="217"/>
      <c r="J186" s="228">
        <f>BK186</f>
        <v>0</v>
      </c>
      <c r="K186" s="214"/>
      <c r="L186" s="219"/>
      <c r="M186" s="220"/>
      <c r="N186" s="221"/>
      <c r="O186" s="221"/>
      <c r="P186" s="222">
        <f>SUM(P187:P200)</f>
        <v>0</v>
      </c>
      <c r="Q186" s="221"/>
      <c r="R186" s="222">
        <f>SUM(R187:R200)</f>
        <v>0.074730000000000019</v>
      </c>
      <c r="S186" s="221"/>
      <c r="T186" s="223">
        <f>SUM(T187:T200)</f>
        <v>1.3780000000000001</v>
      </c>
      <c r="U186" s="12"/>
      <c r="V186" s="12"/>
      <c r="W186" s="12"/>
      <c r="X186" s="12"/>
      <c r="Y186" s="12"/>
      <c r="Z186" s="12"/>
      <c r="AA186" s="12"/>
      <c r="AB186" s="12"/>
      <c r="AC186" s="12"/>
      <c r="AD186" s="12"/>
      <c r="AE186" s="12"/>
      <c r="AR186" s="224" t="s">
        <v>91</v>
      </c>
      <c r="AT186" s="225" t="s">
        <v>82</v>
      </c>
      <c r="AU186" s="225" t="s">
        <v>87</v>
      </c>
      <c r="AY186" s="224" t="s">
        <v>227</v>
      </c>
      <c r="BK186" s="226">
        <f>SUM(BK187:BK200)</f>
        <v>0</v>
      </c>
    </row>
    <row r="187" s="2" customFormat="1" ht="16.5" customHeight="1">
      <c r="A187" s="40"/>
      <c r="B187" s="41"/>
      <c r="C187" s="229" t="s">
        <v>570</v>
      </c>
      <c r="D187" s="229" t="s">
        <v>230</v>
      </c>
      <c r="E187" s="230" t="s">
        <v>3200</v>
      </c>
      <c r="F187" s="231" t="s">
        <v>3201</v>
      </c>
      <c r="G187" s="232" t="s">
        <v>544</v>
      </c>
      <c r="H187" s="233">
        <v>706</v>
      </c>
      <c r="I187" s="234"/>
      <c r="J187" s="235">
        <f>ROUND(I187*H187,2)</f>
        <v>0</v>
      </c>
      <c r="K187" s="231" t="s">
        <v>1</v>
      </c>
      <c r="L187" s="46"/>
      <c r="M187" s="236" t="s">
        <v>1</v>
      </c>
      <c r="N187" s="237" t="s">
        <v>48</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300</v>
      </c>
      <c r="AT187" s="240" t="s">
        <v>230</v>
      </c>
      <c r="AU187" s="240" t="s">
        <v>91</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300</v>
      </c>
      <c r="BM187" s="240" t="s">
        <v>3549</v>
      </c>
    </row>
    <row r="188" s="2" customFormat="1" ht="16.5" customHeight="1">
      <c r="A188" s="40"/>
      <c r="B188" s="41"/>
      <c r="C188" s="229" t="s">
        <v>574</v>
      </c>
      <c r="D188" s="229" t="s">
        <v>230</v>
      </c>
      <c r="E188" s="230" t="s">
        <v>3203</v>
      </c>
      <c r="F188" s="231" t="s">
        <v>3204</v>
      </c>
      <c r="G188" s="232" t="s">
        <v>544</v>
      </c>
      <c r="H188" s="233">
        <v>260</v>
      </c>
      <c r="I188" s="234"/>
      <c r="J188" s="235">
        <f>ROUND(I188*H188,2)</f>
        <v>0</v>
      </c>
      <c r="K188" s="231" t="s">
        <v>1</v>
      </c>
      <c r="L188" s="46"/>
      <c r="M188" s="236" t="s">
        <v>1</v>
      </c>
      <c r="N188" s="237" t="s">
        <v>48</v>
      </c>
      <c r="O188" s="93"/>
      <c r="P188" s="238">
        <f>O188*H188</f>
        <v>0</v>
      </c>
      <c r="Q188" s="238">
        <v>0</v>
      </c>
      <c r="R188" s="238">
        <f>Q188*H188</f>
        <v>0</v>
      </c>
      <c r="S188" s="238">
        <v>0.0053</v>
      </c>
      <c r="T188" s="239">
        <f>S188*H188</f>
        <v>1.3780000000000001</v>
      </c>
      <c r="U188" s="40"/>
      <c r="V188" s="40"/>
      <c r="W188" s="40"/>
      <c r="X188" s="40"/>
      <c r="Y188" s="40"/>
      <c r="Z188" s="40"/>
      <c r="AA188" s="40"/>
      <c r="AB188" s="40"/>
      <c r="AC188" s="40"/>
      <c r="AD188" s="40"/>
      <c r="AE188" s="40"/>
      <c r="AR188" s="240" t="s">
        <v>300</v>
      </c>
      <c r="AT188" s="240" t="s">
        <v>230</v>
      </c>
      <c r="AU188" s="240" t="s">
        <v>91</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300</v>
      </c>
      <c r="BM188" s="240" t="s">
        <v>3550</v>
      </c>
    </row>
    <row r="189" s="2" customFormat="1" ht="16.5" customHeight="1">
      <c r="A189" s="40"/>
      <c r="B189" s="41"/>
      <c r="C189" s="284" t="s">
        <v>580</v>
      </c>
      <c r="D189" s="284" t="s">
        <v>407</v>
      </c>
      <c r="E189" s="285" t="s">
        <v>3551</v>
      </c>
      <c r="F189" s="286" t="s">
        <v>3552</v>
      </c>
      <c r="G189" s="287" t="s">
        <v>544</v>
      </c>
      <c r="H189" s="288">
        <v>130</v>
      </c>
      <c r="I189" s="289"/>
      <c r="J189" s="290">
        <f>ROUND(I189*H189,2)</f>
        <v>0</v>
      </c>
      <c r="K189" s="286" t="s">
        <v>234</v>
      </c>
      <c r="L189" s="291"/>
      <c r="M189" s="292" t="s">
        <v>1</v>
      </c>
      <c r="N189" s="293" t="s">
        <v>48</v>
      </c>
      <c r="O189" s="93"/>
      <c r="P189" s="238">
        <f>O189*H189</f>
        <v>0</v>
      </c>
      <c r="Q189" s="238">
        <v>3.0000000000000001E-05</v>
      </c>
      <c r="R189" s="238">
        <f>Q189*H189</f>
        <v>0.0039000000000000003</v>
      </c>
      <c r="S189" s="238">
        <v>0</v>
      </c>
      <c r="T189" s="239">
        <f>S189*H189</f>
        <v>0</v>
      </c>
      <c r="U189" s="40"/>
      <c r="V189" s="40"/>
      <c r="W189" s="40"/>
      <c r="X189" s="40"/>
      <c r="Y189" s="40"/>
      <c r="Z189" s="40"/>
      <c r="AA189" s="40"/>
      <c r="AB189" s="40"/>
      <c r="AC189" s="40"/>
      <c r="AD189" s="40"/>
      <c r="AE189" s="40"/>
      <c r="AR189" s="240" t="s">
        <v>525</v>
      </c>
      <c r="AT189" s="240" t="s">
        <v>407</v>
      </c>
      <c r="AU189" s="240" t="s">
        <v>91</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300</v>
      </c>
      <c r="BM189" s="240" t="s">
        <v>3553</v>
      </c>
    </row>
    <row r="190" s="2" customFormat="1" ht="16.5" customHeight="1">
      <c r="A190" s="40"/>
      <c r="B190" s="41"/>
      <c r="C190" s="284" t="s">
        <v>585</v>
      </c>
      <c r="D190" s="284" t="s">
        <v>407</v>
      </c>
      <c r="E190" s="285" t="s">
        <v>3554</v>
      </c>
      <c r="F190" s="286" t="s">
        <v>3555</v>
      </c>
      <c r="G190" s="287" t="s">
        <v>544</v>
      </c>
      <c r="H190" s="288">
        <v>250</v>
      </c>
      <c r="I190" s="289"/>
      <c r="J190" s="290">
        <f>ROUND(I190*H190,2)</f>
        <v>0</v>
      </c>
      <c r="K190" s="286" t="s">
        <v>234</v>
      </c>
      <c r="L190" s="291"/>
      <c r="M190" s="292" t="s">
        <v>1</v>
      </c>
      <c r="N190" s="293" t="s">
        <v>48</v>
      </c>
      <c r="O190" s="93"/>
      <c r="P190" s="238">
        <f>O190*H190</f>
        <v>0</v>
      </c>
      <c r="Q190" s="238">
        <v>8.0000000000000007E-05</v>
      </c>
      <c r="R190" s="238">
        <f>Q190*H190</f>
        <v>0.02</v>
      </c>
      <c r="S190" s="238">
        <v>0</v>
      </c>
      <c r="T190" s="239">
        <f>S190*H190</f>
        <v>0</v>
      </c>
      <c r="U190" s="40"/>
      <c r="V190" s="40"/>
      <c r="W190" s="40"/>
      <c r="X190" s="40"/>
      <c r="Y190" s="40"/>
      <c r="Z190" s="40"/>
      <c r="AA190" s="40"/>
      <c r="AB190" s="40"/>
      <c r="AC190" s="40"/>
      <c r="AD190" s="40"/>
      <c r="AE190" s="40"/>
      <c r="AR190" s="240" t="s">
        <v>525</v>
      </c>
      <c r="AT190" s="240" t="s">
        <v>407</v>
      </c>
      <c r="AU190" s="240" t="s">
        <v>91</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300</v>
      </c>
      <c r="BM190" s="240" t="s">
        <v>3556</v>
      </c>
    </row>
    <row r="191" s="2" customFormat="1" ht="16.5" customHeight="1">
      <c r="A191" s="40"/>
      <c r="B191" s="41"/>
      <c r="C191" s="284" t="s">
        <v>590</v>
      </c>
      <c r="D191" s="284" t="s">
        <v>407</v>
      </c>
      <c r="E191" s="285" t="s">
        <v>3557</v>
      </c>
      <c r="F191" s="286" t="s">
        <v>3558</v>
      </c>
      <c r="G191" s="287" t="s">
        <v>544</v>
      </c>
      <c r="H191" s="288">
        <v>101</v>
      </c>
      <c r="I191" s="289"/>
      <c r="J191" s="290">
        <f>ROUND(I191*H191,2)</f>
        <v>0</v>
      </c>
      <c r="K191" s="286" t="s">
        <v>234</v>
      </c>
      <c r="L191" s="291"/>
      <c r="M191" s="292" t="s">
        <v>1</v>
      </c>
      <c r="N191" s="293" t="s">
        <v>48</v>
      </c>
      <c r="O191" s="93"/>
      <c r="P191" s="238">
        <f>O191*H191</f>
        <v>0</v>
      </c>
      <c r="Q191" s="238">
        <v>3.0000000000000001E-05</v>
      </c>
      <c r="R191" s="238">
        <f>Q191*H191</f>
        <v>0.0030300000000000001</v>
      </c>
      <c r="S191" s="238">
        <v>0</v>
      </c>
      <c r="T191" s="239">
        <f>S191*H191</f>
        <v>0</v>
      </c>
      <c r="U191" s="40"/>
      <c r="V191" s="40"/>
      <c r="W191" s="40"/>
      <c r="X191" s="40"/>
      <c r="Y191" s="40"/>
      <c r="Z191" s="40"/>
      <c r="AA191" s="40"/>
      <c r="AB191" s="40"/>
      <c r="AC191" s="40"/>
      <c r="AD191" s="40"/>
      <c r="AE191" s="40"/>
      <c r="AR191" s="240" t="s">
        <v>525</v>
      </c>
      <c r="AT191" s="240" t="s">
        <v>407</v>
      </c>
      <c r="AU191" s="240" t="s">
        <v>91</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300</v>
      </c>
      <c r="BM191" s="240" t="s">
        <v>3559</v>
      </c>
    </row>
    <row r="192" s="2" customFormat="1" ht="16.5" customHeight="1">
      <c r="A192" s="40"/>
      <c r="B192" s="41"/>
      <c r="C192" s="284" t="s">
        <v>598</v>
      </c>
      <c r="D192" s="284" t="s">
        <v>407</v>
      </c>
      <c r="E192" s="285" t="s">
        <v>3560</v>
      </c>
      <c r="F192" s="286" t="s">
        <v>3561</v>
      </c>
      <c r="G192" s="287" t="s">
        <v>544</v>
      </c>
      <c r="H192" s="288">
        <v>101</v>
      </c>
      <c r="I192" s="289"/>
      <c r="J192" s="290">
        <f>ROUND(I192*H192,2)</f>
        <v>0</v>
      </c>
      <c r="K192" s="286" t="s">
        <v>234</v>
      </c>
      <c r="L192" s="291"/>
      <c r="M192" s="292" t="s">
        <v>1</v>
      </c>
      <c r="N192" s="293" t="s">
        <v>48</v>
      </c>
      <c r="O192" s="93"/>
      <c r="P192" s="238">
        <f>O192*H192</f>
        <v>0</v>
      </c>
      <c r="Q192" s="238">
        <v>9.0000000000000006E-05</v>
      </c>
      <c r="R192" s="238">
        <f>Q192*H192</f>
        <v>0.0090900000000000009</v>
      </c>
      <c r="S192" s="238">
        <v>0</v>
      </c>
      <c r="T192" s="239">
        <f>S192*H192</f>
        <v>0</v>
      </c>
      <c r="U192" s="40"/>
      <c r="V192" s="40"/>
      <c r="W192" s="40"/>
      <c r="X192" s="40"/>
      <c r="Y192" s="40"/>
      <c r="Z192" s="40"/>
      <c r="AA192" s="40"/>
      <c r="AB192" s="40"/>
      <c r="AC192" s="40"/>
      <c r="AD192" s="40"/>
      <c r="AE192" s="40"/>
      <c r="AR192" s="240" t="s">
        <v>525</v>
      </c>
      <c r="AT192" s="240" t="s">
        <v>407</v>
      </c>
      <c r="AU192" s="240" t="s">
        <v>91</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300</v>
      </c>
      <c r="BM192" s="240" t="s">
        <v>3562</v>
      </c>
    </row>
    <row r="193" s="2" customFormat="1" ht="16.5" customHeight="1">
      <c r="A193" s="40"/>
      <c r="B193" s="41"/>
      <c r="C193" s="284" t="s">
        <v>607</v>
      </c>
      <c r="D193" s="284" t="s">
        <v>407</v>
      </c>
      <c r="E193" s="285" t="s">
        <v>3563</v>
      </c>
      <c r="F193" s="286" t="s">
        <v>3564</v>
      </c>
      <c r="G193" s="287" t="s">
        <v>544</v>
      </c>
      <c r="H193" s="288">
        <v>21</v>
      </c>
      <c r="I193" s="289"/>
      <c r="J193" s="290">
        <f>ROUND(I193*H193,2)</f>
        <v>0</v>
      </c>
      <c r="K193" s="286" t="s">
        <v>234</v>
      </c>
      <c r="L193" s="291"/>
      <c r="M193" s="292" t="s">
        <v>1</v>
      </c>
      <c r="N193" s="293" t="s">
        <v>48</v>
      </c>
      <c r="O193" s="93"/>
      <c r="P193" s="238">
        <f>O193*H193</f>
        <v>0</v>
      </c>
      <c r="Q193" s="238">
        <v>4.0000000000000003E-05</v>
      </c>
      <c r="R193" s="238">
        <f>Q193*H193</f>
        <v>0.00084000000000000003</v>
      </c>
      <c r="S193" s="238">
        <v>0</v>
      </c>
      <c r="T193" s="239">
        <f>S193*H193</f>
        <v>0</v>
      </c>
      <c r="U193" s="40"/>
      <c r="V193" s="40"/>
      <c r="W193" s="40"/>
      <c r="X193" s="40"/>
      <c r="Y193" s="40"/>
      <c r="Z193" s="40"/>
      <c r="AA193" s="40"/>
      <c r="AB193" s="40"/>
      <c r="AC193" s="40"/>
      <c r="AD193" s="40"/>
      <c r="AE193" s="40"/>
      <c r="AR193" s="240" t="s">
        <v>525</v>
      </c>
      <c r="AT193" s="240" t="s">
        <v>407</v>
      </c>
      <c r="AU193" s="240" t="s">
        <v>91</v>
      </c>
      <c r="AY193" s="18" t="s">
        <v>227</v>
      </c>
      <c r="BE193" s="241">
        <f>IF(N193="základní",J193,0)</f>
        <v>0</v>
      </c>
      <c r="BF193" s="241">
        <f>IF(N193="snížená",J193,0)</f>
        <v>0</v>
      </c>
      <c r="BG193" s="241">
        <f>IF(N193="zákl. přenesená",J193,0)</f>
        <v>0</v>
      </c>
      <c r="BH193" s="241">
        <f>IF(N193="sníž. přenesená",J193,0)</f>
        <v>0</v>
      </c>
      <c r="BI193" s="241">
        <f>IF(N193="nulová",J193,0)</f>
        <v>0</v>
      </c>
      <c r="BJ193" s="18" t="s">
        <v>87</v>
      </c>
      <c r="BK193" s="241">
        <f>ROUND(I193*H193,2)</f>
        <v>0</v>
      </c>
      <c r="BL193" s="18" t="s">
        <v>300</v>
      </c>
      <c r="BM193" s="240" t="s">
        <v>3565</v>
      </c>
    </row>
    <row r="194" s="2" customFormat="1" ht="16.5" customHeight="1">
      <c r="A194" s="40"/>
      <c r="B194" s="41"/>
      <c r="C194" s="284" t="s">
        <v>612</v>
      </c>
      <c r="D194" s="284" t="s">
        <v>407</v>
      </c>
      <c r="E194" s="285" t="s">
        <v>3566</v>
      </c>
      <c r="F194" s="286" t="s">
        <v>3567</v>
      </c>
      <c r="G194" s="287" t="s">
        <v>544</v>
      </c>
      <c r="H194" s="288">
        <v>33</v>
      </c>
      <c r="I194" s="289"/>
      <c r="J194" s="290">
        <f>ROUND(I194*H194,2)</f>
        <v>0</v>
      </c>
      <c r="K194" s="286" t="s">
        <v>234</v>
      </c>
      <c r="L194" s="291"/>
      <c r="M194" s="292" t="s">
        <v>1</v>
      </c>
      <c r="N194" s="293" t="s">
        <v>48</v>
      </c>
      <c r="O194" s="93"/>
      <c r="P194" s="238">
        <f>O194*H194</f>
        <v>0</v>
      </c>
      <c r="Q194" s="238">
        <v>0.00097999999999999997</v>
      </c>
      <c r="R194" s="238">
        <f>Q194*H194</f>
        <v>0.032340000000000001</v>
      </c>
      <c r="S194" s="238">
        <v>0</v>
      </c>
      <c r="T194" s="239">
        <f>S194*H194</f>
        <v>0</v>
      </c>
      <c r="U194" s="40"/>
      <c r="V194" s="40"/>
      <c r="W194" s="40"/>
      <c r="X194" s="40"/>
      <c r="Y194" s="40"/>
      <c r="Z194" s="40"/>
      <c r="AA194" s="40"/>
      <c r="AB194" s="40"/>
      <c r="AC194" s="40"/>
      <c r="AD194" s="40"/>
      <c r="AE194" s="40"/>
      <c r="AR194" s="240" t="s">
        <v>525</v>
      </c>
      <c r="AT194" s="240" t="s">
        <v>407</v>
      </c>
      <c r="AU194" s="240" t="s">
        <v>91</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300</v>
      </c>
      <c r="BM194" s="240" t="s">
        <v>3568</v>
      </c>
    </row>
    <row r="195" s="2" customFormat="1" ht="16.5" customHeight="1">
      <c r="A195" s="40"/>
      <c r="B195" s="41"/>
      <c r="C195" s="284" t="s">
        <v>617</v>
      </c>
      <c r="D195" s="284" t="s">
        <v>407</v>
      </c>
      <c r="E195" s="285" t="s">
        <v>3569</v>
      </c>
      <c r="F195" s="286" t="s">
        <v>3570</v>
      </c>
      <c r="G195" s="287" t="s">
        <v>544</v>
      </c>
      <c r="H195" s="288">
        <v>17</v>
      </c>
      <c r="I195" s="289"/>
      <c r="J195" s="290">
        <f>ROUND(I195*H195,2)</f>
        <v>0</v>
      </c>
      <c r="K195" s="286" t="s">
        <v>234</v>
      </c>
      <c r="L195" s="291"/>
      <c r="M195" s="292" t="s">
        <v>1</v>
      </c>
      <c r="N195" s="293" t="s">
        <v>48</v>
      </c>
      <c r="O195" s="93"/>
      <c r="P195" s="238">
        <f>O195*H195</f>
        <v>0</v>
      </c>
      <c r="Q195" s="238">
        <v>4.0000000000000003E-05</v>
      </c>
      <c r="R195" s="238">
        <f>Q195*H195</f>
        <v>0.00068000000000000005</v>
      </c>
      <c r="S195" s="238">
        <v>0</v>
      </c>
      <c r="T195" s="239">
        <f>S195*H195</f>
        <v>0</v>
      </c>
      <c r="U195" s="40"/>
      <c r="V195" s="40"/>
      <c r="W195" s="40"/>
      <c r="X195" s="40"/>
      <c r="Y195" s="40"/>
      <c r="Z195" s="40"/>
      <c r="AA195" s="40"/>
      <c r="AB195" s="40"/>
      <c r="AC195" s="40"/>
      <c r="AD195" s="40"/>
      <c r="AE195" s="40"/>
      <c r="AR195" s="240" t="s">
        <v>525</v>
      </c>
      <c r="AT195" s="240" t="s">
        <v>407</v>
      </c>
      <c r="AU195" s="240" t="s">
        <v>91</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300</v>
      </c>
      <c r="BM195" s="240" t="s">
        <v>3571</v>
      </c>
    </row>
    <row r="196" s="2" customFormat="1" ht="16.5" customHeight="1">
      <c r="A196" s="40"/>
      <c r="B196" s="41"/>
      <c r="C196" s="284" t="s">
        <v>623</v>
      </c>
      <c r="D196" s="284" t="s">
        <v>407</v>
      </c>
      <c r="E196" s="285" t="s">
        <v>3572</v>
      </c>
      <c r="F196" s="286" t="s">
        <v>3573</v>
      </c>
      <c r="G196" s="287" t="s">
        <v>544</v>
      </c>
      <c r="H196" s="288">
        <v>5</v>
      </c>
      <c r="I196" s="289"/>
      <c r="J196" s="290">
        <f>ROUND(I196*H196,2)</f>
        <v>0</v>
      </c>
      <c r="K196" s="286" t="s">
        <v>234</v>
      </c>
      <c r="L196" s="291"/>
      <c r="M196" s="292" t="s">
        <v>1</v>
      </c>
      <c r="N196" s="293" t="s">
        <v>48</v>
      </c>
      <c r="O196" s="93"/>
      <c r="P196" s="238">
        <f>O196*H196</f>
        <v>0</v>
      </c>
      <c r="Q196" s="238">
        <v>0.00016000000000000001</v>
      </c>
      <c r="R196" s="238">
        <f>Q196*H196</f>
        <v>0.00080000000000000004</v>
      </c>
      <c r="S196" s="238">
        <v>0</v>
      </c>
      <c r="T196" s="239">
        <f>S196*H196</f>
        <v>0</v>
      </c>
      <c r="U196" s="40"/>
      <c r="V196" s="40"/>
      <c r="W196" s="40"/>
      <c r="X196" s="40"/>
      <c r="Y196" s="40"/>
      <c r="Z196" s="40"/>
      <c r="AA196" s="40"/>
      <c r="AB196" s="40"/>
      <c r="AC196" s="40"/>
      <c r="AD196" s="40"/>
      <c r="AE196" s="40"/>
      <c r="AR196" s="240" t="s">
        <v>525</v>
      </c>
      <c r="AT196" s="240" t="s">
        <v>407</v>
      </c>
      <c r="AU196" s="240" t="s">
        <v>91</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300</v>
      </c>
      <c r="BM196" s="240" t="s">
        <v>3574</v>
      </c>
    </row>
    <row r="197" s="2" customFormat="1" ht="16.5" customHeight="1">
      <c r="A197" s="40"/>
      <c r="B197" s="41"/>
      <c r="C197" s="284" t="s">
        <v>628</v>
      </c>
      <c r="D197" s="284" t="s">
        <v>407</v>
      </c>
      <c r="E197" s="285" t="s">
        <v>3575</v>
      </c>
      <c r="F197" s="286" t="s">
        <v>3576</v>
      </c>
      <c r="G197" s="287" t="s">
        <v>544</v>
      </c>
      <c r="H197" s="288">
        <v>26</v>
      </c>
      <c r="I197" s="289"/>
      <c r="J197" s="290">
        <f>ROUND(I197*H197,2)</f>
        <v>0</v>
      </c>
      <c r="K197" s="286" t="s">
        <v>234</v>
      </c>
      <c r="L197" s="291"/>
      <c r="M197" s="292" t="s">
        <v>1</v>
      </c>
      <c r="N197" s="293" t="s">
        <v>48</v>
      </c>
      <c r="O197" s="93"/>
      <c r="P197" s="238">
        <f>O197*H197</f>
        <v>0</v>
      </c>
      <c r="Q197" s="238">
        <v>5.0000000000000002E-05</v>
      </c>
      <c r="R197" s="238">
        <f>Q197*H197</f>
        <v>0.0013000000000000002</v>
      </c>
      <c r="S197" s="238">
        <v>0</v>
      </c>
      <c r="T197" s="239">
        <f>S197*H197</f>
        <v>0</v>
      </c>
      <c r="U197" s="40"/>
      <c r="V197" s="40"/>
      <c r="W197" s="40"/>
      <c r="X197" s="40"/>
      <c r="Y197" s="40"/>
      <c r="Z197" s="40"/>
      <c r="AA197" s="40"/>
      <c r="AB197" s="40"/>
      <c r="AC197" s="40"/>
      <c r="AD197" s="40"/>
      <c r="AE197" s="40"/>
      <c r="AR197" s="240" t="s">
        <v>525</v>
      </c>
      <c r="AT197" s="240" t="s">
        <v>407</v>
      </c>
      <c r="AU197" s="240" t="s">
        <v>91</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300</v>
      </c>
      <c r="BM197" s="240" t="s">
        <v>3577</v>
      </c>
    </row>
    <row r="198" s="2" customFormat="1" ht="16.5" customHeight="1">
      <c r="A198" s="40"/>
      <c r="B198" s="41"/>
      <c r="C198" s="284" t="s">
        <v>635</v>
      </c>
      <c r="D198" s="284" t="s">
        <v>407</v>
      </c>
      <c r="E198" s="285" t="s">
        <v>3578</v>
      </c>
      <c r="F198" s="286" t="s">
        <v>3579</v>
      </c>
      <c r="G198" s="287" t="s">
        <v>544</v>
      </c>
      <c r="H198" s="288">
        <v>11</v>
      </c>
      <c r="I198" s="289"/>
      <c r="J198" s="290">
        <f>ROUND(I198*H198,2)</f>
        <v>0</v>
      </c>
      <c r="K198" s="286" t="s">
        <v>234</v>
      </c>
      <c r="L198" s="291"/>
      <c r="M198" s="292" t="s">
        <v>1</v>
      </c>
      <c r="N198" s="293" t="s">
        <v>48</v>
      </c>
      <c r="O198" s="93"/>
      <c r="P198" s="238">
        <f>O198*H198</f>
        <v>0</v>
      </c>
      <c r="Q198" s="238">
        <v>0.00018000000000000001</v>
      </c>
      <c r="R198" s="238">
        <f>Q198*H198</f>
        <v>0.00198</v>
      </c>
      <c r="S198" s="238">
        <v>0</v>
      </c>
      <c r="T198" s="239">
        <f>S198*H198</f>
        <v>0</v>
      </c>
      <c r="U198" s="40"/>
      <c r="V198" s="40"/>
      <c r="W198" s="40"/>
      <c r="X198" s="40"/>
      <c r="Y198" s="40"/>
      <c r="Z198" s="40"/>
      <c r="AA198" s="40"/>
      <c r="AB198" s="40"/>
      <c r="AC198" s="40"/>
      <c r="AD198" s="40"/>
      <c r="AE198" s="40"/>
      <c r="AR198" s="240" t="s">
        <v>525</v>
      </c>
      <c r="AT198" s="240" t="s">
        <v>407</v>
      </c>
      <c r="AU198" s="240" t="s">
        <v>91</v>
      </c>
      <c r="AY198" s="18" t="s">
        <v>227</v>
      </c>
      <c r="BE198" s="241">
        <f>IF(N198="základní",J198,0)</f>
        <v>0</v>
      </c>
      <c r="BF198" s="241">
        <f>IF(N198="snížená",J198,0)</f>
        <v>0</v>
      </c>
      <c r="BG198" s="241">
        <f>IF(N198="zákl. přenesená",J198,0)</f>
        <v>0</v>
      </c>
      <c r="BH198" s="241">
        <f>IF(N198="sníž. přenesená",J198,0)</f>
        <v>0</v>
      </c>
      <c r="BI198" s="241">
        <f>IF(N198="nulová",J198,0)</f>
        <v>0</v>
      </c>
      <c r="BJ198" s="18" t="s">
        <v>87</v>
      </c>
      <c r="BK198" s="241">
        <f>ROUND(I198*H198,2)</f>
        <v>0</v>
      </c>
      <c r="BL198" s="18" t="s">
        <v>300</v>
      </c>
      <c r="BM198" s="240" t="s">
        <v>3580</v>
      </c>
    </row>
    <row r="199" s="2" customFormat="1" ht="16.5" customHeight="1">
      <c r="A199" s="40"/>
      <c r="B199" s="41"/>
      <c r="C199" s="284" t="s">
        <v>642</v>
      </c>
      <c r="D199" s="284" t="s">
        <v>407</v>
      </c>
      <c r="E199" s="285" t="s">
        <v>3581</v>
      </c>
      <c r="F199" s="286" t="s">
        <v>3582</v>
      </c>
      <c r="G199" s="287" t="s">
        <v>544</v>
      </c>
      <c r="H199" s="288">
        <v>11</v>
      </c>
      <c r="I199" s="289"/>
      <c r="J199" s="290">
        <f>ROUND(I199*H199,2)</f>
        <v>0</v>
      </c>
      <c r="K199" s="286" t="s">
        <v>234</v>
      </c>
      <c r="L199" s="291"/>
      <c r="M199" s="292" t="s">
        <v>1</v>
      </c>
      <c r="N199" s="293" t="s">
        <v>48</v>
      </c>
      <c r="O199" s="93"/>
      <c r="P199" s="238">
        <f>O199*H199</f>
        <v>0</v>
      </c>
      <c r="Q199" s="238">
        <v>6.9999999999999994E-05</v>
      </c>
      <c r="R199" s="238">
        <f>Q199*H199</f>
        <v>0.00076999999999999996</v>
      </c>
      <c r="S199" s="238">
        <v>0</v>
      </c>
      <c r="T199" s="239">
        <f>S199*H199</f>
        <v>0</v>
      </c>
      <c r="U199" s="40"/>
      <c r="V199" s="40"/>
      <c r="W199" s="40"/>
      <c r="X199" s="40"/>
      <c r="Y199" s="40"/>
      <c r="Z199" s="40"/>
      <c r="AA199" s="40"/>
      <c r="AB199" s="40"/>
      <c r="AC199" s="40"/>
      <c r="AD199" s="40"/>
      <c r="AE199" s="40"/>
      <c r="AR199" s="240" t="s">
        <v>525</v>
      </c>
      <c r="AT199" s="240" t="s">
        <v>407</v>
      </c>
      <c r="AU199" s="240" t="s">
        <v>91</v>
      </c>
      <c r="AY199" s="18" t="s">
        <v>227</v>
      </c>
      <c r="BE199" s="241">
        <f>IF(N199="základní",J199,0)</f>
        <v>0</v>
      </c>
      <c r="BF199" s="241">
        <f>IF(N199="snížená",J199,0)</f>
        <v>0</v>
      </c>
      <c r="BG199" s="241">
        <f>IF(N199="zákl. přenesená",J199,0)</f>
        <v>0</v>
      </c>
      <c r="BH199" s="241">
        <f>IF(N199="sníž. přenesená",J199,0)</f>
        <v>0</v>
      </c>
      <c r="BI199" s="241">
        <f>IF(N199="nulová",J199,0)</f>
        <v>0</v>
      </c>
      <c r="BJ199" s="18" t="s">
        <v>87</v>
      </c>
      <c r="BK199" s="241">
        <f>ROUND(I199*H199,2)</f>
        <v>0</v>
      </c>
      <c r="BL199" s="18" t="s">
        <v>300</v>
      </c>
      <c r="BM199" s="240" t="s">
        <v>3583</v>
      </c>
    </row>
    <row r="200" s="2" customFormat="1" ht="16.5" customHeight="1">
      <c r="A200" s="40"/>
      <c r="B200" s="41"/>
      <c r="C200" s="229" t="s">
        <v>648</v>
      </c>
      <c r="D200" s="229" t="s">
        <v>230</v>
      </c>
      <c r="E200" s="230" t="s">
        <v>1670</v>
      </c>
      <c r="F200" s="231" t="s">
        <v>3584</v>
      </c>
      <c r="G200" s="232" t="s">
        <v>1381</v>
      </c>
      <c r="H200" s="305"/>
      <c r="I200" s="234"/>
      <c r="J200" s="235">
        <f>ROUND(I200*H200,2)</f>
        <v>0</v>
      </c>
      <c r="K200" s="231" t="s">
        <v>234</v>
      </c>
      <c r="L200" s="46"/>
      <c r="M200" s="236" t="s">
        <v>1</v>
      </c>
      <c r="N200" s="237" t="s">
        <v>48</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300</v>
      </c>
      <c r="AT200" s="240" t="s">
        <v>230</v>
      </c>
      <c r="AU200" s="240" t="s">
        <v>91</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300</v>
      </c>
      <c r="BM200" s="240" t="s">
        <v>3585</v>
      </c>
    </row>
    <row r="201" s="12" customFormat="1" ht="22.8" customHeight="1">
      <c r="A201" s="12"/>
      <c r="B201" s="213"/>
      <c r="C201" s="214"/>
      <c r="D201" s="215" t="s">
        <v>82</v>
      </c>
      <c r="E201" s="227" t="s">
        <v>1673</v>
      </c>
      <c r="F201" s="227" t="s">
        <v>1674</v>
      </c>
      <c r="G201" s="214"/>
      <c r="H201" s="214"/>
      <c r="I201" s="217"/>
      <c r="J201" s="228">
        <f>BK201</f>
        <v>0</v>
      </c>
      <c r="K201" s="214"/>
      <c r="L201" s="219"/>
      <c r="M201" s="220"/>
      <c r="N201" s="221"/>
      <c r="O201" s="221"/>
      <c r="P201" s="222">
        <f>SUM(P202:P229)</f>
        <v>0</v>
      </c>
      <c r="Q201" s="221"/>
      <c r="R201" s="222">
        <f>SUM(R202:R229)</f>
        <v>1.26691</v>
      </c>
      <c r="S201" s="221"/>
      <c r="T201" s="223">
        <f>SUM(T202:T229)</f>
        <v>4.476</v>
      </c>
      <c r="U201" s="12"/>
      <c r="V201" s="12"/>
      <c r="W201" s="12"/>
      <c r="X201" s="12"/>
      <c r="Y201" s="12"/>
      <c r="Z201" s="12"/>
      <c r="AA201" s="12"/>
      <c r="AB201" s="12"/>
      <c r="AC201" s="12"/>
      <c r="AD201" s="12"/>
      <c r="AE201" s="12"/>
      <c r="AR201" s="224" t="s">
        <v>91</v>
      </c>
      <c r="AT201" s="225" t="s">
        <v>82</v>
      </c>
      <c r="AU201" s="225" t="s">
        <v>87</v>
      </c>
      <c r="AY201" s="224" t="s">
        <v>227</v>
      </c>
      <c r="BK201" s="226">
        <f>SUM(BK202:BK229)</f>
        <v>0</v>
      </c>
    </row>
    <row r="202" s="2" customFormat="1" ht="16.5" customHeight="1">
      <c r="A202" s="40"/>
      <c r="B202" s="41"/>
      <c r="C202" s="229" t="s">
        <v>655</v>
      </c>
      <c r="D202" s="229" t="s">
        <v>230</v>
      </c>
      <c r="E202" s="230" t="s">
        <v>87</v>
      </c>
      <c r="F202" s="231" t="s">
        <v>3586</v>
      </c>
      <c r="G202" s="232" t="s">
        <v>459</v>
      </c>
      <c r="H202" s="233">
        <v>25</v>
      </c>
      <c r="I202" s="234"/>
      <c r="J202" s="235">
        <f>ROUND(I202*H202,2)</f>
        <v>0</v>
      </c>
      <c r="K202" s="231" t="s">
        <v>1</v>
      </c>
      <c r="L202" s="46"/>
      <c r="M202" s="236" t="s">
        <v>1</v>
      </c>
      <c r="N202" s="237" t="s">
        <v>48</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115</v>
      </c>
      <c r="AT202" s="240" t="s">
        <v>230</v>
      </c>
      <c r="AU202" s="240" t="s">
        <v>91</v>
      </c>
      <c r="AY202" s="18" t="s">
        <v>227</v>
      </c>
      <c r="BE202" s="241">
        <f>IF(N202="základní",J202,0)</f>
        <v>0</v>
      </c>
      <c r="BF202" s="241">
        <f>IF(N202="snížená",J202,0)</f>
        <v>0</v>
      </c>
      <c r="BG202" s="241">
        <f>IF(N202="zákl. přenesená",J202,0)</f>
        <v>0</v>
      </c>
      <c r="BH202" s="241">
        <f>IF(N202="sníž. přenesená",J202,0)</f>
        <v>0</v>
      </c>
      <c r="BI202" s="241">
        <f>IF(N202="nulová",J202,0)</f>
        <v>0</v>
      </c>
      <c r="BJ202" s="18" t="s">
        <v>87</v>
      </c>
      <c r="BK202" s="241">
        <f>ROUND(I202*H202,2)</f>
        <v>0</v>
      </c>
      <c r="BL202" s="18" t="s">
        <v>115</v>
      </c>
      <c r="BM202" s="240" t="s">
        <v>3587</v>
      </c>
    </row>
    <row r="203" s="2" customFormat="1" ht="16.5" customHeight="1">
      <c r="A203" s="40"/>
      <c r="B203" s="41"/>
      <c r="C203" s="229" t="s">
        <v>659</v>
      </c>
      <c r="D203" s="229" t="s">
        <v>230</v>
      </c>
      <c r="E203" s="230" t="s">
        <v>3588</v>
      </c>
      <c r="F203" s="231" t="s">
        <v>3589</v>
      </c>
      <c r="G203" s="232" t="s">
        <v>544</v>
      </c>
      <c r="H203" s="233">
        <v>300</v>
      </c>
      <c r="I203" s="234"/>
      <c r="J203" s="235">
        <f>ROUND(I203*H203,2)</f>
        <v>0</v>
      </c>
      <c r="K203" s="231" t="s">
        <v>1</v>
      </c>
      <c r="L203" s="46"/>
      <c r="M203" s="236" t="s">
        <v>1</v>
      </c>
      <c r="N203" s="237" t="s">
        <v>48</v>
      </c>
      <c r="O203" s="93"/>
      <c r="P203" s="238">
        <f>O203*H203</f>
        <v>0</v>
      </c>
      <c r="Q203" s="238">
        <v>0</v>
      </c>
      <c r="R203" s="238">
        <f>Q203*H203</f>
        <v>0</v>
      </c>
      <c r="S203" s="238">
        <v>0.014919999999999999</v>
      </c>
      <c r="T203" s="239">
        <f>S203*H203</f>
        <v>4.476</v>
      </c>
      <c r="U203" s="40"/>
      <c r="V203" s="40"/>
      <c r="W203" s="40"/>
      <c r="X203" s="40"/>
      <c r="Y203" s="40"/>
      <c r="Z203" s="40"/>
      <c r="AA203" s="40"/>
      <c r="AB203" s="40"/>
      <c r="AC203" s="40"/>
      <c r="AD203" s="40"/>
      <c r="AE203" s="40"/>
      <c r="AR203" s="240" t="s">
        <v>300</v>
      </c>
      <c r="AT203" s="240" t="s">
        <v>230</v>
      </c>
      <c r="AU203" s="240" t="s">
        <v>91</v>
      </c>
      <c r="AY203" s="18" t="s">
        <v>227</v>
      </c>
      <c r="BE203" s="241">
        <f>IF(N203="základní",J203,0)</f>
        <v>0</v>
      </c>
      <c r="BF203" s="241">
        <f>IF(N203="snížená",J203,0)</f>
        <v>0</v>
      </c>
      <c r="BG203" s="241">
        <f>IF(N203="zákl. přenesená",J203,0)</f>
        <v>0</v>
      </c>
      <c r="BH203" s="241">
        <f>IF(N203="sníž. přenesená",J203,0)</f>
        <v>0</v>
      </c>
      <c r="BI203" s="241">
        <f>IF(N203="nulová",J203,0)</f>
        <v>0</v>
      </c>
      <c r="BJ203" s="18" t="s">
        <v>87</v>
      </c>
      <c r="BK203" s="241">
        <f>ROUND(I203*H203,2)</f>
        <v>0</v>
      </c>
      <c r="BL203" s="18" t="s">
        <v>300</v>
      </c>
      <c r="BM203" s="240" t="s">
        <v>3590</v>
      </c>
    </row>
    <row r="204" s="2" customFormat="1" ht="16.5" customHeight="1">
      <c r="A204" s="40"/>
      <c r="B204" s="41"/>
      <c r="C204" s="229" t="s">
        <v>673</v>
      </c>
      <c r="D204" s="229" t="s">
        <v>230</v>
      </c>
      <c r="E204" s="230" t="s">
        <v>3525</v>
      </c>
      <c r="F204" s="231" t="s">
        <v>3526</v>
      </c>
      <c r="G204" s="232" t="s">
        <v>544</v>
      </c>
      <c r="H204" s="233">
        <v>150</v>
      </c>
      <c r="I204" s="234"/>
      <c r="J204" s="235">
        <f>ROUND(I204*H204,2)</f>
        <v>0</v>
      </c>
      <c r="K204" s="231" t="s">
        <v>234</v>
      </c>
      <c r="L204" s="46"/>
      <c r="M204" s="236" t="s">
        <v>1</v>
      </c>
      <c r="N204" s="237" t="s">
        <v>48</v>
      </c>
      <c r="O204" s="93"/>
      <c r="P204" s="238">
        <f>O204*H204</f>
        <v>0</v>
      </c>
      <c r="Q204" s="238">
        <v>0.0012600000000000001</v>
      </c>
      <c r="R204" s="238">
        <f>Q204*H204</f>
        <v>0.189</v>
      </c>
      <c r="S204" s="238">
        <v>0</v>
      </c>
      <c r="T204" s="239">
        <f>S204*H204</f>
        <v>0</v>
      </c>
      <c r="U204" s="40"/>
      <c r="V204" s="40"/>
      <c r="W204" s="40"/>
      <c r="X204" s="40"/>
      <c r="Y204" s="40"/>
      <c r="Z204" s="40"/>
      <c r="AA204" s="40"/>
      <c r="AB204" s="40"/>
      <c r="AC204" s="40"/>
      <c r="AD204" s="40"/>
      <c r="AE204" s="40"/>
      <c r="AR204" s="240" t="s">
        <v>300</v>
      </c>
      <c r="AT204" s="240" t="s">
        <v>230</v>
      </c>
      <c r="AU204" s="240" t="s">
        <v>91</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300</v>
      </c>
      <c r="BM204" s="240" t="s">
        <v>3591</v>
      </c>
    </row>
    <row r="205" s="2" customFormat="1" ht="16.5" customHeight="1">
      <c r="A205" s="40"/>
      <c r="B205" s="41"/>
      <c r="C205" s="229" t="s">
        <v>678</v>
      </c>
      <c r="D205" s="229" t="s">
        <v>230</v>
      </c>
      <c r="E205" s="230" t="s">
        <v>3528</v>
      </c>
      <c r="F205" s="231" t="s">
        <v>3529</v>
      </c>
      <c r="G205" s="232" t="s">
        <v>544</v>
      </c>
      <c r="H205" s="233">
        <v>56</v>
      </c>
      <c r="I205" s="234"/>
      <c r="J205" s="235">
        <f>ROUND(I205*H205,2)</f>
        <v>0</v>
      </c>
      <c r="K205" s="231" t="s">
        <v>234</v>
      </c>
      <c r="L205" s="46"/>
      <c r="M205" s="236" t="s">
        <v>1</v>
      </c>
      <c r="N205" s="237" t="s">
        <v>48</v>
      </c>
      <c r="O205" s="93"/>
      <c r="P205" s="238">
        <f>O205*H205</f>
        <v>0</v>
      </c>
      <c r="Q205" s="238">
        <v>0.00175</v>
      </c>
      <c r="R205" s="238">
        <f>Q205*H205</f>
        <v>0.098000000000000004</v>
      </c>
      <c r="S205" s="238">
        <v>0</v>
      </c>
      <c r="T205" s="239">
        <f>S205*H205</f>
        <v>0</v>
      </c>
      <c r="U205" s="40"/>
      <c r="V205" s="40"/>
      <c r="W205" s="40"/>
      <c r="X205" s="40"/>
      <c r="Y205" s="40"/>
      <c r="Z205" s="40"/>
      <c r="AA205" s="40"/>
      <c r="AB205" s="40"/>
      <c r="AC205" s="40"/>
      <c r="AD205" s="40"/>
      <c r="AE205" s="40"/>
      <c r="AR205" s="240" t="s">
        <v>300</v>
      </c>
      <c r="AT205" s="240" t="s">
        <v>230</v>
      </c>
      <c r="AU205" s="240" t="s">
        <v>91</v>
      </c>
      <c r="AY205" s="18" t="s">
        <v>227</v>
      </c>
      <c r="BE205" s="241">
        <f>IF(N205="základní",J205,0)</f>
        <v>0</v>
      </c>
      <c r="BF205" s="241">
        <f>IF(N205="snížená",J205,0)</f>
        <v>0</v>
      </c>
      <c r="BG205" s="241">
        <f>IF(N205="zákl. přenesená",J205,0)</f>
        <v>0</v>
      </c>
      <c r="BH205" s="241">
        <f>IF(N205="sníž. přenesená",J205,0)</f>
        <v>0</v>
      </c>
      <c r="BI205" s="241">
        <f>IF(N205="nulová",J205,0)</f>
        <v>0</v>
      </c>
      <c r="BJ205" s="18" t="s">
        <v>87</v>
      </c>
      <c r="BK205" s="241">
        <f>ROUND(I205*H205,2)</f>
        <v>0</v>
      </c>
      <c r="BL205" s="18" t="s">
        <v>300</v>
      </c>
      <c r="BM205" s="240" t="s">
        <v>3592</v>
      </c>
    </row>
    <row r="206" s="2" customFormat="1" ht="16.5" customHeight="1">
      <c r="A206" s="40"/>
      <c r="B206" s="41"/>
      <c r="C206" s="229" t="s">
        <v>683</v>
      </c>
      <c r="D206" s="229" t="s">
        <v>230</v>
      </c>
      <c r="E206" s="230" t="s">
        <v>3531</v>
      </c>
      <c r="F206" s="231" t="s">
        <v>3532</v>
      </c>
      <c r="G206" s="232" t="s">
        <v>544</v>
      </c>
      <c r="H206" s="233">
        <v>34</v>
      </c>
      <c r="I206" s="234"/>
      <c r="J206" s="235">
        <f>ROUND(I206*H206,2)</f>
        <v>0</v>
      </c>
      <c r="K206" s="231" t="s">
        <v>234</v>
      </c>
      <c r="L206" s="46"/>
      <c r="M206" s="236" t="s">
        <v>1</v>
      </c>
      <c r="N206" s="237" t="s">
        <v>48</v>
      </c>
      <c r="O206" s="93"/>
      <c r="P206" s="238">
        <f>O206*H206</f>
        <v>0</v>
      </c>
      <c r="Q206" s="238">
        <v>0.0027399999999999998</v>
      </c>
      <c r="R206" s="238">
        <f>Q206*H206</f>
        <v>0.093159999999999993</v>
      </c>
      <c r="S206" s="238">
        <v>0</v>
      </c>
      <c r="T206" s="239">
        <f>S206*H206</f>
        <v>0</v>
      </c>
      <c r="U206" s="40"/>
      <c r="V206" s="40"/>
      <c r="W206" s="40"/>
      <c r="X206" s="40"/>
      <c r="Y206" s="40"/>
      <c r="Z206" s="40"/>
      <c r="AA206" s="40"/>
      <c r="AB206" s="40"/>
      <c r="AC206" s="40"/>
      <c r="AD206" s="40"/>
      <c r="AE206" s="40"/>
      <c r="AR206" s="240" t="s">
        <v>300</v>
      </c>
      <c r="AT206" s="240" t="s">
        <v>230</v>
      </c>
      <c r="AU206" s="240" t="s">
        <v>91</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300</v>
      </c>
      <c r="BM206" s="240" t="s">
        <v>3593</v>
      </c>
    </row>
    <row r="207" s="2" customFormat="1" ht="16.5" customHeight="1">
      <c r="A207" s="40"/>
      <c r="B207" s="41"/>
      <c r="C207" s="229" t="s">
        <v>688</v>
      </c>
      <c r="D207" s="229" t="s">
        <v>230</v>
      </c>
      <c r="E207" s="230" t="s">
        <v>3594</v>
      </c>
      <c r="F207" s="231" t="s">
        <v>3595</v>
      </c>
      <c r="G207" s="232" t="s">
        <v>544</v>
      </c>
      <c r="H207" s="233">
        <v>120</v>
      </c>
      <c r="I207" s="234"/>
      <c r="J207" s="235">
        <f>ROUND(I207*H207,2)</f>
        <v>0</v>
      </c>
      <c r="K207" s="231" t="s">
        <v>234</v>
      </c>
      <c r="L207" s="46"/>
      <c r="M207" s="236" t="s">
        <v>1</v>
      </c>
      <c r="N207" s="237" t="s">
        <v>48</v>
      </c>
      <c r="O207" s="93"/>
      <c r="P207" s="238">
        <f>O207*H207</f>
        <v>0</v>
      </c>
      <c r="Q207" s="238">
        <v>0.0012099999999999999</v>
      </c>
      <c r="R207" s="238">
        <f>Q207*H207</f>
        <v>0.1452</v>
      </c>
      <c r="S207" s="238">
        <v>0</v>
      </c>
      <c r="T207" s="239">
        <f>S207*H207</f>
        <v>0</v>
      </c>
      <c r="U207" s="40"/>
      <c r="V207" s="40"/>
      <c r="W207" s="40"/>
      <c r="X207" s="40"/>
      <c r="Y207" s="40"/>
      <c r="Z207" s="40"/>
      <c r="AA207" s="40"/>
      <c r="AB207" s="40"/>
      <c r="AC207" s="40"/>
      <c r="AD207" s="40"/>
      <c r="AE207" s="40"/>
      <c r="AR207" s="240" t="s">
        <v>300</v>
      </c>
      <c r="AT207" s="240" t="s">
        <v>230</v>
      </c>
      <c r="AU207" s="240" t="s">
        <v>91</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300</v>
      </c>
      <c r="BM207" s="240" t="s">
        <v>3596</v>
      </c>
    </row>
    <row r="208" s="2" customFormat="1" ht="16.5" customHeight="1">
      <c r="A208" s="40"/>
      <c r="B208" s="41"/>
      <c r="C208" s="229" t="s">
        <v>694</v>
      </c>
      <c r="D208" s="229" t="s">
        <v>230</v>
      </c>
      <c r="E208" s="230" t="s">
        <v>3597</v>
      </c>
      <c r="F208" s="231" t="s">
        <v>3598</v>
      </c>
      <c r="G208" s="232" t="s">
        <v>544</v>
      </c>
      <c r="H208" s="233">
        <v>7</v>
      </c>
      <c r="I208" s="234"/>
      <c r="J208" s="235">
        <f>ROUND(I208*H208,2)</f>
        <v>0</v>
      </c>
      <c r="K208" s="231" t="s">
        <v>234</v>
      </c>
      <c r="L208" s="46"/>
      <c r="M208" s="236" t="s">
        <v>1</v>
      </c>
      <c r="N208" s="237" t="s">
        <v>48</v>
      </c>
      <c r="O208" s="93"/>
      <c r="P208" s="238">
        <f>O208*H208</f>
        <v>0</v>
      </c>
      <c r="Q208" s="238">
        <v>0.00089999999999999998</v>
      </c>
      <c r="R208" s="238">
        <f>Q208*H208</f>
        <v>0.0063</v>
      </c>
      <c r="S208" s="238">
        <v>0</v>
      </c>
      <c r="T208" s="239">
        <f>S208*H208</f>
        <v>0</v>
      </c>
      <c r="U208" s="40"/>
      <c r="V208" s="40"/>
      <c r="W208" s="40"/>
      <c r="X208" s="40"/>
      <c r="Y208" s="40"/>
      <c r="Z208" s="40"/>
      <c r="AA208" s="40"/>
      <c r="AB208" s="40"/>
      <c r="AC208" s="40"/>
      <c r="AD208" s="40"/>
      <c r="AE208" s="40"/>
      <c r="AR208" s="240" t="s">
        <v>300</v>
      </c>
      <c r="AT208" s="240" t="s">
        <v>230</v>
      </c>
      <c r="AU208" s="240" t="s">
        <v>91</v>
      </c>
      <c r="AY208" s="18" t="s">
        <v>227</v>
      </c>
      <c r="BE208" s="241">
        <f>IF(N208="základní",J208,0)</f>
        <v>0</v>
      </c>
      <c r="BF208" s="241">
        <f>IF(N208="snížená",J208,0)</f>
        <v>0</v>
      </c>
      <c r="BG208" s="241">
        <f>IF(N208="zákl. přenesená",J208,0)</f>
        <v>0</v>
      </c>
      <c r="BH208" s="241">
        <f>IF(N208="sníž. přenesená",J208,0)</f>
        <v>0</v>
      </c>
      <c r="BI208" s="241">
        <f>IF(N208="nulová",J208,0)</f>
        <v>0</v>
      </c>
      <c r="BJ208" s="18" t="s">
        <v>87</v>
      </c>
      <c r="BK208" s="241">
        <f>ROUND(I208*H208,2)</f>
        <v>0</v>
      </c>
      <c r="BL208" s="18" t="s">
        <v>300</v>
      </c>
      <c r="BM208" s="240" t="s">
        <v>3599</v>
      </c>
    </row>
    <row r="209" s="2" customFormat="1" ht="16.5" customHeight="1">
      <c r="A209" s="40"/>
      <c r="B209" s="41"/>
      <c r="C209" s="229" t="s">
        <v>699</v>
      </c>
      <c r="D209" s="229" t="s">
        <v>230</v>
      </c>
      <c r="E209" s="230" t="s">
        <v>3600</v>
      </c>
      <c r="F209" s="231" t="s">
        <v>3601</v>
      </c>
      <c r="G209" s="232" t="s">
        <v>544</v>
      </c>
      <c r="H209" s="233">
        <v>16</v>
      </c>
      <c r="I209" s="234"/>
      <c r="J209" s="235">
        <f>ROUND(I209*H209,2)</f>
        <v>0</v>
      </c>
      <c r="K209" s="231" t="s">
        <v>234</v>
      </c>
      <c r="L209" s="46"/>
      <c r="M209" s="236" t="s">
        <v>1</v>
      </c>
      <c r="N209" s="237" t="s">
        <v>48</v>
      </c>
      <c r="O209" s="93"/>
      <c r="P209" s="238">
        <f>O209*H209</f>
        <v>0</v>
      </c>
      <c r="Q209" s="238">
        <v>0.00029</v>
      </c>
      <c r="R209" s="238">
        <f>Q209*H209</f>
        <v>0.00464</v>
      </c>
      <c r="S209" s="238">
        <v>0</v>
      </c>
      <c r="T209" s="239">
        <f>S209*H209</f>
        <v>0</v>
      </c>
      <c r="U209" s="40"/>
      <c r="V209" s="40"/>
      <c r="W209" s="40"/>
      <c r="X209" s="40"/>
      <c r="Y209" s="40"/>
      <c r="Z209" s="40"/>
      <c r="AA209" s="40"/>
      <c r="AB209" s="40"/>
      <c r="AC209" s="40"/>
      <c r="AD209" s="40"/>
      <c r="AE209" s="40"/>
      <c r="AR209" s="240" t="s">
        <v>300</v>
      </c>
      <c r="AT209" s="240" t="s">
        <v>230</v>
      </c>
      <c r="AU209" s="240" t="s">
        <v>91</v>
      </c>
      <c r="AY209" s="18" t="s">
        <v>227</v>
      </c>
      <c r="BE209" s="241">
        <f>IF(N209="základní",J209,0)</f>
        <v>0</v>
      </c>
      <c r="BF209" s="241">
        <f>IF(N209="snížená",J209,0)</f>
        <v>0</v>
      </c>
      <c r="BG209" s="241">
        <f>IF(N209="zákl. přenesená",J209,0)</f>
        <v>0</v>
      </c>
      <c r="BH209" s="241">
        <f>IF(N209="sníž. přenesená",J209,0)</f>
        <v>0</v>
      </c>
      <c r="BI209" s="241">
        <f>IF(N209="nulová",J209,0)</f>
        <v>0</v>
      </c>
      <c r="BJ209" s="18" t="s">
        <v>87</v>
      </c>
      <c r="BK209" s="241">
        <f>ROUND(I209*H209,2)</f>
        <v>0</v>
      </c>
      <c r="BL209" s="18" t="s">
        <v>300</v>
      </c>
      <c r="BM209" s="240" t="s">
        <v>3602</v>
      </c>
    </row>
    <row r="210" s="2" customFormat="1" ht="16.5" customHeight="1">
      <c r="A210" s="40"/>
      <c r="B210" s="41"/>
      <c r="C210" s="229" t="s">
        <v>705</v>
      </c>
      <c r="D210" s="229" t="s">
        <v>230</v>
      </c>
      <c r="E210" s="230" t="s">
        <v>3603</v>
      </c>
      <c r="F210" s="231" t="s">
        <v>3604</v>
      </c>
      <c r="G210" s="232" t="s">
        <v>544</v>
      </c>
      <c r="H210" s="233">
        <v>82</v>
      </c>
      <c r="I210" s="234"/>
      <c r="J210" s="235">
        <f>ROUND(I210*H210,2)</f>
        <v>0</v>
      </c>
      <c r="K210" s="231" t="s">
        <v>234</v>
      </c>
      <c r="L210" s="46"/>
      <c r="M210" s="236" t="s">
        <v>1</v>
      </c>
      <c r="N210" s="237" t="s">
        <v>48</v>
      </c>
      <c r="O210" s="93"/>
      <c r="P210" s="238">
        <f>O210*H210</f>
        <v>0</v>
      </c>
      <c r="Q210" s="238">
        <v>0.00035</v>
      </c>
      <c r="R210" s="238">
        <f>Q210*H210</f>
        <v>0.0287</v>
      </c>
      <c r="S210" s="238">
        <v>0</v>
      </c>
      <c r="T210" s="239">
        <f>S210*H210</f>
        <v>0</v>
      </c>
      <c r="U210" s="40"/>
      <c r="V210" s="40"/>
      <c r="W210" s="40"/>
      <c r="X210" s="40"/>
      <c r="Y210" s="40"/>
      <c r="Z210" s="40"/>
      <c r="AA210" s="40"/>
      <c r="AB210" s="40"/>
      <c r="AC210" s="40"/>
      <c r="AD210" s="40"/>
      <c r="AE210" s="40"/>
      <c r="AR210" s="240" t="s">
        <v>300</v>
      </c>
      <c r="AT210" s="240" t="s">
        <v>230</v>
      </c>
      <c r="AU210" s="240" t="s">
        <v>91</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300</v>
      </c>
      <c r="BM210" s="240" t="s">
        <v>3605</v>
      </c>
    </row>
    <row r="211" s="2" customFormat="1" ht="16.5" customHeight="1">
      <c r="A211" s="40"/>
      <c r="B211" s="41"/>
      <c r="C211" s="229" t="s">
        <v>421</v>
      </c>
      <c r="D211" s="229" t="s">
        <v>230</v>
      </c>
      <c r="E211" s="230" t="s">
        <v>3606</v>
      </c>
      <c r="F211" s="231" t="s">
        <v>3607</v>
      </c>
      <c r="G211" s="232" t="s">
        <v>544</v>
      </c>
      <c r="H211" s="233">
        <v>36</v>
      </c>
      <c r="I211" s="234"/>
      <c r="J211" s="235">
        <f>ROUND(I211*H211,2)</f>
        <v>0</v>
      </c>
      <c r="K211" s="231" t="s">
        <v>234</v>
      </c>
      <c r="L211" s="46"/>
      <c r="M211" s="236" t="s">
        <v>1</v>
      </c>
      <c r="N211" s="237" t="s">
        <v>48</v>
      </c>
      <c r="O211" s="93"/>
      <c r="P211" s="238">
        <f>O211*H211</f>
        <v>0</v>
      </c>
      <c r="Q211" s="238">
        <v>0.00056999999999999998</v>
      </c>
      <c r="R211" s="238">
        <f>Q211*H211</f>
        <v>0.02052</v>
      </c>
      <c r="S211" s="238">
        <v>0</v>
      </c>
      <c r="T211" s="239">
        <f>S211*H211</f>
        <v>0</v>
      </c>
      <c r="U211" s="40"/>
      <c r="V211" s="40"/>
      <c r="W211" s="40"/>
      <c r="X211" s="40"/>
      <c r="Y211" s="40"/>
      <c r="Z211" s="40"/>
      <c r="AA211" s="40"/>
      <c r="AB211" s="40"/>
      <c r="AC211" s="40"/>
      <c r="AD211" s="40"/>
      <c r="AE211" s="40"/>
      <c r="AR211" s="240" t="s">
        <v>300</v>
      </c>
      <c r="AT211" s="240" t="s">
        <v>230</v>
      </c>
      <c r="AU211" s="240" t="s">
        <v>91</v>
      </c>
      <c r="AY211" s="18" t="s">
        <v>227</v>
      </c>
      <c r="BE211" s="241">
        <f>IF(N211="základní",J211,0)</f>
        <v>0</v>
      </c>
      <c r="BF211" s="241">
        <f>IF(N211="snížená",J211,0)</f>
        <v>0</v>
      </c>
      <c r="BG211" s="241">
        <f>IF(N211="zákl. přenesená",J211,0)</f>
        <v>0</v>
      </c>
      <c r="BH211" s="241">
        <f>IF(N211="sníž. přenesená",J211,0)</f>
        <v>0</v>
      </c>
      <c r="BI211" s="241">
        <f>IF(N211="nulová",J211,0)</f>
        <v>0</v>
      </c>
      <c r="BJ211" s="18" t="s">
        <v>87</v>
      </c>
      <c r="BK211" s="241">
        <f>ROUND(I211*H211,2)</f>
        <v>0</v>
      </c>
      <c r="BL211" s="18" t="s">
        <v>300</v>
      </c>
      <c r="BM211" s="240" t="s">
        <v>3608</v>
      </c>
    </row>
    <row r="212" s="2" customFormat="1" ht="16.5" customHeight="1">
      <c r="A212" s="40"/>
      <c r="B212" s="41"/>
      <c r="C212" s="229" t="s">
        <v>714</v>
      </c>
      <c r="D212" s="229" t="s">
        <v>230</v>
      </c>
      <c r="E212" s="230" t="s">
        <v>3609</v>
      </c>
      <c r="F212" s="231" t="s">
        <v>3610</v>
      </c>
      <c r="G212" s="232" t="s">
        <v>544</v>
      </c>
      <c r="H212" s="233">
        <v>162</v>
      </c>
      <c r="I212" s="234"/>
      <c r="J212" s="235">
        <f>ROUND(I212*H212,2)</f>
        <v>0</v>
      </c>
      <c r="K212" s="231" t="s">
        <v>234</v>
      </c>
      <c r="L212" s="46"/>
      <c r="M212" s="236" t="s">
        <v>1</v>
      </c>
      <c r="N212" s="237" t="s">
        <v>48</v>
      </c>
      <c r="O212" s="93"/>
      <c r="P212" s="238">
        <f>O212*H212</f>
        <v>0</v>
      </c>
      <c r="Q212" s="238">
        <v>0.0033400000000000001</v>
      </c>
      <c r="R212" s="238">
        <f>Q212*H212</f>
        <v>0.54108000000000001</v>
      </c>
      <c r="S212" s="238">
        <v>0</v>
      </c>
      <c r="T212" s="239">
        <f>S212*H212</f>
        <v>0</v>
      </c>
      <c r="U212" s="40"/>
      <c r="V212" s="40"/>
      <c r="W212" s="40"/>
      <c r="X212" s="40"/>
      <c r="Y212" s="40"/>
      <c r="Z212" s="40"/>
      <c r="AA212" s="40"/>
      <c r="AB212" s="40"/>
      <c r="AC212" s="40"/>
      <c r="AD212" s="40"/>
      <c r="AE212" s="40"/>
      <c r="AR212" s="240" t="s">
        <v>300</v>
      </c>
      <c r="AT212" s="240" t="s">
        <v>230</v>
      </c>
      <c r="AU212" s="240" t="s">
        <v>91</v>
      </c>
      <c r="AY212" s="18" t="s">
        <v>227</v>
      </c>
      <c r="BE212" s="241">
        <f>IF(N212="základní",J212,0)</f>
        <v>0</v>
      </c>
      <c r="BF212" s="241">
        <f>IF(N212="snížená",J212,0)</f>
        <v>0</v>
      </c>
      <c r="BG212" s="241">
        <f>IF(N212="zákl. přenesená",J212,0)</f>
        <v>0</v>
      </c>
      <c r="BH212" s="241">
        <f>IF(N212="sníž. přenesená",J212,0)</f>
        <v>0</v>
      </c>
      <c r="BI212" s="241">
        <f>IF(N212="nulová",J212,0)</f>
        <v>0</v>
      </c>
      <c r="BJ212" s="18" t="s">
        <v>87</v>
      </c>
      <c r="BK212" s="241">
        <f>ROUND(I212*H212,2)</f>
        <v>0</v>
      </c>
      <c r="BL212" s="18" t="s">
        <v>300</v>
      </c>
      <c r="BM212" s="240" t="s">
        <v>3611</v>
      </c>
    </row>
    <row r="213" s="2" customFormat="1" ht="16.5" customHeight="1">
      <c r="A213" s="40"/>
      <c r="B213" s="41"/>
      <c r="C213" s="229" t="s">
        <v>718</v>
      </c>
      <c r="D213" s="229" t="s">
        <v>230</v>
      </c>
      <c r="E213" s="230" t="s">
        <v>3612</v>
      </c>
      <c r="F213" s="231" t="s">
        <v>3613</v>
      </c>
      <c r="G213" s="232" t="s">
        <v>459</v>
      </c>
      <c r="H213" s="233">
        <v>14</v>
      </c>
      <c r="I213" s="234"/>
      <c r="J213" s="235">
        <f>ROUND(I213*H213,2)</f>
        <v>0</v>
      </c>
      <c r="K213" s="231" t="s">
        <v>234</v>
      </c>
      <c r="L213" s="46"/>
      <c r="M213" s="236" t="s">
        <v>1</v>
      </c>
      <c r="N213" s="237" t="s">
        <v>48</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300</v>
      </c>
      <c r="AT213" s="240" t="s">
        <v>230</v>
      </c>
      <c r="AU213" s="240" t="s">
        <v>91</v>
      </c>
      <c r="AY213" s="18" t="s">
        <v>227</v>
      </c>
      <c r="BE213" s="241">
        <f>IF(N213="základní",J213,0)</f>
        <v>0</v>
      </c>
      <c r="BF213" s="241">
        <f>IF(N213="snížená",J213,0)</f>
        <v>0</v>
      </c>
      <c r="BG213" s="241">
        <f>IF(N213="zákl. přenesená",J213,0)</f>
        <v>0</v>
      </c>
      <c r="BH213" s="241">
        <f>IF(N213="sníž. přenesená",J213,0)</f>
        <v>0</v>
      </c>
      <c r="BI213" s="241">
        <f>IF(N213="nulová",J213,0)</f>
        <v>0</v>
      </c>
      <c r="BJ213" s="18" t="s">
        <v>87</v>
      </c>
      <c r="BK213" s="241">
        <f>ROUND(I213*H213,2)</f>
        <v>0</v>
      </c>
      <c r="BL213" s="18" t="s">
        <v>300</v>
      </c>
      <c r="BM213" s="240" t="s">
        <v>3614</v>
      </c>
    </row>
    <row r="214" s="2" customFormat="1" ht="16.5" customHeight="1">
      <c r="A214" s="40"/>
      <c r="B214" s="41"/>
      <c r="C214" s="229" t="s">
        <v>723</v>
      </c>
      <c r="D214" s="229" t="s">
        <v>230</v>
      </c>
      <c r="E214" s="230" t="s">
        <v>3615</v>
      </c>
      <c r="F214" s="231" t="s">
        <v>3616</v>
      </c>
      <c r="G214" s="232" t="s">
        <v>459</v>
      </c>
      <c r="H214" s="233">
        <v>21</v>
      </c>
      <c r="I214" s="234"/>
      <c r="J214" s="235">
        <f>ROUND(I214*H214,2)</f>
        <v>0</v>
      </c>
      <c r="K214" s="231" t="s">
        <v>234</v>
      </c>
      <c r="L214" s="46"/>
      <c r="M214" s="236" t="s">
        <v>1</v>
      </c>
      <c r="N214" s="237" t="s">
        <v>48</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300</v>
      </c>
      <c r="AT214" s="240" t="s">
        <v>230</v>
      </c>
      <c r="AU214" s="240" t="s">
        <v>91</v>
      </c>
      <c r="AY214" s="18" t="s">
        <v>227</v>
      </c>
      <c r="BE214" s="241">
        <f>IF(N214="základní",J214,0)</f>
        <v>0</v>
      </c>
      <c r="BF214" s="241">
        <f>IF(N214="snížená",J214,0)</f>
        <v>0</v>
      </c>
      <c r="BG214" s="241">
        <f>IF(N214="zákl. přenesená",J214,0)</f>
        <v>0</v>
      </c>
      <c r="BH214" s="241">
        <f>IF(N214="sníž. přenesená",J214,0)</f>
        <v>0</v>
      </c>
      <c r="BI214" s="241">
        <f>IF(N214="nulová",J214,0)</f>
        <v>0</v>
      </c>
      <c r="BJ214" s="18" t="s">
        <v>87</v>
      </c>
      <c r="BK214" s="241">
        <f>ROUND(I214*H214,2)</f>
        <v>0</v>
      </c>
      <c r="BL214" s="18" t="s">
        <v>300</v>
      </c>
      <c r="BM214" s="240" t="s">
        <v>3617</v>
      </c>
    </row>
    <row r="215" s="2" customFormat="1" ht="16.5" customHeight="1">
      <c r="A215" s="40"/>
      <c r="B215" s="41"/>
      <c r="C215" s="229" t="s">
        <v>726</v>
      </c>
      <c r="D215" s="229" t="s">
        <v>230</v>
      </c>
      <c r="E215" s="230" t="s">
        <v>3618</v>
      </c>
      <c r="F215" s="231" t="s">
        <v>3619</v>
      </c>
      <c r="G215" s="232" t="s">
        <v>459</v>
      </c>
      <c r="H215" s="233">
        <v>24</v>
      </c>
      <c r="I215" s="234"/>
      <c r="J215" s="235">
        <f>ROUND(I215*H215,2)</f>
        <v>0</v>
      </c>
      <c r="K215" s="231" t="s">
        <v>234</v>
      </c>
      <c r="L215" s="46"/>
      <c r="M215" s="236" t="s">
        <v>1</v>
      </c>
      <c r="N215" s="237" t="s">
        <v>48</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300</v>
      </c>
      <c r="AT215" s="240" t="s">
        <v>230</v>
      </c>
      <c r="AU215" s="240" t="s">
        <v>91</v>
      </c>
      <c r="AY215" s="18" t="s">
        <v>227</v>
      </c>
      <c r="BE215" s="241">
        <f>IF(N215="základní",J215,0)</f>
        <v>0</v>
      </c>
      <c r="BF215" s="241">
        <f>IF(N215="snížená",J215,0)</f>
        <v>0</v>
      </c>
      <c r="BG215" s="241">
        <f>IF(N215="zákl. přenesená",J215,0)</f>
        <v>0</v>
      </c>
      <c r="BH215" s="241">
        <f>IF(N215="sníž. přenesená",J215,0)</f>
        <v>0</v>
      </c>
      <c r="BI215" s="241">
        <f>IF(N215="nulová",J215,0)</f>
        <v>0</v>
      </c>
      <c r="BJ215" s="18" t="s">
        <v>87</v>
      </c>
      <c r="BK215" s="241">
        <f>ROUND(I215*H215,2)</f>
        <v>0</v>
      </c>
      <c r="BL215" s="18" t="s">
        <v>300</v>
      </c>
      <c r="BM215" s="240" t="s">
        <v>3620</v>
      </c>
    </row>
    <row r="216" s="2" customFormat="1" ht="16.5" customHeight="1">
      <c r="A216" s="40"/>
      <c r="B216" s="41"/>
      <c r="C216" s="229" t="s">
        <v>730</v>
      </c>
      <c r="D216" s="229" t="s">
        <v>230</v>
      </c>
      <c r="E216" s="230" t="s">
        <v>3621</v>
      </c>
      <c r="F216" s="231" t="s">
        <v>3622</v>
      </c>
      <c r="G216" s="232" t="s">
        <v>459</v>
      </c>
      <c r="H216" s="233">
        <v>8</v>
      </c>
      <c r="I216" s="234"/>
      <c r="J216" s="235">
        <f>ROUND(I216*H216,2)</f>
        <v>0</v>
      </c>
      <c r="K216" s="231" t="s">
        <v>234</v>
      </c>
      <c r="L216" s="46"/>
      <c r="M216" s="236" t="s">
        <v>1</v>
      </c>
      <c r="N216" s="237" t="s">
        <v>48</v>
      </c>
      <c r="O216" s="93"/>
      <c r="P216" s="238">
        <f>O216*H216</f>
        <v>0</v>
      </c>
      <c r="Q216" s="238">
        <v>0.0010100000000000001</v>
      </c>
      <c r="R216" s="238">
        <f>Q216*H216</f>
        <v>0.0080800000000000004</v>
      </c>
      <c r="S216" s="238">
        <v>0</v>
      </c>
      <c r="T216" s="239">
        <f>S216*H216</f>
        <v>0</v>
      </c>
      <c r="U216" s="40"/>
      <c r="V216" s="40"/>
      <c r="W216" s="40"/>
      <c r="X216" s="40"/>
      <c r="Y216" s="40"/>
      <c r="Z216" s="40"/>
      <c r="AA216" s="40"/>
      <c r="AB216" s="40"/>
      <c r="AC216" s="40"/>
      <c r="AD216" s="40"/>
      <c r="AE216" s="40"/>
      <c r="AR216" s="240" t="s">
        <v>300</v>
      </c>
      <c r="AT216" s="240" t="s">
        <v>230</v>
      </c>
      <c r="AU216" s="240" t="s">
        <v>91</v>
      </c>
      <c r="AY216" s="18" t="s">
        <v>227</v>
      </c>
      <c r="BE216" s="241">
        <f>IF(N216="základní",J216,0)</f>
        <v>0</v>
      </c>
      <c r="BF216" s="241">
        <f>IF(N216="snížená",J216,0)</f>
        <v>0</v>
      </c>
      <c r="BG216" s="241">
        <f>IF(N216="zákl. přenesená",J216,0)</f>
        <v>0</v>
      </c>
      <c r="BH216" s="241">
        <f>IF(N216="sníž. přenesená",J216,0)</f>
        <v>0</v>
      </c>
      <c r="BI216" s="241">
        <f>IF(N216="nulová",J216,0)</f>
        <v>0</v>
      </c>
      <c r="BJ216" s="18" t="s">
        <v>87</v>
      </c>
      <c r="BK216" s="241">
        <f>ROUND(I216*H216,2)</f>
        <v>0</v>
      </c>
      <c r="BL216" s="18" t="s">
        <v>300</v>
      </c>
      <c r="BM216" s="240" t="s">
        <v>3623</v>
      </c>
    </row>
    <row r="217" s="2" customFormat="1" ht="21.75" customHeight="1">
      <c r="A217" s="40"/>
      <c r="B217" s="41"/>
      <c r="C217" s="229" t="s">
        <v>736</v>
      </c>
      <c r="D217" s="229" t="s">
        <v>230</v>
      </c>
      <c r="E217" s="230" t="s">
        <v>3624</v>
      </c>
      <c r="F217" s="231" t="s">
        <v>3625</v>
      </c>
      <c r="G217" s="232" t="s">
        <v>459</v>
      </c>
      <c r="H217" s="233">
        <v>1</v>
      </c>
      <c r="I217" s="234"/>
      <c r="J217" s="235">
        <f>ROUND(I217*H217,2)</f>
        <v>0</v>
      </c>
      <c r="K217" s="231" t="s">
        <v>234</v>
      </c>
      <c r="L217" s="46"/>
      <c r="M217" s="236" t="s">
        <v>1</v>
      </c>
      <c r="N217" s="237" t="s">
        <v>48</v>
      </c>
      <c r="O217" s="93"/>
      <c r="P217" s="238">
        <f>O217*H217</f>
        <v>0</v>
      </c>
      <c r="Q217" s="238">
        <v>0.0054200000000000003</v>
      </c>
      <c r="R217" s="238">
        <f>Q217*H217</f>
        <v>0.0054200000000000003</v>
      </c>
      <c r="S217" s="238">
        <v>0</v>
      </c>
      <c r="T217" s="239">
        <f>S217*H217</f>
        <v>0</v>
      </c>
      <c r="U217" s="40"/>
      <c r="V217" s="40"/>
      <c r="W217" s="40"/>
      <c r="X217" s="40"/>
      <c r="Y217" s="40"/>
      <c r="Z217" s="40"/>
      <c r="AA217" s="40"/>
      <c r="AB217" s="40"/>
      <c r="AC217" s="40"/>
      <c r="AD217" s="40"/>
      <c r="AE217" s="40"/>
      <c r="AR217" s="240" t="s">
        <v>300</v>
      </c>
      <c r="AT217" s="240" t="s">
        <v>230</v>
      </c>
      <c r="AU217" s="240" t="s">
        <v>91</v>
      </c>
      <c r="AY217" s="18" t="s">
        <v>227</v>
      </c>
      <c r="BE217" s="241">
        <f>IF(N217="základní",J217,0)</f>
        <v>0</v>
      </c>
      <c r="BF217" s="241">
        <f>IF(N217="snížená",J217,0)</f>
        <v>0</v>
      </c>
      <c r="BG217" s="241">
        <f>IF(N217="zákl. přenesená",J217,0)</f>
        <v>0</v>
      </c>
      <c r="BH217" s="241">
        <f>IF(N217="sníž. přenesená",J217,0)</f>
        <v>0</v>
      </c>
      <c r="BI217" s="241">
        <f>IF(N217="nulová",J217,0)</f>
        <v>0</v>
      </c>
      <c r="BJ217" s="18" t="s">
        <v>87</v>
      </c>
      <c r="BK217" s="241">
        <f>ROUND(I217*H217,2)</f>
        <v>0</v>
      </c>
      <c r="BL217" s="18" t="s">
        <v>300</v>
      </c>
      <c r="BM217" s="240" t="s">
        <v>3626</v>
      </c>
    </row>
    <row r="218" s="2" customFormat="1" ht="21.75" customHeight="1">
      <c r="A218" s="40"/>
      <c r="B218" s="41"/>
      <c r="C218" s="229" t="s">
        <v>741</v>
      </c>
      <c r="D218" s="229" t="s">
        <v>230</v>
      </c>
      <c r="E218" s="230" t="s">
        <v>3627</v>
      </c>
      <c r="F218" s="231" t="s">
        <v>3628</v>
      </c>
      <c r="G218" s="232" t="s">
        <v>459</v>
      </c>
      <c r="H218" s="233">
        <v>12</v>
      </c>
      <c r="I218" s="234"/>
      <c r="J218" s="235">
        <f>ROUND(I218*H218,2)</f>
        <v>0</v>
      </c>
      <c r="K218" s="231" t="s">
        <v>234</v>
      </c>
      <c r="L218" s="46"/>
      <c r="M218" s="236" t="s">
        <v>1</v>
      </c>
      <c r="N218" s="237" t="s">
        <v>48</v>
      </c>
      <c r="O218" s="93"/>
      <c r="P218" s="238">
        <f>O218*H218</f>
        <v>0</v>
      </c>
      <c r="Q218" s="238">
        <v>0.0052100000000000002</v>
      </c>
      <c r="R218" s="238">
        <f>Q218*H218</f>
        <v>0.062520000000000006</v>
      </c>
      <c r="S218" s="238">
        <v>0</v>
      </c>
      <c r="T218" s="239">
        <f>S218*H218</f>
        <v>0</v>
      </c>
      <c r="U218" s="40"/>
      <c r="V218" s="40"/>
      <c r="W218" s="40"/>
      <c r="X218" s="40"/>
      <c r="Y218" s="40"/>
      <c r="Z218" s="40"/>
      <c r="AA218" s="40"/>
      <c r="AB218" s="40"/>
      <c r="AC218" s="40"/>
      <c r="AD218" s="40"/>
      <c r="AE218" s="40"/>
      <c r="AR218" s="240" t="s">
        <v>300</v>
      </c>
      <c r="AT218" s="240" t="s">
        <v>230</v>
      </c>
      <c r="AU218" s="240" t="s">
        <v>91</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300</v>
      </c>
      <c r="BM218" s="240" t="s">
        <v>3629</v>
      </c>
    </row>
    <row r="219" s="2" customFormat="1" ht="21.75" customHeight="1">
      <c r="A219" s="40"/>
      <c r="B219" s="41"/>
      <c r="C219" s="229" t="s">
        <v>746</v>
      </c>
      <c r="D219" s="229" t="s">
        <v>230</v>
      </c>
      <c r="E219" s="230" t="s">
        <v>3630</v>
      </c>
      <c r="F219" s="231" t="s">
        <v>3631</v>
      </c>
      <c r="G219" s="232" t="s">
        <v>459</v>
      </c>
      <c r="H219" s="233">
        <v>14</v>
      </c>
      <c r="I219" s="234"/>
      <c r="J219" s="235">
        <f>ROUND(I219*H219,2)</f>
        <v>0</v>
      </c>
      <c r="K219" s="231" t="s">
        <v>234</v>
      </c>
      <c r="L219" s="46"/>
      <c r="M219" s="236" t="s">
        <v>1</v>
      </c>
      <c r="N219" s="237" t="s">
        <v>48</v>
      </c>
      <c r="O219" s="93"/>
      <c r="P219" s="238">
        <f>O219*H219</f>
        <v>0</v>
      </c>
      <c r="Q219" s="238">
        <v>0.0034199999999999999</v>
      </c>
      <c r="R219" s="238">
        <f>Q219*H219</f>
        <v>0.047879999999999999</v>
      </c>
      <c r="S219" s="238">
        <v>0</v>
      </c>
      <c r="T219" s="239">
        <f>S219*H219</f>
        <v>0</v>
      </c>
      <c r="U219" s="40"/>
      <c r="V219" s="40"/>
      <c r="W219" s="40"/>
      <c r="X219" s="40"/>
      <c r="Y219" s="40"/>
      <c r="Z219" s="40"/>
      <c r="AA219" s="40"/>
      <c r="AB219" s="40"/>
      <c r="AC219" s="40"/>
      <c r="AD219" s="40"/>
      <c r="AE219" s="40"/>
      <c r="AR219" s="240" t="s">
        <v>300</v>
      </c>
      <c r="AT219" s="240" t="s">
        <v>230</v>
      </c>
      <c r="AU219" s="240" t="s">
        <v>91</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300</v>
      </c>
      <c r="BM219" s="240" t="s">
        <v>3632</v>
      </c>
    </row>
    <row r="220" s="2" customFormat="1" ht="16.5" customHeight="1">
      <c r="A220" s="40"/>
      <c r="B220" s="41"/>
      <c r="C220" s="229" t="s">
        <v>750</v>
      </c>
      <c r="D220" s="229" t="s">
        <v>230</v>
      </c>
      <c r="E220" s="230" t="s">
        <v>3633</v>
      </c>
      <c r="F220" s="231" t="s">
        <v>3634</v>
      </c>
      <c r="G220" s="232" t="s">
        <v>459</v>
      </c>
      <c r="H220" s="233">
        <v>14</v>
      </c>
      <c r="I220" s="234"/>
      <c r="J220" s="235">
        <f>ROUND(I220*H220,2)</f>
        <v>0</v>
      </c>
      <c r="K220" s="231" t="s">
        <v>234</v>
      </c>
      <c r="L220" s="46"/>
      <c r="M220" s="236" t="s">
        <v>1</v>
      </c>
      <c r="N220" s="237" t="s">
        <v>48</v>
      </c>
      <c r="O220" s="93"/>
      <c r="P220" s="238">
        <f>O220*H220</f>
        <v>0</v>
      </c>
      <c r="Q220" s="238">
        <v>0.0011000000000000001</v>
      </c>
      <c r="R220" s="238">
        <f>Q220*H220</f>
        <v>0.015400000000000001</v>
      </c>
      <c r="S220" s="238">
        <v>0</v>
      </c>
      <c r="T220" s="239">
        <f>S220*H220</f>
        <v>0</v>
      </c>
      <c r="U220" s="40"/>
      <c r="V220" s="40"/>
      <c r="W220" s="40"/>
      <c r="X220" s="40"/>
      <c r="Y220" s="40"/>
      <c r="Z220" s="40"/>
      <c r="AA220" s="40"/>
      <c r="AB220" s="40"/>
      <c r="AC220" s="40"/>
      <c r="AD220" s="40"/>
      <c r="AE220" s="40"/>
      <c r="AR220" s="240" t="s">
        <v>300</v>
      </c>
      <c r="AT220" s="240" t="s">
        <v>230</v>
      </c>
      <c r="AU220" s="240" t="s">
        <v>91</v>
      </c>
      <c r="AY220" s="18" t="s">
        <v>227</v>
      </c>
      <c r="BE220" s="241">
        <f>IF(N220="základní",J220,0)</f>
        <v>0</v>
      </c>
      <c r="BF220" s="241">
        <f>IF(N220="snížená",J220,0)</f>
        <v>0</v>
      </c>
      <c r="BG220" s="241">
        <f>IF(N220="zákl. přenesená",J220,0)</f>
        <v>0</v>
      </c>
      <c r="BH220" s="241">
        <f>IF(N220="sníž. přenesená",J220,0)</f>
        <v>0</v>
      </c>
      <c r="BI220" s="241">
        <f>IF(N220="nulová",J220,0)</f>
        <v>0</v>
      </c>
      <c r="BJ220" s="18" t="s">
        <v>87</v>
      </c>
      <c r="BK220" s="241">
        <f>ROUND(I220*H220,2)</f>
        <v>0</v>
      </c>
      <c r="BL220" s="18" t="s">
        <v>300</v>
      </c>
      <c r="BM220" s="240" t="s">
        <v>3635</v>
      </c>
    </row>
    <row r="221" s="2" customFormat="1" ht="16.5" customHeight="1">
      <c r="A221" s="40"/>
      <c r="B221" s="41"/>
      <c r="C221" s="229" t="s">
        <v>754</v>
      </c>
      <c r="D221" s="229" t="s">
        <v>230</v>
      </c>
      <c r="E221" s="230" t="s">
        <v>3636</v>
      </c>
      <c r="F221" s="231" t="s">
        <v>3637</v>
      </c>
      <c r="G221" s="232" t="s">
        <v>459</v>
      </c>
      <c r="H221" s="233">
        <v>1</v>
      </c>
      <c r="I221" s="234"/>
      <c r="J221" s="235">
        <f>ROUND(I221*H221,2)</f>
        <v>0</v>
      </c>
      <c r="K221" s="231" t="s">
        <v>234</v>
      </c>
      <c r="L221" s="46"/>
      <c r="M221" s="236" t="s">
        <v>1</v>
      </c>
      <c r="N221" s="237" t="s">
        <v>48</v>
      </c>
      <c r="O221" s="93"/>
      <c r="P221" s="238">
        <f>O221*H221</f>
        <v>0</v>
      </c>
      <c r="Q221" s="238">
        <v>0.00029</v>
      </c>
      <c r="R221" s="238">
        <f>Q221*H221</f>
        <v>0.00029</v>
      </c>
      <c r="S221" s="238">
        <v>0</v>
      </c>
      <c r="T221" s="239">
        <f>S221*H221</f>
        <v>0</v>
      </c>
      <c r="U221" s="40"/>
      <c r="V221" s="40"/>
      <c r="W221" s="40"/>
      <c r="X221" s="40"/>
      <c r="Y221" s="40"/>
      <c r="Z221" s="40"/>
      <c r="AA221" s="40"/>
      <c r="AB221" s="40"/>
      <c r="AC221" s="40"/>
      <c r="AD221" s="40"/>
      <c r="AE221" s="40"/>
      <c r="AR221" s="240" t="s">
        <v>300</v>
      </c>
      <c r="AT221" s="240" t="s">
        <v>230</v>
      </c>
      <c r="AU221" s="240" t="s">
        <v>91</v>
      </c>
      <c r="AY221" s="18" t="s">
        <v>227</v>
      </c>
      <c r="BE221" s="241">
        <f>IF(N221="základní",J221,0)</f>
        <v>0</v>
      </c>
      <c r="BF221" s="241">
        <f>IF(N221="snížená",J221,0)</f>
        <v>0</v>
      </c>
      <c r="BG221" s="241">
        <f>IF(N221="zákl. přenesená",J221,0)</f>
        <v>0</v>
      </c>
      <c r="BH221" s="241">
        <f>IF(N221="sníž. přenesená",J221,0)</f>
        <v>0</v>
      </c>
      <c r="BI221" s="241">
        <f>IF(N221="nulová",J221,0)</f>
        <v>0</v>
      </c>
      <c r="BJ221" s="18" t="s">
        <v>87</v>
      </c>
      <c r="BK221" s="241">
        <f>ROUND(I221*H221,2)</f>
        <v>0</v>
      </c>
      <c r="BL221" s="18" t="s">
        <v>300</v>
      </c>
      <c r="BM221" s="240" t="s">
        <v>3638</v>
      </c>
    </row>
    <row r="222" s="2" customFormat="1" ht="16.5" customHeight="1">
      <c r="A222" s="40"/>
      <c r="B222" s="41"/>
      <c r="C222" s="229" t="s">
        <v>759</v>
      </c>
      <c r="D222" s="229" t="s">
        <v>230</v>
      </c>
      <c r="E222" s="230" t="s">
        <v>3639</v>
      </c>
      <c r="F222" s="231" t="s">
        <v>3640</v>
      </c>
      <c r="G222" s="232" t="s">
        <v>459</v>
      </c>
      <c r="H222" s="233">
        <v>2</v>
      </c>
      <c r="I222" s="234"/>
      <c r="J222" s="235">
        <f>ROUND(I222*H222,2)</f>
        <v>0</v>
      </c>
      <c r="K222" s="231" t="s">
        <v>234</v>
      </c>
      <c r="L222" s="46"/>
      <c r="M222" s="236" t="s">
        <v>1</v>
      </c>
      <c r="N222" s="237" t="s">
        <v>48</v>
      </c>
      <c r="O222" s="93"/>
      <c r="P222" s="238">
        <f>O222*H222</f>
        <v>0</v>
      </c>
      <c r="Q222" s="238">
        <v>6.0000000000000002E-05</v>
      </c>
      <c r="R222" s="238">
        <f>Q222*H222</f>
        <v>0.00012</v>
      </c>
      <c r="S222" s="238">
        <v>0</v>
      </c>
      <c r="T222" s="239">
        <f>S222*H222</f>
        <v>0</v>
      </c>
      <c r="U222" s="40"/>
      <c r="V222" s="40"/>
      <c r="W222" s="40"/>
      <c r="X222" s="40"/>
      <c r="Y222" s="40"/>
      <c r="Z222" s="40"/>
      <c r="AA222" s="40"/>
      <c r="AB222" s="40"/>
      <c r="AC222" s="40"/>
      <c r="AD222" s="40"/>
      <c r="AE222" s="40"/>
      <c r="AR222" s="240" t="s">
        <v>300</v>
      </c>
      <c r="AT222" s="240" t="s">
        <v>230</v>
      </c>
      <c r="AU222" s="240" t="s">
        <v>91</v>
      </c>
      <c r="AY222" s="18" t="s">
        <v>227</v>
      </c>
      <c r="BE222" s="241">
        <f>IF(N222="základní",J222,0)</f>
        <v>0</v>
      </c>
      <c r="BF222" s="241">
        <f>IF(N222="snížená",J222,0)</f>
        <v>0</v>
      </c>
      <c r="BG222" s="241">
        <f>IF(N222="zákl. přenesená",J222,0)</f>
        <v>0</v>
      </c>
      <c r="BH222" s="241">
        <f>IF(N222="sníž. přenesená",J222,0)</f>
        <v>0</v>
      </c>
      <c r="BI222" s="241">
        <f>IF(N222="nulová",J222,0)</f>
        <v>0</v>
      </c>
      <c r="BJ222" s="18" t="s">
        <v>87</v>
      </c>
      <c r="BK222" s="241">
        <f>ROUND(I222*H222,2)</f>
        <v>0</v>
      </c>
      <c r="BL222" s="18" t="s">
        <v>300</v>
      </c>
      <c r="BM222" s="240" t="s">
        <v>3641</v>
      </c>
    </row>
    <row r="223" s="2" customFormat="1" ht="16.5" customHeight="1">
      <c r="A223" s="40"/>
      <c r="B223" s="41"/>
      <c r="C223" s="229" t="s">
        <v>763</v>
      </c>
      <c r="D223" s="229" t="s">
        <v>230</v>
      </c>
      <c r="E223" s="230" t="s">
        <v>3642</v>
      </c>
      <c r="F223" s="231" t="s">
        <v>3643</v>
      </c>
      <c r="G223" s="232" t="s">
        <v>459</v>
      </c>
      <c r="H223" s="233">
        <v>1</v>
      </c>
      <c r="I223" s="234"/>
      <c r="J223" s="235">
        <f>ROUND(I223*H223,2)</f>
        <v>0</v>
      </c>
      <c r="K223" s="231" t="s">
        <v>234</v>
      </c>
      <c r="L223" s="46"/>
      <c r="M223" s="236" t="s">
        <v>1</v>
      </c>
      <c r="N223" s="237" t="s">
        <v>48</v>
      </c>
      <c r="O223" s="93"/>
      <c r="P223" s="238">
        <f>O223*H223</f>
        <v>0</v>
      </c>
      <c r="Q223" s="238">
        <v>9.0000000000000006E-05</v>
      </c>
      <c r="R223" s="238">
        <f>Q223*H223</f>
        <v>9.0000000000000006E-05</v>
      </c>
      <c r="S223" s="238">
        <v>0</v>
      </c>
      <c r="T223" s="239">
        <f>S223*H223</f>
        <v>0</v>
      </c>
      <c r="U223" s="40"/>
      <c r="V223" s="40"/>
      <c r="W223" s="40"/>
      <c r="X223" s="40"/>
      <c r="Y223" s="40"/>
      <c r="Z223" s="40"/>
      <c r="AA223" s="40"/>
      <c r="AB223" s="40"/>
      <c r="AC223" s="40"/>
      <c r="AD223" s="40"/>
      <c r="AE223" s="40"/>
      <c r="AR223" s="240" t="s">
        <v>300</v>
      </c>
      <c r="AT223" s="240" t="s">
        <v>230</v>
      </c>
      <c r="AU223" s="240" t="s">
        <v>91</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300</v>
      </c>
      <c r="BM223" s="240" t="s">
        <v>3644</v>
      </c>
    </row>
    <row r="224" s="2" customFormat="1" ht="16.5" customHeight="1">
      <c r="A224" s="40"/>
      <c r="B224" s="41"/>
      <c r="C224" s="229" t="s">
        <v>768</v>
      </c>
      <c r="D224" s="229" t="s">
        <v>230</v>
      </c>
      <c r="E224" s="230" t="s">
        <v>3645</v>
      </c>
      <c r="F224" s="231" t="s">
        <v>3646</v>
      </c>
      <c r="G224" s="232" t="s">
        <v>459</v>
      </c>
      <c r="H224" s="233">
        <v>3</v>
      </c>
      <c r="I224" s="234"/>
      <c r="J224" s="235">
        <f>ROUND(I224*H224,2)</f>
        <v>0</v>
      </c>
      <c r="K224" s="231" t="s">
        <v>234</v>
      </c>
      <c r="L224" s="46"/>
      <c r="M224" s="236" t="s">
        <v>1</v>
      </c>
      <c r="N224" s="237" t="s">
        <v>48</v>
      </c>
      <c r="O224" s="93"/>
      <c r="P224" s="238">
        <f>O224*H224</f>
        <v>0</v>
      </c>
      <c r="Q224" s="238">
        <v>0.00017000000000000001</v>
      </c>
      <c r="R224" s="238">
        <f>Q224*H224</f>
        <v>0.00051000000000000004</v>
      </c>
      <c r="S224" s="238">
        <v>0</v>
      </c>
      <c r="T224" s="239">
        <f>S224*H224</f>
        <v>0</v>
      </c>
      <c r="U224" s="40"/>
      <c r="V224" s="40"/>
      <c r="W224" s="40"/>
      <c r="X224" s="40"/>
      <c r="Y224" s="40"/>
      <c r="Z224" s="40"/>
      <c r="AA224" s="40"/>
      <c r="AB224" s="40"/>
      <c r="AC224" s="40"/>
      <c r="AD224" s="40"/>
      <c r="AE224" s="40"/>
      <c r="AR224" s="240" t="s">
        <v>300</v>
      </c>
      <c r="AT224" s="240" t="s">
        <v>230</v>
      </c>
      <c r="AU224" s="240" t="s">
        <v>91</v>
      </c>
      <c r="AY224" s="18" t="s">
        <v>227</v>
      </c>
      <c r="BE224" s="241">
        <f>IF(N224="základní",J224,0)</f>
        <v>0</v>
      </c>
      <c r="BF224" s="241">
        <f>IF(N224="snížená",J224,0)</f>
        <v>0</v>
      </c>
      <c r="BG224" s="241">
        <f>IF(N224="zákl. přenesená",J224,0)</f>
        <v>0</v>
      </c>
      <c r="BH224" s="241">
        <f>IF(N224="sníž. přenesená",J224,0)</f>
        <v>0</v>
      </c>
      <c r="BI224" s="241">
        <f>IF(N224="nulová",J224,0)</f>
        <v>0</v>
      </c>
      <c r="BJ224" s="18" t="s">
        <v>87</v>
      </c>
      <c r="BK224" s="241">
        <f>ROUND(I224*H224,2)</f>
        <v>0</v>
      </c>
      <c r="BL224" s="18" t="s">
        <v>300</v>
      </c>
      <c r="BM224" s="240" t="s">
        <v>3647</v>
      </c>
    </row>
    <row r="225" s="2" customFormat="1" ht="16.5" customHeight="1">
      <c r="A225" s="40"/>
      <c r="B225" s="41"/>
      <c r="C225" s="229" t="s">
        <v>773</v>
      </c>
      <c r="D225" s="229" t="s">
        <v>230</v>
      </c>
      <c r="E225" s="230" t="s">
        <v>3537</v>
      </c>
      <c r="F225" s="231" t="s">
        <v>3538</v>
      </c>
      <c r="G225" s="232" t="s">
        <v>544</v>
      </c>
      <c r="H225" s="233">
        <v>663</v>
      </c>
      <c r="I225" s="234"/>
      <c r="J225" s="235">
        <f>ROUND(I225*H225,2)</f>
        <v>0</v>
      </c>
      <c r="K225" s="231" t="s">
        <v>1</v>
      </c>
      <c r="L225" s="46"/>
      <c r="M225" s="236" t="s">
        <v>1</v>
      </c>
      <c r="N225" s="237" t="s">
        <v>48</v>
      </c>
      <c r="O225" s="93"/>
      <c r="P225" s="238">
        <f>O225*H225</f>
        <v>0</v>
      </c>
      <c r="Q225" s="238">
        <v>0</v>
      </c>
      <c r="R225" s="238">
        <f>Q225*H225</f>
        <v>0</v>
      </c>
      <c r="S225" s="238">
        <v>0</v>
      </c>
      <c r="T225" s="239">
        <f>S225*H225</f>
        <v>0</v>
      </c>
      <c r="U225" s="40"/>
      <c r="V225" s="40"/>
      <c r="W225" s="40"/>
      <c r="X225" s="40"/>
      <c r="Y225" s="40"/>
      <c r="Z225" s="40"/>
      <c r="AA225" s="40"/>
      <c r="AB225" s="40"/>
      <c r="AC225" s="40"/>
      <c r="AD225" s="40"/>
      <c r="AE225" s="40"/>
      <c r="AR225" s="240" t="s">
        <v>300</v>
      </c>
      <c r="AT225" s="240" t="s">
        <v>230</v>
      </c>
      <c r="AU225" s="240" t="s">
        <v>91</v>
      </c>
      <c r="AY225" s="18" t="s">
        <v>227</v>
      </c>
      <c r="BE225" s="241">
        <f>IF(N225="základní",J225,0)</f>
        <v>0</v>
      </c>
      <c r="BF225" s="241">
        <f>IF(N225="snížená",J225,0)</f>
        <v>0</v>
      </c>
      <c r="BG225" s="241">
        <f>IF(N225="zákl. přenesená",J225,0)</f>
        <v>0</v>
      </c>
      <c r="BH225" s="241">
        <f>IF(N225="sníž. přenesená",J225,0)</f>
        <v>0</v>
      </c>
      <c r="BI225" s="241">
        <f>IF(N225="nulová",J225,0)</f>
        <v>0</v>
      </c>
      <c r="BJ225" s="18" t="s">
        <v>87</v>
      </c>
      <c r="BK225" s="241">
        <f>ROUND(I225*H225,2)</f>
        <v>0</v>
      </c>
      <c r="BL225" s="18" t="s">
        <v>300</v>
      </c>
      <c r="BM225" s="240" t="s">
        <v>3648</v>
      </c>
    </row>
    <row r="226" s="2" customFormat="1" ht="16.5" customHeight="1">
      <c r="A226" s="40"/>
      <c r="B226" s="41"/>
      <c r="C226" s="229" t="s">
        <v>778</v>
      </c>
      <c r="D226" s="229" t="s">
        <v>230</v>
      </c>
      <c r="E226" s="230" t="s">
        <v>3649</v>
      </c>
      <c r="F226" s="231" t="s">
        <v>3650</v>
      </c>
      <c r="G226" s="232" t="s">
        <v>2437</v>
      </c>
      <c r="H226" s="233">
        <v>2</v>
      </c>
      <c r="I226" s="234"/>
      <c r="J226" s="235">
        <f>ROUND(I226*H226,2)</f>
        <v>0</v>
      </c>
      <c r="K226" s="231" t="s">
        <v>1</v>
      </c>
      <c r="L226" s="46"/>
      <c r="M226" s="236" t="s">
        <v>1</v>
      </c>
      <c r="N226" s="237" t="s">
        <v>48</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300</v>
      </c>
      <c r="AT226" s="240" t="s">
        <v>230</v>
      </c>
      <c r="AU226" s="240" t="s">
        <v>91</v>
      </c>
      <c r="AY226" s="18" t="s">
        <v>227</v>
      </c>
      <c r="BE226" s="241">
        <f>IF(N226="základní",J226,0)</f>
        <v>0</v>
      </c>
      <c r="BF226" s="241">
        <f>IF(N226="snížená",J226,0)</f>
        <v>0</v>
      </c>
      <c r="BG226" s="241">
        <f>IF(N226="zákl. přenesená",J226,0)</f>
        <v>0</v>
      </c>
      <c r="BH226" s="241">
        <f>IF(N226="sníž. přenesená",J226,0)</f>
        <v>0</v>
      </c>
      <c r="BI226" s="241">
        <f>IF(N226="nulová",J226,0)</f>
        <v>0</v>
      </c>
      <c r="BJ226" s="18" t="s">
        <v>87</v>
      </c>
      <c r="BK226" s="241">
        <f>ROUND(I226*H226,2)</f>
        <v>0</v>
      </c>
      <c r="BL226" s="18" t="s">
        <v>300</v>
      </c>
      <c r="BM226" s="240" t="s">
        <v>3651</v>
      </c>
    </row>
    <row r="227" s="2" customFormat="1" ht="16.5" customHeight="1">
      <c r="A227" s="40"/>
      <c r="B227" s="41"/>
      <c r="C227" s="229" t="s">
        <v>783</v>
      </c>
      <c r="D227" s="229" t="s">
        <v>230</v>
      </c>
      <c r="E227" s="230" t="s">
        <v>768</v>
      </c>
      <c r="F227" s="231" t="s">
        <v>3336</v>
      </c>
      <c r="G227" s="232" t="s">
        <v>367</v>
      </c>
      <c r="H227" s="233">
        <v>120</v>
      </c>
      <c r="I227" s="234"/>
      <c r="J227" s="235">
        <f>ROUND(I227*H227,2)</f>
        <v>0</v>
      </c>
      <c r="K227" s="231" t="s">
        <v>1</v>
      </c>
      <c r="L227" s="46"/>
      <c r="M227" s="236" t="s">
        <v>1</v>
      </c>
      <c r="N227" s="237" t="s">
        <v>48</v>
      </c>
      <c r="O227" s="93"/>
      <c r="P227" s="238">
        <f>O227*H227</f>
        <v>0</v>
      </c>
      <c r="Q227" s="238">
        <v>0</v>
      </c>
      <c r="R227" s="238">
        <f>Q227*H227</f>
        <v>0</v>
      </c>
      <c r="S227" s="238">
        <v>0</v>
      </c>
      <c r="T227" s="239">
        <f>S227*H227</f>
        <v>0</v>
      </c>
      <c r="U227" s="40"/>
      <c r="V227" s="40"/>
      <c r="W227" s="40"/>
      <c r="X227" s="40"/>
      <c r="Y227" s="40"/>
      <c r="Z227" s="40"/>
      <c r="AA227" s="40"/>
      <c r="AB227" s="40"/>
      <c r="AC227" s="40"/>
      <c r="AD227" s="40"/>
      <c r="AE227" s="40"/>
      <c r="AR227" s="240" t="s">
        <v>300</v>
      </c>
      <c r="AT227" s="240" t="s">
        <v>230</v>
      </c>
      <c r="AU227" s="240" t="s">
        <v>91</v>
      </c>
      <c r="AY227" s="18" t="s">
        <v>227</v>
      </c>
      <c r="BE227" s="241">
        <f>IF(N227="základní",J227,0)</f>
        <v>0</v>
      </c>
      <c r="BF227" s="241">
        <f>IF(N227="snížená",J227,0)</f>
        <v>0</v>
      </c>
      <c r="BG227" s="241">
        <f>IF(N227="zákl. přenesená",J227,0)</f>
        <v>0</v>
      </c>
      <c r="BH227" s="241">
        <f>IF(N227="sníž. přenesená",J227,0)</f>
        <v>0</v>
      </c>
      <c r="BI227" s="241">
        <f>IF(N227="nulová",J227,0)</f>
        <v>0</v>
      </c>
      <c r="BJ227" s="18" t="s">
        <v>87</v>
      </c>
      <c r="BK227" s="241">
        <f>ROUND(I227*H227,2)</f>
        <v>0</v>
      </c>
      <c r="BL227" s="18" t="s">
        <v>300</v>
      </c>
      <c r="BM227" s="240" t="s">
        <v>3652</v>
      </c>
    </row>
    <row r="228" s="2" customFormat="1" ht="21.75" customHeight="1">
      <c r="A228" s="40"/>
      <c r="B228" s="41"/>
      <c r="C228" s="229" t="s">
        <v>788</v>
      </c>
      <c r="D228" s="229" t="s">
        <v>230</v>
      </c>
      <c r="E228" s="230" t="s">
        <v>3653</v>
      </c>
      <c r="F228" s="231" t="s">
        <v>3654</v>
      </c>
      <c r="G228" s="232" t="s">
        <v>459</v>
      </c>
      <c r="H228" s="233">
        <v>7</v>
      </c>
      <c r="I228" s="234"/>
      <c r="J228" s="235">
        <f>ROUND(I228*H228,2)</f>
        <v>0</v>
      </c>
      <c r="K228" s="231" t="s">
        <v>1</v>
      </c>
      <c r="L228" s="46"/>
      <c r="M228" s="236" t="s">
        <v>1</v>
      </c>
      <c r="N228" s="237" t="s">
        <v>48</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115</v>
      </c>
      <c r="AT228" s="240" t="s">
        <v>230</v>
      </c>
      <c r="AU228" s="240" t="s">
        <v>91</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115</v>
      </c>
      <c r="BM228" s="240" t="s">
        <v>3655</v>
      </c>
    </row>
    <row r="229" s="2" customFormat="1" ht="16.5" customHeight="1">
      <c r="A229" s="40"/>
      <c r="B229" s="41"/>
      <c r="C229" s="229" t="s">
        <v>793</v>
      </c>
      <c r="D229" s="229" t="s">
        <v>230</v>
      </c>
      <c r="E229" s="230" t="s">
        <v>3656</v>
      </c>
      <c r="F229" s="231" t="s">
        <v>3657</v>
      </c>
      <c r="G229" s="232" t="s">
        <v>1381</v>
      </c>
      <c r="H229" s="305"/>
      <c r="I229" s="234"/>
      <c r="J229" s="235">
        <f>ROUND(I229*H229,2)</f>
        <v>0</v>
      </c>
      <c r="K229" s="231" t="s">
        <v>234</v>
      </c>
      <c r="L229" s="46"/>
      <c r="M229" s="236" t="s">
        <v>1</v>
      </c>
      <c r="N229" s="237" t="s">
        <v>48</v>
      </c>
      <c r="O229" s="93"/>
      <c r="P229" s="238">
        <f>O229*H229</f>
        <v>0</v>
      </c>
      <c r="Q229" s="238">
        <v>0</v>
      </c>
      <c r="R229" s="238">
        <f>Q229*H229</f>
        <v>0</v>
      </c>
      <c r="S229" s="238">
        <v>0</v>
      </c>
      <c r="T229" s="239">
        <f>S229*H229</f>
        <v>0</v>
      </c>
      <c r="U229" s="40"/>
      <c r="V229" s="40"/>
      <c r="W229" s="40"/>
      <c r="X229" s="40"/>
      <c r="Y229" s="40"/>
      <c r="Z229" s="40"/>
      <c r="AA229" s="40"/>
      <c r="AB229" s="40"/>
      <c r="AC229" s="40"/>
      <c r="AD229" s="40"/>
      <c r="AE229" s="40"/>
      <c r="AR229" s="240" t="s">
        <v>300</v>
      </c>
      <c r="AT229" s="240" t="s">
        <v>230</v>
      </c>
      <c r="AU229" s="240" t="s">
        <v>91</v>
      </c>
      <c r="AY229" s="18" t="s">
        <v>227</v>
      </c>
      <c r="BE229" s="241">
        <f>IF(N229="základní",J229,0)</f>
        <v>0</v>
      </c>
      <c r="BF229" s="241">
        <f>IF(N229="snížená",J229,0)</f>
        <v>0</v>
      </c>
      <c r="BG229" s="241">
        <f>IF(N229="zákl. přenesená",J229,0)</f>
        <v>0</v>
      </c>
      <c r="BH229" s="241">
        <f>IF(N229="sníž. přenesená",J229,0)</f>
        <v>0</v>
      </c>
      <c r="BI229" s="241">
        <f>IF(N229="nulová",J229,0)</f>
        <v>0</v>
      </c>
      <c r="BJ229" s="18" t="s">
        <v>87</v>
      </c>
      <c r="BK229" s="241">
        <f>ROUND(I229*H229,2)</f>
        <v>0</v>
      </c>
      <c r="BL229" s="18" t="s">
        <v>300</v>
      </c>
      <c r="BM229" s="240" t="s">
        <v>3658</v>
      </c>
    </row>
    <row r="230" s="12" customFormat="1" ht="22.8" customHeight="1">
      <c r="A230" s="12"/>
      <c r="B230" s="213"/>
      <c r="C230" s="214"/>
      <c r="D230" s="215" t="s">
        <v>82</v>
      </c>
      <c r="E230" s="227" t="s">
        <v>3659</v>
      </c>
      <c r="F230" s="227" t="s">
        <v>3660</v>
      </c>
      <c r="G230" s="214"/>
      <c r="H230" s="214"/>
      <c r="I230" s="217"/>
      <c r="J230" s="228">
        <f>BK230</f>
        <v>0</v>
      </c>
      <c r="K230" s="214"/>
      <c r="L230" s="219"/>
      <c r="M230" s="220"/>
      <c r="N230" s="221"/>
      <c r="O230" s="221"/>
      <c r="P230" s="222">
        <f>SUM(P231:P265)</f>
        <v>0</v>
      </c>
      <c r="Q230" s="221"/>
      <c r="R230" s="222">
        <f>SUM(R231:R265)</f>
        <v>1.8120771640000002</v>
      </c>
      <c r="S230" s="221"/>
      <c r="T230" s="223">
        <f>SUM(T231:T265)</f>
        <v>3.7401</v>
      </c>
      <c r="U230" s="12"/>
      <c r="V230" s="12"/>
      <c r="W230" s="12"/>
      <c r="X230" s="12"/>
      <c r="Y230" s="12"/>
      <c r="Z230" s="12"/>
      <c r="AA230" s="12"/>
      <c r="AB230" s="12"/>
      <c r="AC230" s="12"/>
      <c r="AD230" s="12"/>
      <c r="AE230" s="12"/>
      <c r="AR230" s="224" t="s">
        <v>91</v>
      </c>
      <c r="AT230" s="225" t="s">
        <v>82</v>
      </c>
      <c r="AU230" s="225" t="s">
        <v>87</v>
      </c>
      <c r="AY230" s="224" t="s">
        <v>227</v>
      </c>
      <c r="BK230" s="226">
        <f>SUM(BK231:BK265)</f>
        <v>0</v>
      </c>
    </row>
    <row r="231" s="2" customFormat="1" ht="16.5" customHeight="1">
      <c r="A231" s="40"/>
      <c r="B231" s="41"/>
      <c r="C231" s="229" t="s">
        <v>798</v>
      </c>
      <c r="D231" s="229" t="s">
        <v>230</v>
      </c>
      <c r="E231" s="230" t="s">
        <v>91</v>
      </c>
      <c r="F231" s="231" t="s">
        <v>3661</v>
      </c>
      <c r="G231" s="232" t="s">
        <v>459</v>
      </c>
      <c r="H231" s="233">
        <v>27</v>
      </c>
      <c r="I231" s="234"/>
      <c r="J231" s="235">
        <f>ROUND(I231*H231,2)</f>
        <v>0</v>
      </c>
      <c r="K231" s="231" t="s">
        <v>1</v>
      </c>
      <c r="L231" s="46"/>
      <c r="M231" s="236" t="s">
        <v>1</v>
      </c>
      <c r="N231" s="237" t="s">
        <v>48</v>
      </c>
      <c r="O231" s="93"/>
      <c r="P231" s="238">
        <f>O231*H231</f>
        <v>0</v>
      </c>
      <c r="Q231" s="238">
        <v>0</v>
      </c>
      <c r="R231" s="238">
        <f>Q231*H231</f>
        <v>0</v>
      </c>
      <c r="S231" s="238">
        <v>0</v>
      </c>
      <c r="T231" s="239">
        <f>S231*H231</f>
        <v>0</v>
      </c>
      <c r="U231" s="40"/>
      <c r="V231" s="40"/>
      <c r="W231" s="40"/>
      <c r="X231" s="40"/>
      <c r="Y231" s="40"/>
      <c r="Z231" s="40"/>
      <c r="AA231" s="40"/>
      <c r="AB231" s="40"/>
      <c r="AC231" s="40"/>
      <c r="AD231" s="40"/>
      <c r="AE231" s="40"/>
      <c r="AR231" s="240" t="s">
        <v>115</v>
      </c>
      <c r="AT231" s="240" t="s">
        <v>230</v>
      </c>
      <c r="AU231" s="240" t="s">
        <v>91</v>
      </c>
      <c r="AY231" s="18" t="s">
        <v>227</v>
      </c>
      <c r="BE231" s="241">
        <f>IF(N231="základní",J231,0)</f>
        <v>0</v>
      </c>
      <c r="BF231" s="241">
        <f>IF(N231="snížená",J231,0)</f>
        <v>0</v>
      </c>
      <c r="BG231" s="241">
        <f>IF(N231="zákl. přenesená",J231,0)</f>
        <v>0</v>
      </c>
      <c r="BH231" s="241">
        <f>IF(N231="sníž. přenesená",J231,0)</f>
        <v>0</v>
      </c>
      <c r="BI231" s="241">
        <f>IF(N231="nulová",J231,0)</f>
        <v>0</v>
      </c>
      <c r="BJ231" s="18" t="s">
        <v>87</v>
      </c>
      <c r="BK231" s="241">
        <f>ROUND(I231*H231,2)</f>
        <v>0</v>
      </c>
      <c r="BL231" s="18" t="s">
        <v>115</v>
      </c>
      <c r="BM231" s="240" t="s">
        <v>3662</v>
      </c>
    </row>
    <row r="232" s="2" customFormat="1" ht="16.5" customHeight="1">
      <c r="A232" s="40"/>
      <c r="B232" s="41"/>
      <c r="C232" s="229" t="s">
        <v>803</v>
      </c>
      <c r="D232" s="229" t="s">
        <v>230</v>
      </c>
      <c r="E232" s="230" t="s">
        <v>3663</v>
      </c>
      <c r="F232" s="231" t="s">
        <v>3664</v>
      </c>
      <c r="G232" s="232" t="s">
        <v>544</v>
      </c>
      <c r="H232" s="233">
        <v>390</v>
      </c>
      <c r="I232" s="234"/>
      <c r="J232" s="235">
        <f>ROUND(I232*H232,2)</f>
        <v>0</v>
      </c>
      <c r="K232" s="231" t="s">
        <v>234</v>
      </c>
      <c r="L232" s="46"/>
      <c r="M232" s="236" t="s">
        <v>1</v>
      </c>
      <c r="N232" s="237" t="s">
        <v>48</v>
      </c>
      <c r="O232" s="93"/>
      <c r="P232" s="238">
        <f>O232*H232</f>
        <v>0</v>
      </c>
      <c r="Q232" s="238">
        <v>0</v>
      </c>
      <c r="R232" s="238">
        <f>Q232*H232</f>
        <v>0</v>
      </c>
      <c r="S232" s="238">
        <v>0.0095899999999999996</v>
      </c>
      <c r="T232" s="239">
        <f>S232*H232</f>
        <v>3.7401</v>
      </c>
      <c r="U232" s="40"/>
      <c r="V232" s="40"/>
      <c r="W232" s="40"/>
      <c r="X232" s="40"/>
      <c r="Y232" s="40"/>
      <c r="Z232" s="40"/>
      <c r="AA232" s="40"/>
      <c r="AB232" s="40"/>
      <c r="AC232" s="40"/>
      <c r="AD232" s="40"/>
      <c r="AE232" s="40"/>
      <c r="AR232" s="240" t="s">
        <v>300</v>
      </c>
      <c r="AT232" s="240" t="s">
        <v>230</v>
      </c>
      <c r="AU232" s="240" t="s">
        <v>91</v>
      </c>
      <c r="AY232" s="18" t="s">
        <v>227</v>
      </c>
      <c r="BE232" s="241">
        <f>IF(N232="základní",J232,0)</f>
        <v>0</v>
      </c>
      <c r="BF232" s="241">
        <f>IF(N232="snížená",J232,0)</f>
        <v>0</v>
      </c>
      <c r="BG232" s="241">
        <f>IF(N232="zákl. přenesená",J232,0)</f>
        <v>0</v>
      </c>
      <c r="BH232" s="241">
        <f>IF(N232="sníž. přenesená",J232,0)</f>
        <v>0</v>
      </c>
      <c r="BI232" s="241">
        <f>IF(N232="nulová",J232,0)</f>
        <v>0</v>
      </c>
      <c r="BJ232" s="18" t="s">
        <v>87</v>
      </c>
      <c r="BK232" s="241">
        <f>ROUND(I232*H232,2)</f>
        <v>0</v>
      </c>
      <c r="BL232" s="18" t="s">
        <v>300</v>
      </c>
      <c r="BM232" s="240" t="s">
        <v>3665</v>
      </c>
    </row>
    <row r="233" s="2" customFormat="1" ht="16.5" customHeight="1">
      <c r="A233" s="40"/>
      <c r="B233" s="41"/>
      <c r="C233" s="229" t="s">
        <v>808</v>
      </c>
      <c r="D233" s="229" t="s">
        <v>230</v>
      </c>
      <c r="E233" s="230" t="s">
        <v>102</v>
      </c>
      <c r="F233" s="231" t="s">
        <v>3666</v>
      </c>
      <c r="G233" s="232" t="s">
        <v>1861</v>
      </c>
      <c r="H233" s="233">
        <v>5</v>
      </c>
      <c r="I233" s="234"/>
      <c r="J233" s="235">
        <f>ROUND(I233*H233,2)</f>
        <v>0</v>
      </c>
      <c r="K233" s="231" t="s">
        <v>1</v>
      </c>
      <c r="L233" s="46"/>
      <c r="M233" s="236" t="s">
        <v>1</v>
      </c>
      <c r="N233" s="237" t="s">
        <v>48</v>
      </c>
      <c r="O233" s="93"/>
      <c r="P233" s="238">
        <f>O233*H233</f>
        <v>0</v>
      </c>
      <c r="Q233" s="238">
        <v>0</v>
      </c>
      <c r="R233" s="238">
        <f>Q233*H233</f>
        <v>0</v>
      </c>
      <c r="S233" s="238">
        <v>0</v>
      </c>
      <c r="T233" s="239">
        <f>S233*H233</f>
        <v>0</v>
      </c>
      <c r="U233" s="40"/>
      <c r="V233" s="40"/>
      <c r="W233" s="40"/>
      <c r="X233" s="40"/>
      <c r="Y233" s="40"/>
      <c r="Z233" s="40"/>
      <c r="AA233" s="40"/>
      <c r="AB233" s="40"/>
      <c r="AC233" s="40"/>
      <c r="AD233" s="40"/>
      <c r="AE233" s="40"/>
      <c r="AR233" s="240" t="s">
        <v>2775</v>
      </c>
      <c r="AT233" s="240" t="s">
        <v>230</v>
      </c>
      <c r="AU233" s="240" t="s">
        <v>91</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2775</v>
      </c>
      <c r="BM233" s="240" t="s">
        <v>3667</v>
      </c>
    </row>
    <row r="234" s="2" customFormat="1" ht="16.5" customHeight="1">
      <c r="A234" s="40"/>
      <c r="B234" s="41"/>
      <c r="C234" s="229" t="s">
        <v>813</v>
      </c>
      <c r="D234" s="229" t="s">
        <v>230</v>
      </c>
      <c r="E234" s="230" t="s">
        <v>115</v>
      </c>
      <c r="F234" s="231" t="s">
        <v>3668</v>
      </c>
      <c r="G234" s="232" t="s">
        <v>2437</v>
      </c>
      <c r="H234" s="233">
        <v>1</v>
      </c>
      <c r="I234" s="234"/>
      <c r="J234" s="235">
        <f>ROUND(I234*H234,2)</f>
        <v>0</v>
      </c>
      <c r="K234" s="231" t="s">
        <v>1</v>
      </c>
      <c r="L234" s="46"/>
      <c r="M234" s="236" t="s">
        <v>1</v>
      </c>
      <c r="N234" s="237" t="s">
        <v>48</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2775</v>
      </c>
      <c r="AT234" s="240" t="s">
        <v>230</v>
      </c>
      <c r="AU234" s="240" t="s">
        <v>91</v>
      </c>
      <c r="AY234" s="18" t="s">
        <v>227</v>
      </c>
      <c r="BE234" s="241">
        <f>IF(N234="základní",J234,0)</f>
        <v>0</v>
      </c>
      <c r="BF234" s="241">
        <f>IF(N234="snížená",J234,0)</f>
        <v>0</v>
      </c>
      <c r="BG234" s="241">
        <f>IF(N234="zákl. přenesená",J234,0)</f>
        <v>0</v>
      </c>
      <c r="BH234" s="241">
        <f>IF(N234="sníž. přenesená",J234,0)</f>
        <v>0</v>
      </c>
      <c r="BI234" s="241">
        <f>IF(N234="nulová",J234,0)</f>
        <v>0</v>
      </c>
      <c r="BJ234" s="18" t="s">
        <v>87</v>
      </c>
      <c r="BK234" s="241">
        <f>ROUND(I234*H234,2)</f>
        <v>0</v>
      </c>
      <c r="BL234" s="18" t="s">
        <v>2775</v>
      </c>
      <c r="BM234" s="240" t="s">
        <v>3669</v>
      </c>
    </row>
    <row r="235" s="2" customFormat="1" ht="16.5" customHeight="1">
      <c r="A235" s="40"/>
      <c r="B235" s="41"/>
      <c r="C235" s="229" t="s">
        <v>818</v>
      </c>
      <c r="D235" s="229" t="s">
        <v>230</v>
      </c>
      <c r="E235" s="230" t="s">
        <v>3670</v>
      </c>
      <c r="F235" s="231" t="s">
        <v>3671</v>
      </c>
      <c r="G235" s="232" t="s">
        <v>544</v>
      </c>
      <c r="H235" s="233">
        <v>380</v>
      </c>
      <c r="I235" s="234"/>
      <c r="J235" s="235">
        <f>ROUND(I235*H235,2)</f>
        <v>0</v>
      </c>
      <c r="K235" s="231" t="s">
        <v>234</v>
      </c>
      <c r="L235" s="46"/>
      <c r="M235" s="236" t="s">
        <v>1</v>
      </c>
      <c r="N235" s="237" t="s">
        <v>48</v>
      </c>
      <c r="O235" s="93"/>
      <c r="P235" s="238">
        <f>O235*H235</f>
        <v>0</v>
      </c>
      <c r="Q235" s="238">
        <v>0.00077999999999999999</v>
      </c>
      <c r="R235" s="238">
        <f>Q235*H235</f>
        <v>0.2964</v>
      </c>
      <c r="S235" s="238">
        <v>0</v>
      </c>
      <c r="T235" s="239">
        <f>S235*H235</f>
        <v>0</v>
      </c>
      <c r="U235" s="40"/>
      <c r="V235" s="40"/>
      <c r="W235" s="40"/>
      <c r="X235" s="40"/>
      <c r="Y235" s="40"/>
      <c r="Z235" s="40"/>
      <c r="AA235" s="40"/>
      <c r="AB235" s="40"/>
      <c r="AC235" s="40"/>
      <c r="AD235" s="40"/>
      <c r="AE235" s="40"/>
      <c r="AR235" s="240" t="s">
        <v>300</v>
      </c>
      <c r="AT235" s="240" t="s">
        <v>230</v>
      </c>
      <c r="AU235" s="240" t="s">
        <v>91</v>
      </c>
      <c r="AY235" s="18" t="s">
        <v>227</v>
      </c>
      <c r="BE235" s="241">
        <f>IF(N235="základní",J235,0)</f>
        <v>0</v>
      </c>
      <c r="BF235" s="241">
        <f>IF(N235="snížená",J235,0)</f>
        <v>0</v>
      </c>
      <c r="BG235" s="241">
        <f>IF(N235="zákl. přenesená",J235,0)</f>
        <v>0</v>
      </c>
      <c r="BH235" s="241">
        <f>IF(N235="sníž. přenesená",J235,0)</f>
        <v>0</v>
      </c>
      <c r="BI235" s="241">
        <f>IF(N235="nulová",J235,0)</f>
        <v>0</v>
      </c>
      <c r="BJ235" s="18" t="s">
        <v>87</v>
      </c>
      <c r="BK235" s="241">
        <f>ROUND(I235*H235,2)</f>
        <v>0</v>
      </c>
      <c r="BL235" s="18" t="s">
        <v>300</v>
      </c>
      <c r="BM235" s="240" t="s">
        <v>3672</v>
      </c>
    </row>
    <row r="236" s="2" customFormat="1" ht="16.5" customHeight="1">
      <c r="A236" s="40"/>
      <c r="B236" s="41"/>
      <c r="C236" s="229" t="s">
        <v>823</v>
      </c>
      <c r="D236" s="229" t="s">
        <v>230</v>
      </c>
      <c r="E236" s="230" t="s">
        <v>3673</v>
      </c>
      <c r="F236" s="231" t="s">
        <v>3674</v>
      </c>
      <c r="G236" s="232" t="s">
        <v>544</v>
      </c>
      <c r="H236" s="233">
        <v>202</v>
      </c>
      <c r="I236" s="234"/>
      <c r="J236" s="235">
        <f>ROUND(I236*H236,2)</f>
        <v>0</v>
      </c>
      <c r="K236" s="231" t="s">
        <v>234</v>
      </c>
      <c r="L236" s="46"/>
      <c r="M236" s="236" t="s">
        <v>1</v>
      </c>
      <c r="N236" s="237" t="s">
        <v>48</v>
      </c>
      <c r="O236" s="93"/>
      <c r="P236" s="238">
        <f>O236*H236</f>
        <v>0</v>
      </c>
      <c r="Q236" s="238">
        <v>0.00096000000000000002</v>
      </c>
      <c r="R236" s="238">
        <f>Q236*H236</f>
        <v>0.19392000000000001</v>
      </c>
      <c r="S236" s="238">
        <v>0</v>
      </c>
      <c r="T236" s="239">
        <f>S236*H236</f>
        <v>0</v>
      </c>
      <c r="U236" s="40"/>
      <c r="V236" s="40"/>
      <c r="W236" s="40"/>
      <c r="X236" s="40"/>
      <c r="Y236" s="40"/>
      <c r="Z236" s="40"/>
      <c r="AA236" s="40"/>
      <c r="AB236" s="40"/>
      <c r="AC236" s="40"/>
      <c r="AD236" s="40"/>
      <c r="AE236" s="40"/>
      <c r="AR236" s="240" t="s">
        <v>300</v>
      </c>
      <c r="AT236" s="240" t="s">
        <v>230</v>
      </c>
      <c r="AU236" s="240" t="s">
        <v>91</v>
      </c>
      <c r="AY236" s="18" t="s">
        <v>227</v>
      </c>
      <c r="BE236" s="241">
        <f>IF(N236="základní",J236,0)</f>
        <v>0</v>
      </c>
      <c r="BF236" s="241">
        <f>IF(N236="snížená",J236,0)</f>
        <v>0</v>
      </c>
      <c r="BG236" s="241">
        <f>IF(N236="zákl. přenesená",J236,0)</f>
        <v>0</v>
      </c>
      <c r="BH236" s="241">
        <f>IF(N236="sníž. přenesená",J236,0)</f>
        <v>0</v>
      </c>
      <c r="BI236" s="241">
        <f>IF(N236="nulová",J236,0)</f>
        <v>0</v>
      </c>
      <c r="BJ236" s="18" t="s">
        <v>87</v>
      </c>
      <c r="BK236" s="241">
        <f>ROUND(I236*H236,2)</f>
        <v>0</v>
      </c>
      <c r="BL236" s="18" t="s">
        <v>300</v>
      </c>
      <c r="BM236" s="240" t="s">
        <v>3675</v>
      </c>
    </row>
    <row r="237" s="2" customFormat="1" ht="16.5" customHeight="1">
      <c r="A237" s="40"/>
      <c r="B237" s="41"/>
      <c r="C237" s="229" t="s">
        <v>828</v>
      </c>
      <c r="D237" s="229" t="s">
        <v>230</v>
      </c>
      <c r="E237" s="230" t="s">
        <v>3676</v>
      </c>
      <c r="F237" s="231" t="s">
        <v>3677</v>
      </c>
      <c r="G237" s="232" t="s">
        <v>544</v>
      </c>
      <c r="H237" s="233">
        <v>54</v>
      </c>
      <c r="I237" s="234"/>
      <c r="J237" s="235">
        <f>ROUND(I237*H237,2)</f>
        <v>0</v>
      </c>
      <c r="K237" s="231" t="s">
        <v>234</v>
      </c>
      <c r="L237" s="46"/>
      <c r="M237" s="236" t="s">
        <v>1</v>
      </c>
      <c r="N237" s="237" t="s">
        <v>48</v>
      </c>
      <c r="O237" s="93"/>
      <c r="P237" s="238">
        <f>O237*H237</f>
        <v>0</v>
      </c>
      <c r="Q237" s="238">
        <v>0.00125</v>
      </c>
      <c r="R237" s="238">
        <f>Q237*H237</f>
        <v>0.067500000000000004</v>
      </c>
      <c r="S237" s="238">
        <v>0</v>
      </c>
      <c r="T237" s="239">
        <f>S237*H237</f>
        <v>0</v>
      </c>
      <c r="U237" s="40"/>
      <c r="V237" s="40"/>
      <c r="W237" s="40"/>
      <c r="X237" s="40"/>
      <c r="Y237" s="40"/>
      <c r="Z237" s="40"/>
      <c r="AA237" s="40"/>
      <c r="AB237" s="40"/>
      <c r="AC237" s="40"/>
      <c r="AD237" s="40"/>
      <c r="AE237" s="40"/>
      <c r="AR237" s="240" t="s">
        <v>300</v>
      </c>
      <c r="AT237" s="240" t="s">
        <v>230</v>
      </c>
      <c r="AU237" s="240" t="s">
        <v>91</v>
      </c>
      <c r="AY237" s="18" t="s">
        <v>227</v>
      </c>
      <c r="BE237" s="241">
        <f>IF(N237="základní",J237,0)</f>
        <v>0</v>
      </c>
      <c r="BF237" s="241">
        <f>IF(N237="snížená",J237,0)</f>
        <v>0</v>
      </c>
      <c r="BG237" s="241">
        <f>IF(N237="zákl. přenesená",J237,0)</f>
        <v>0</v>
      </c>
      <c r="BH237" s="241">
        <f>IF(N237="sníž. přenesená",J237,0)</f>
        <v>0</v>
      </c>
      <c r="BI237" s="241">
        <f>IF(N237="nulová",J237,0)</f>
        <v>0</v>
      </c>
      <c r="BJ237" s="18" t="s">
        <v>87</v>
      </c>
      <c r="BK237" s="241">
        <f>ROUND(I237*H237,2)</f>
        <v>0</v>
      </c>
      <c r="BL237" s="18" t="s">
        <v>300</v>
      </c>
      <c r="BM237" s="240" t="s">
        <v>3678</v>
      </c>
    </row>
    <row r="238" s="2" customFormat="1" ht="16.5" customHeight="1">
      <c r="A238" s="40"/>
      <c r="B238" s="41"/>
      <c r="C238" s="229" t="s">
        <v>833</v>
      </c>
      <c r="D238" s="229" t="s">
        <v>230</v>
      </c>
      <c r="E238" s="230" t="s">
        <v>3679</v>
      </c>
      <c r="F238" s="231" t="s">
        <v>3680</v>
      </c>
      <c r="G238" s="232" t="s">
        <v>544</v>
      </c>
      <c r="H238" s="233">
        <v>22</v>
      </c>
      <c r="I238" s="234"/>
      <c r="J238" s="235">
        <f>ROUND(I238*H238,2)</f>
        <v>0</v>
      </c>
      <c r="K238" s="231" t="s">
        <v>234</v>
      </c>
      <c r="L238" s="46"/>
      <c r="M238" s="236" t="s">
        <v>1</v>
      </c>
      <c r="N238" s="237" t="s">
        <v>48</v>
      </c>
      <c r="O238" s="93"/>
      <c r="P238" s="238">
        <f>O238*H238</f>
        <v>0</v>
      </c>
      <c r="Q238" s="238">
        <v>0.0025600000000000002</v>
      </c>
      <c r="R238" s="238">
        <f>Q238*H238</f>
        <v>0.056320000000000002</v>
      </c>
      <c r="S238" s="238">
        <v>0</v>
      </c>
      <c r="T238" s="239">
        <f>S238*H238</f>
        <v>0</v>
      </c>
      <c r="U238" s="40"/>
      <c r="V238" s="40"/>
      <c r="W238" s="40"/>
      <c r="X238" s="40"/>
      <c r="Y238" s="40"/>
      <c r="Z238" s="40"/>
      <c r="AA238" s="40"/>
      <c r="AB238" s="40"/>
      <c r="AC238" s="40"/>
      <c r="AD238" s="40"/>
      <c r="AE238" s="40"/>
      <c r="AR238" s="240" t="s">
        <v>300</v>
      </c>
      <c r="AT238" s="240" t="s">
        <v>230</v>
      </c>
      <c r="AU238" s="240" t="s">
        <v>91</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300</v>
      </c>
      <c r="BM238" s="240" t="s">
        <v>3681</v>
      </c>
    </row>
    <row r="239" s="2" customFormat="1" ht="16.5" customHeight="1">
      <c r="A239" s="40"/>
      <c r="B239" s="41"/>
      <c r="C239" s="229" t="s">
        <v>838</v>
      </c>
      <c r="D239" s="229" t="s">
        <v>230</v>
      </c>
      <c r="E239" s="230" t="s">
        <v>3682</v>
      </c>
      <c r="F239" s="231" t="s">
        <v>3683</v>
      </c>
      <c r="G239" s="232" t="s">
        <v>544</v>
      </c>
      <c r="H239" s="233">
        <v>37</v>
      </c>
      <c r="I239" s="234"/>
      <c r="J239" s="235">
        <f>ROUND(I239*H239,2)</f>
        <v>0</v>
      </c>
      <c r="K239" s="231" t="s">
        <v>234</v>
      </c>
      <c r="L239" s="46"/>
      <c r="M239" s="236" t="s">
        <v>1</v>
      </c>
      <c r="N239" s="237" t="s">
        <v>48</v>
      </c>
      <c r="O239" s="93"/>
      <c r="P239" s="238">
        <f>O239*H239</f>
        <v>0</v>
      </c>
      <c r="Q239" s="238">
        <v>0.00364</v>
      </c>
      <c r="R239" s="238">
        <f>Q239*H239</f>
        <v>0.13467999999999999</v>
      </c>
      <c r="S239" s="238">
        <v>0</v>
      </c>
      <c r="T239" s="239">
        <f>S239*H239</f>
        <v>0</v>
      </c>
      <c r="U239" s="40"/>
      <c r="V239" s="40"/>
      <c r="W239" s="40"/>
      <c r="X239" s="40"/>
      <c r="Y239" s="40"/>
      <c r="Z239" s="40"/>
      <c r="AA239" s="40"/>
      <c r="AB239" s="40"/>
      <c r="AC239" s="40"/>
      <c r="AD239" s="40"/>
      <c r="AE239" s="40"/>
      <c r="AR239" s="240" t="s">
        <v>300</v>
      </c>
      <c r="AT239" s="240" t="s">
        <v>230</v>
      </c>
      <c r="AU239" s="240" t="s">
        <v>91</v>
      </c>
      <c r="AY239" s="18" t="s">
        <v>227</v>
      </c>
      <c r="BE239" s="241">
        <f>IF(N239="základní",J239,0)</f>
        <v>0</v>
      </c>
      <c r="BF239" s="241">
        <f>IF(N239="snížená",J239,0)</f>
        <v>0</v>
      </c>
      <c r="BG239" s="241">
        <f>IF(N239="zákl. přenesená",J239,0)</f>
        <v>0</v>
      </c>
      <c r="BH239" s="241">
        <f>IF(N239="sníž. přenesená",J239,0)</f>
        <v>0</v>
      </c>
      <c r="BI239" s="241">
        <f>IF(N239="nulová",J239,0)</f>
        <v>0</v>
      </c>
      <c r="BJ239" s="18" t="s">
        <v>87</v>
      </c>
      <c r="BK239" s="241">
        <f>ROUND(I239*H239,2)</f>
        <v>0</v>
      </c>
      <c r="BL239" s="18" t="s">
        <v>300</v>
      </c>
      <c r="BM239" s="240" t="s">
        <v>3684</v>
      </c>
    </row>
    <row r="240" s="2" customFormat="1" ht="16.5" customHeight="1">
      <c r="A240" s="40"/>
      <c r="B240" s="41"/>
      <c r="C240" s="229" t="s">
        <v>843</v>
      </c>
      <c r="D240" s="229" t="s">
        <v>230</v>
      </c>
      <c r="E240" s="230" t="s">
        <v>3685</v>
      </c>
      <c r="F240" s="231" t="s">
        <v>3686</v>
      </c>
      <c r="G240" s="232" t="s">
        <v>544</v>
      </c>
      <c r="H240" s="233">
        <v>11</v>
      </c>
      <c r="I240" s="234"/>
      <c r="J240" s="235">
        <f>ROUND(I240*H240,2)</f>
        <v>0</v>
      </c>
      <c r="K240" s="231" t="s">
        <v>1</v>
      </c>
      <c r="L240" s="46"/>
      <c r="M240" s="236" t="s">
        <v>1</v>
      </c>
      <c r="N240" s="237" t="s">
        <v>48</v>
      </c>
      <c r="O240" s="93"/>
      <c r="P240" s="238">
        <f>O240*H240</f>
        <v>0</v>
      </c>
      <c r="Q240" s="238">
        <v>0.0061000000000000004</v>
      </c>
      <c r="R240" s="238">
        <f>Q240*H240</f>
        <v>0.067100000000000007</v>
      </c>
      <c r="S240" s="238">
        <v>0</v>
      </c>
      <c r="T240" s="239">
        <f>S240*H240</f>
        <v>0</v>
      </c>
      <c r="U240" s="40"/>
      <c r="V240" s="40"/>
      <c r="W240" s="40"/>
      <c r="X240" s="40"/>
      <c r="Y240" s="40"/>
      <c r="Z240" s="40"/>
      <c r="AA240" s="40"/>
      <c r="AB240" s="40"/>
      <c r="AC240" s="40"/>
      <c r="AD240" s="40"/>
      <c r="AE240" s="40"/>
      <c r="AR240" s="240" t="s">
        <v>300</v>
      </c>
      <c r="AT240" s="240" t="s">
        <v>230</v>
      </c>
      <c r="AU240" s="240" t="s">
        <v>91</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300</v>
      </c>
      <c r="BM240" s="240" t="s">
        <v>3687</v>
      </c>
    </row>
    <row r="241" s="2" customFormat="1" ht="16.5" customHeight="1">
      <c r="A241" s="40"/>
      <c r="B241" s="41"/>
      <c r="C241" s="229" t="s">
        <v>848</v>
      </c>
      <c r="D241" s="229" t="s">
        <v>230</v>
      </c>
      <c r="E241" s="230" t="s">
        <v>3688</v>
      </c>
      <c r="F241" s="231" t="s">
        <v>3689</v>
      </c>
      <c r="G241" s="232" t="s">
        <v>459</v>
      </c>
      <c r="H241" s="233">
        <v>29</v>
      </c>
      <c r="I241" s="234"/>
      <c r="J241" s="235">
        <f>ROUND(I241*H241,2)</f>
        <v>0</v>
      </c>
      <c r="K241" s="231" t="s">
        <v>1</v>
      </c>
      <c r="L241" s="46"/>
      <c r="M241" s="236" t="s">
        <v>1</v>
      </c>
      <c r="N241" s="237" t="s">
        <v>48</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300</v>
      </c>
      <c r="AT241" s="240" t="s">
        <v>230</v>
      </c>
      <c r="AU241" s="240" t="s">
        <v>91</v>
      </c>
      <c r="AY241" s="18" t="s">
        <v>227</v>
      </c>
      <c r="BE241" s="241">
        <f>IF(N241="základní",J241,0)</f>
        <v>0</v>
      </c>
      <c r="BF241" s="241">
        <f>IF(N241="snížená",J241,0)</f>
        <v>0</v>
      </c>
      <c r="BG241" s="241">
        <f>IF(N241="zákl. přenesená",J241,0)</f>
        <v>0</v>
      </c>
      <c r="BH241" s="241">
        <f>IF(N241="sníž. přenesená",J241,0)</f>
        <v>0</v>
      </c>
      <c r="BI241" s="241">
        <f>IF(N241="nulová",J241,0)</f>
        <v>0</v>
      </c>
      <c r="BJ241" s="18" t="s">
        <v>87</v>
      </c>
      <c r="BK241" s="241">
        <f>ROUND(I241*H241,2)</f>
        <v>0</v>
      </c>
      <c r="BL241" s="18" t="s">
        <v>300</v>
      </c>
      <c r="BM241" s="240" t="s">
        <v>3690</v>
      </c>
    </row>
    <row r="242" s="2" customFormat="1" ht="16.5" customHeight="1">
      <c r="A242" s="40"/>
      <c r="B242" s="41"/>
      <c r="C242" s="229" t="s">
        <v>852</v>
      </c>
      <c r="D242" s="229" t="s">
        <v>230</v>
      </c>
      <c r="E242" s="230" t="s">
        <v>3691</v>
      </c>
      <c r="F242" s="231" t="s">
        <v>3692</v>
      </c>
      <c r="G242" s="232" t="s">
        <v>2437</v>
      </c>
      <c r="H242" s="233">
        <v>1</v>
      </c>
      <c r="I242" s="234"/>
      <c r="J242" s="235">
        <f>ROUND(I242*H242,2)</f>
        <v>0</v>
      </c>
      <c r="K242" s="231" t="s">
        <v>1</v>
      </c>
      <c r="L242" s="46"/>
      <c r="M242" s="236" t="s">
        <v>1</v>
      </c>
      <c r="N242" s="237" t="s">
        <v>48</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115</v>
      </c>
      <c r="AT242" s="240" t="s">
        <v>230</v>
      </c>
      <c r="AU242" s="240" t="s">
        <v>91</v>
      </c>
      <c r="AY242" s="18" t="s">
        <v>227</v>
      </c>
      <c r="BE242" s="241">
        <f>IF(N242="základní",J242,0)</f>
        <v>0</v>
      </c>
      <c r="BF242" s="241">
        <f>IF(N242="snížená",J242,0)</f>
        <v>0</v>
      </c>
      <c r="BG242" s="241">
        <f>IF(N242="zákl. přenesená",J242,0)</f>
        <v>0</v>
      </c>
      <c r="BH242" s="241">
        <f>IF(N242="sníž. přenesená",J242,0)</f>
        <v>0</v>
      </c>
      <c r="BI242" s="241">
        <f>IF(N242="nulová",J242,0)</f>
        <v>0</v>
      </c>
      <c r="BJ242" s="18" t="s">
        <v>87</v>
      </c>
      <c r="BK242" s="241">
        <f>ROUND(I242*H242,2)</f>
        <v>0</v>
      </c>
      <c r="BL242" s="18" t="s">
        <v>115</v>
      </c>
      <c r="BM242" s="240" t="s">
        <v>3693</v>
      </c>
    </row>
    <row r="243" s="2" customFormat="1" ht="16.5" customHeight="1">
      <c r="A243" s="40"/>
      <c r="B243" s="41"/>
      <c r="C243" s="229" t="s">
        <v>856</v>
      </c>
      <c r="D243" s="229" t="s">
        <v>230</v>
      </c>
      <c r="E243" s="230" t="s">
        <v>3295</v>
      </c>
      <c r="F243" s="231" t="s">
        <v>3296</v>
      </c>
      <c r="G243" s="232" t="s">
        <v>459</v>
      </c>
      <c r="H243" s="233">
        <v>18</v>
      </c>
      <c r="I243" s="234"/>
      <c r="J243" s="235">
        <f>ROUND(I243*H243,2)</f>
        <v>0</v>
      </c>
      <c r="K243" s="231" t="s">
        <v>3297</v>
      </c>
      <c r="L243" s="46"/>
      <c r="M243" s="236" t="s">
        <v>1</v>
      </c>
      <c r="N243" s="237" t="s">
        <v>48</v>
      </c>
      <c r="O243" s="93"/>
      <c r="P243" s="238">
        <f>O243*H243</f>
        <v>0</v>
      </c>
      <c r="Q243" s="238">
        <v>0.00022004850000000001</v>
      </c>
      <c r="R243" s="238">
        <f>Q243*H243</f>
        <v>0.0039608730000000002</v>
      </c>
      <c r="S243" s="238">
        <v>0</v>
      </c>
      <c r="T243" s="239">
        <f>S243*H243</f>
        <v>0</v>
      </c>
      <c r="U243" s="40"/>
      <c r="V243" s="40"/>
      <c r="W243" s="40"/>
      <c r="X243" s="40"/>
      <c r="Y243" s="40"/>
      <c r="Z243" s="40"/>
      <c r="AA243" s="40"/>
      <c r="AB243" s="40"/>
      <c r="AC243" s="40"/>
      <c r="AD243" s="40"/>
      <c r="AE243" s="40"/>
      <c r="AR243" s="240" t="s">
        <v>300</v>
      </c>
      <c r="AT243" s="240" t="s">
        <v>230</v>
      </c>
      <c r="AU243" s="240" t="s">
        <v>91</v>
      </c>
      <c r="AY243" s="18" t="s">
        <v>227</v>
      </c>
      <c r="BE243" s="241">
        <f>IF(N243="základní",J243,0)</f>
        <v>0</v>
      </c>
      <c r="BF243" s="241">
        <f>IF(N243="snížená",J243,0)</f>
        <v>0</v>
      </c>
      <c r="BG243" s="241">
        <f>IF(N243="zákl. přenesená",J243,0)</f>
        <v>0</v>
      </c>
      <c r="BH243" s="241">
        <f>IF(N243="sníž. přenesená",J243,0)</f>
        <v>0</v>
      </c>
      <c r="BI243" s="241">
        <f>IF(N243="nulová",J243,0)</f>
        <v>0</v>
      </c>
      <c r="BJ243" s="18" t="s">
        <v>87</v>
      </c>
      <c r="BK243" s="241">
        <f>ROUND(I243*H243,2)</f>
        <v>0</v>
      </c>
      <c r="BL243" s="18" t="s">
        <v>300</v>
      </c>
      <c r="BM243" s="240" t="s">
        <v>3694</v>
      </c>
    </row>
    <row r="244" s="2" customFormat="1" ht="16.5" customHeight="1">
      <c r="A244" s="40"/>
      <c r="B244" s="41"/>
      <c r="C244" s="229" t="s">
        <v>860</v>
      </c>
      <c r="D244" s="229" t="s">
        <v>230</v>
      </c>
      <c r="E244" s="230" t="s">
        <v>3695</v>
      </c>
      <c r="F244" s="231" t="s">
        <v>3696</v>
      </c>
      <c r="G244" s="232" t="s">
        <v>459</v>
      </c>
      <c r="H244" s="233">
        <v>2</v>
      </c>
      <c r="I244" s="234"/>
      <c r="J244" s="235">
        <f>ROUND(I244*H244,2)</f>
        <v>0</v>
      </c>
      <c r="K244" s="231" t="s">
        <v>234</v>
      </c>
      <c r="L244" s="46"/>
      <c r="M244" s="236" t="s">
        <v>1</v>
      </c>
      <c r="N244" s="237" t="s">
        <v>48</v>
      </c>
      <c r="O244" s="93"/>
      <c r="P244" s="238">
        <f>O244*H244</f>
        <v>0</v>
      </c>
      <c r="Q244" s="238">
        <v>0.00050000000000000001</v>
      </c>
      <c r="R244" s="238">
        <f>Q244*H244</f>
        <v>0.001</v>
      </c>
      <c r="S244" s="238">
        <v>0</v>
      </c>
      <c r="T244" s="239">
        <f>S244*H244</f>
        <v>0</v>
      </c>
      <c r="U244" s="40"/>
      <c r="V244" s="40"/>
      <c r="W244" s="40"/>
      <c r="X244" s="40"/>
      <c r="Y244" s="40"/>
      <c r="Z244" s="40"/>
      <c r="AA244" s="40"/>
      <c r="AB244" s="40"/>
      <c r="AC244" s="40"/>
      <c r="AD244" s="40"/>
      <c r="AE244" s="40"/>
      <c r="AR244" s="240" t="s">
        <v>300</v>
      </c>
      <c r="AT244" s="240" t="s">
        <v>230</v>
      </c>
      <c r="AU244" s="240" t="s">
        <v>91</v>
      </c>
      <c r="AY244" s="18" t="s">
        <v>227</v>
      </c>
      <c r="BE244" s="241">
        <f>IF(N244="základní",J244,0)</f>
        <v>0</v>
      </c>
      <c r="BF244" s="241">
        <f>IF(N244="snížená",J244,0)</f>
        <v>0</v>
      </c>
      <c r="BG244" s="241">
        <f>IF(N244="zákl. přenesená",J244,0)</f>
        <v>0</v>
      </c>
      <c r="BH244" s="241">
        <f>IF(N244="sníž. přenesená",J244,0)</f>
        <v>0</v>
      </c>
      <c r="BI244" s="241">
        <f>IF(N244="nulová",J244,0)</f>
        <v>0</v>
      </c>
      <c r="BJ244" s="18" t="s">
        <v>87</v>
      </c>
      <c r="BK244" s="241">
        <f>ROUND(I244*H244,2)</f>
        <v>0</v>
      </c>
      <c r="BL244" s="18" t="s">
        <v>300</v>
      </c>
      <c r="BM244" s="240" t="s">
        <v>3697</v>
      </c>
    </row>
    <row r="245" s="2" customFormat="1" ht="16.5" customHeight="1">
      <c r="A245" s="40"/>
      <c r="B245" s="41"/>
      <c r="C245" s="229" t="s">
        <v>869</v>
      </c>
      <c r="D245" s="229" t="s">
        <v>230</v>
      </c>
      <c r="E245" s="230" t="s">
        <v>3698</v>
      </c>
      <c r="F245" s="231" t="s">
        <v>3699</v>
      </c>
      <c r="G245" s="232" t="s">
        <v>459</v>
      </c>
      <c r="H245" s="233">
        <v>1</v>
      </c>
      <c r="I245" s="234"/>
      <c r="J245" s="235">
        <f>ROUND(I245*H245,2)</f>
        <v>0</v>
      </c>
      <c r="K245" s="231" t="s">
        <v>234</v>
      </c>
      <c r="L245" s="46"/>
      <c r="M245" s="236" t="s">
        <v>1</v>
      </c>
      <c r="N245" s="237" t="s">
        <v>48</v>
      </c>
      <c r="O245" s="93"/>
      <c r="P245" s="238">
        <f>O245*H245</f>
        <v>0</v>
      </c>
      <c r="Q245" s="238">
        <v>0.00132</v>
      </c>
      <c r="R245" s="238">
        <f>Q245*H245</f>
        <v>0.00132</v>
      </c>
      <c r="S245" s="238">
        <v>0</v>
      </c>
      <c r="T245" s="239">
        <f>S245*H245</f>
        <v>0</v>
      </c>
      <c r="U245" s="40"/>
      <c r="V245" s="40"/>
      <c r="W245" s="40"/>
      <c r="X245" s="40"/>
      <c r="Y245" s="40"/>
      <c r="Z245" s="40"/>
      <c r="AA245" s="40"/>
      <c r="AB245" s="40"/>
      <c r="AC245" s="40"/>
      <c r="AD245" s="40"/>
      <c r="AE245" s="40"/>
      <c r="AR245" s="240" t="s">
        <v>300</v>
      </c>
      <c r="AT245" s="240" t="s">
        <v>230</v>
      </c>
      <c r="AU245" s="240" t="s">
        <v>91</v>
      </c>
      <c r="AY245" s="18" t="s">
        <v>227</v>
      </c>
      <c r="BE245" s="241">
        <f>IF(N245="základní",J245,0)</f>
        <v>0</v>
      </c>
      <c r="BF245" s="241">
        <f>IF(N245="snížená",J245,0)</f>
        <v>0</v>
      </c>
      <c r="BG245" s="241">
        <f>IF(N245="zákl. přenesená",J245,0)</f>
        <v>0</v>
      </c>
      <c r="BH245" s="241">
        <f>IF(N245="sníž. přenesená",J245,0)</f>
        <v>0</v>
      </c>
      <c r="BI245" s="241">
        <f>IF(N245="nulová",J245,0)</f>
        <v>0</v>
      </c>
      <c r="BJ245" s="18" t="s">
        <v>87</v>
      </c>
      <c r="BK245" s="241">
        <f>ROUND(I245*H245,2)</f>
        <v>0</v>
      </c>
      <c r="BL245" s="18" t="s">
        <v>300</v>
      </c>
      <c r="BM245" s="240" t="s">
        <v>3700</v>
      </c>
    </row>
    <row r="246" s="2" customFormat="1" ht="16.5" customHeight="1">
      <c r="A246" s="40"/>
      <c r="B246" s="41"/>
      <c r="C246" s="229" t="s">
        <v>874</v>
      </c>
      <c r="D246" s="229" t="s">
        <v>230</v>
      </c>
      <c r="E246" s="230" t="s">
        <v>3701</v>
      </c>
      <c r="F246" s="231" t="s">
        <v>3702</v>
      </c>
      <c r="G246" s="232" t="s">
        <v>459</v>
      </c>
      <c r="H246" s="233">
        <v>4</v>
      </c>
      <c r="I246" s="234"/>
      <c r="J246" s="235">
        <f>ROUND(I246*H246,2)</f>
        <v>0</v>
      </c>
      <c r="K246" s="231" t="s">
        <v>234</v>
      </c>
      <c r="L246" s="46"/>
      <c r="M246" s="236" t="s">
        <v>1</v>
      </c>
      <c r="N246" s="237" t="s">
        <v>48</v>
      </c>
      <c r="O246" s="93"/>
      <c r="P246" s="238">
        <f>O246*H246</f>
        <v>0</v>
      </c>
      <c r="Q246" s="238">
        <v>0.00107</v>
      </c>
      <c r="R246" s="238">
        <f>Q246*H246</f>
        <v>0.00428</v>
      </c>
      <c r="S246" s="238">
        <v>0</v>
      </c>
      <c r="T246" s="239">
        <f>S246*H246</f>
        <v>0</v>
      </c>
      <c r="U246" s="40"/>
      <c r="V246" s="40"/>
      <c r="W246" s="40"/>
      <c r="X246" s="40"/>
      <c r="Y246" s="40"/>
      <c r="Z246" s="40"/>
      <c r="AA246" s="40"/>
      <c r="AB246" s="40"/>
      <c r="AC246" s="40"/>
      <c r="AD246" s="40"/>
      <c r="AE246" s="40"/>
      <c r="AR246" s="240" t="s">
        <v>300</v>
      </c>
      <c r="AT246" s="240" t="s">
        <v>230</v>
      </c>
      <c r="AU246" s="240" t="s">
        <v>91</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300</v>
      </c>
      <c r="BM246" s="240" t="s">
        <v>3703</v>
      </c>
    </row>
    <row r="247" s="2" customFormat="1" ht="16.5" customHeight="1">
      <c r="A247" s="40"/>
      <c r="B247" s="41"/>
      <c r="C247" s="229" t="s">
        <v>876</v>
      </c>
      <c r="D247" s="229" t="s">
        <v>230</v>
      </c>
      <c r="E247" s="230" t="s">
        <v>3704</v>
      </c>
      <c r="F247" s="231" t="s">
        <v>3705</v>
      </c>
      <c r="G247" s="232" t="s">
        <v>459</v>
      </c>
      <c r="H247" s="233">
        <v>1</v>
      </c>
      <c r="I247" s="234"/>
      <c r="J247" s="235">
        <f>ROUND(I247*H247,2)</f>
        <v>0</v>
      </c>
      <c r="K247" s="231" t="s">
        <v>234</v>
      </c>
      <c r="L247" s="46"/>
      <c r="M247" s="236" t="s">
        <v>1</v>
      </c>
      <c r="N247" s="237" t="s">
        <v>48</v>
      </c>
      <c r="O247" s="93"/>
      <c r="P247" s="238">
        <f>O247*H247</f>
        <v>0</v>
      </c>
      <c r="Q247" s="238">
        <v>0.0016800000000000001</v>
      </c>
      <c r="R247" s="238">
        <f>Q247*H247</f>
        <v>0.0016800000000000001</v>
      </c>
      <c r="S247" s="238">
        <v>0</v>
      </c>
      <c r="T247" s="239">
        <f>S247*H247</f>
        <v>0</v>
      </c>
      <c r="U247" s="40"/>
      <c r="V247" s="40"/>
      <c r="W247" s="40"/>
      <c r="X247" s="40"/>
      <c r="Y247" s="40"/>
      <c r="Z247" s="40"/>
      <c r="AA247" s="40"/>
      <c r="AB247" s="40"/>
      <c r="AC247" s="40"/>
      <c r="AD247" s="40"/>
      <c r="AE247" s="40"/>
      <c r="AR247" s="240" t="s">
        <v>300</v>
      </c>
      <c r="AT247" s="240" t="s">
        <v>230</v>
      </c>
      <c r="AU247" s="240" t="s">
        <v>91</v>
      </c>
      <c r="AY247" s="18" t="s">
        <v>227</v>
      </c>
      <c r="BE247" s="241">
        <f>IF(N247="základní",J247,0)</f>
        <v>0</v>
      </c>
      <c r="BF247" s="241">
        <f>IF(N247="snížená",J247,0)</f>
        <v>0</v>
      </c>
      <c r="BG247" s="241">
        <f>IF(N247="zákl. přenesená",J247,0)</f>
        <v>0</v>
      </c>
      <c r="BH247" s="241">
        <f>IF(N247="sníž. přenesená",J247,0)</f>
        <v>0</v>
      </c>
      <c r="BI247" s="241">
        <f>IF(N247="nulová",J247,0)</f>
        <v>0</v>
      </c>
      <c r="BJ247" s="18" t="s">
        <v>87</v>
      </c>
      <c r="BK247" s="241">
        <f>ROUND(I247*H247,2)</f>
        <v>0</v>
      </c>
      <c r="BL247" s="18" t="s">
        <v>300</v>
      </c>
      <c r="BM247" s="240" t="s">
        <v>3706</v>
      </c>
    </row>
    <row r="248" s="2" customFormat="1" ht="16.5" customHeight="1">
      <c r="A248" s="40"/>
      <c r="B248" s="41"/>
      <c r="C248" s="229" t="s">
        <v>880</v>
      </c>
      <c r="D248" s="229" t="s">
        <v>230</v>
      </c>
      <c r="E248" s="230" t="s">
        <v>3707</v>
      </c>
      <c r="F248" s="231" t="s">
        <v>3708</v>
      </c>
      <c r="G248" s="232" t="s">
        <v>459</v>
      </c>
      <c r="H248" s="233">
        <v>2</v>
      </c>
      <c r="I248" s="234"/>
      <c r="J248" s="235">
        <f>ROUND(I248*H248,2)</f>
        <v>0</v>
      </c>
      <c r="K248" s="231" t="s">
        <v>234</v>
      </c>
      <c r="L248" s="46"/>
      <c r="M248" s="236" t="s">
        <v>1</v>
      </c>
      <c r="N248" s="237" t="s">
        <v>48</v>
      </c>
      <c r="O248" s="93"/>
      <c r="P248" s="238">
        <f>O248*H248</f>
        <v>0</v>
      </c>
      <c r="Q248" s="238">
        <v>0.00315</v>
      </c>
      <c r="R248" s="238">
        <f>Q248*H248</f>
        <v>0.0063</v>
      </c>
      <c r="S248" s="238">
        <v>0</v>
      </c>
      <c r="T248" s="239">
        <f>S248*H248</f>
        <v>0</v>
      </c>
      <c r="U248" s="40"/>
      <c r="V248" s="40"/>
      <c r="W248" s="40"/>
      <c r="X248" s="40"/>
      <c r="Y248" s="40"/>
      <c r="Z248" s="40"/>
      <c r="AA248" s="40"/>
      <c r="AB248" s="40"/>
      <c r="AC248" s="40"/>
      <c r="AD248" s="40"/>
      <c r="AE248" s="40"/>
      <c r="AR248" s="240" t="s">
        <v>300</v>
      </c>
      <c r="AT248" s="240" t="s">
        <v>230</v>
      </c>
      <c r="AU248" s="240" t="s">
        <v>91</v>
      </c>
      <c r="AY248" s="18" t="s">
        <v>227</v>
      </c>
      <c r="BE248" s="241">
        <f>IF(N248="základní",J248,0)</f>
        <v>0</v>
      </c>
      <c r="BF248" s="241">
        <f>IF(N248="snížená",J248,0)</f>
        <v>0</v>
      </c>
      <c r="BG248" s="241">
        <f>IF(N248="zákl. přenesená",J248,0)</f>
        <v>0</v>
      </c>
      <c r="BH248" s="241">
        <f>IF(N248="sníž. přenesená",J248,0)</f>
        <v>0</v>
      </c>
      <c r="BI248" s="241">
        <f>IF(N248="nulová",J248,0)</f>
        <v>0</v>
      </c>
      <c r="BJ248" s="18" t="s">
        <v>87</v>
      </c>
      <c r="BK248" s="241">
        <f>ROUND(I248*H248,2)</f>
        <v>0</v>
      </c>
      <c r="BL248" s="18" t="s">
        <v>300</v>
      </c>
      <c r="BM248" s="240" t="s">
        <v>3709</v>
      </c>
    </row>
    <row r="249" s="2" customFormat="1" ht="16.5" customHeight="1">
      <c r="A249" s="40"/>
      <c r="B249" s="41"/>
      <c r="C249" s="229" t="s">
        <v>886</v>
      </c>
      <c r="D249" s="229" t="s">
        <v>230</v>
      </c>
      <c r="E249" s="230" t="s">
        <v>3710</v>
      </c>
      <c r="F249" s="231" t="s">
        <v>3711</v>
      </c>
      <c r="G249" s="232" t="s">
        <v>459</v>
      </c>
      <c r="H249" s="233">
        <v>6</v>
      </c>
      <c r="I249" s="234"/>
      <c r="J249" s="235">
        <f>ROUND(I249*H249,2)</f>
        <v>0</v>
      </c>
      <c r="K249" s="231" t="s">
        <v>234</v>
      </c>
      <c r="L249" s="46"/>
      <c r="M249" s="236" t="s">
        <v>1</v>
      </c>
      <c r="N249" s="237" t="s">
        <v>48</v>
      </c>
      <c r="O249" s="93"/>
      <c r="P249" s="238">
        <f>O249*H249</f>
        <v>0</v>
      </c>
      <c r="Q249" s="238">
        <v>0.00075000000000000002</v>
      </c>
      <c r="R249" s="238">
        <f>Q249*H249</f>
        <v>0.0045000000000000005</v>
      </c>
      <c r="S249" s="238">
        <v>0</v>
      </c>
      <c r="T249" s="239">
        <f>S249*H249</f>
        <v>0</v>
      </c>
      <c r="U249" s="40"/>
      <c r="V249" s="40"/>
      <c r="W249" s="40"/>
      <c r="X249" s="40"/>
      <c r="Y249" s="40"/>
      <c r="Z249" s="40"/>
      <c r="AA249" s="40"/>
      <c r="AB249" s="40"/>
      <c r="AC249" s="40"/>
      <c r="AD249" s="40"/>
      <c r="AE249" s="40"/>
      <c r="AR249" s="240" t="s">
        <v>300</v>
      </c>
      <c r="AT249" s="240" t="s">
        <v>230</v>
      </c>
      <c r="AU249" s="240" t="s">
        <v>91</v>
      </c>
      <c r="AY249" s="18" t="s">
        <v>227</v>
      </c>
      <c r="BE249" s="241">
        <f>IF(N249="základní",J249,0)</f>
        <v>0</v>
      </c>
      <c r="BF249" s="241">
        <f>IF(N249="snížená",J249,0)</f>
        <v>0</v>
      </c>
      <c r="BG249" s="241">
        <f>IF(N249="zákl. přenesená",J249,0)</f>
        <v>0</v>
      </c>
      <c r="BH249" s="241">
        <f>IF(N249="sníž. přenesená",J249,0)</f>
        <v>0</v>
      </c>
      <c r="BI249" s="241">
        <f>IF(N249="nulová",J249,0)</f>
        <v>0</v>
      </c>
      <c r="BJ249" s="18" t="s">
        <v>87</v>
      </c>
      <c r="BK249" s="241">
        <f>ROUND(I249*H249,2)</f>
        <v>0</v>
      </c>
      <c r="BL249" s="18" t="s">
        <v>300</v>
      </c>
      <c r="BM249" s="240" t="s">
        <v>3712</v>
      </c>
    </row>
    <row r="250" s="2" customFormat="1" ht="16.5" customHeight="1">
      <c r="A250" s="40"/>
      <c r="B250" s="41"/>
      <c r="C250" s="229" t="s">
        <v>891</v>
      </c>
      <c r="D250" s="229" t="s">
        <v>230</v>
      </c>
      <c r="E250" s="230" t="s">
        <v>3713</v>
      </c>
      <c r="F250" s="231" t="s">
        <v>3714</v>
      </c>
      <c r="G250" s="232" t="s">
        <v>459</v>
      </c>
      <c r="H250" s="233">
        <v>4</v>
      </c>
      <c r="I250" s="234"/>
      <c r="J250" s="235">
        <f>ROUND(I250*H250,2)</f>
        <v>0</v>
      </c>
      <c r="K250" s="231" t="s">
        <v>234</v>
      </c>
      <c r="L250" s="46"/>
      <c r="M250" s="236" t="s">
        <v>1</v>
      </c>
      <c r="N250" s="237" t="s">
        <v>48</v>
      </c>
      <c r="O250" s="93"/>
      <c r="P250" s="238">
        <f>O250*H250</f>
        <v>0</v>
      </c>
      <c r="Q250" s="238">
        <v>0.00097000000000000005</v>
      </c>
      <c r="R250" s="238">
        <f>Q250*H250</f>
        <v>0.0038800000000000002</v>
      </c>
      <c r="S250" s="238">
        <v>0</v>
      </c>
      <c r="T250" s="239">
        <f>S250*H250</f>
        <v>0</v>
      </c>
      <c r="U250" s="40"/>
      <c r="V250" s="40"/>
      <c r="W250" s="40"/>
      <c r="X250" s="40"/>
      <c r="Y250" s="40"/>
      <c r="Z250" s="40"/>
      <c r="AA250" s="40"/>
      <c r="AB250" s="40"/>
      <c r="AC250" s="40"/>
      <c r="AD250" s="40"/>
      <c r="AE250" s="40"/>
      <c r="AR250" s="240" t="s">
        <v>300</v>
      </c>
      <c r="AT250" s="240" t="s">
        <v>230</v>
      </c>
      <c r="AU250" s="240" t="s">
        <v>91</v>
      </c>
      <c r="AY250" s="18" t="s">
        <v>227</v>
      </c>
      <c r="BE250" s="241">
        <f>IF(N250="základní",J250,0)</f>
        <v>0</v>
      </c>
      <c r="BF250" s="241">
        <f>IF(N250="snížená",J250,0)</f>
        <v>0</v>
      </c>
      <c r="BG250" s="241">
        <f>IF(N250="zákl. přenesená",J250,0)</f>
        <v>0</v>
      </c>
      <c r="BH250" s="241">
        <f>IF(N250="sníž. přenesená",J250,0)</f>
        <v>0</v>
      </c>
      <c r="BI250" s="241">
        <f>IF(N250="nulová",J250,0)</f>
        <v>0</v>
      </c>
      <c r="BJ250" s="18" t="s">
        <v>87</v>
      </c>
      <c r="BK250" s="241">
        <f>ROUND(I250*H250,2)</f>
        <v>0</v>
      </c>
      <c r="BL250" s="18" t="s">
        <v>300</v>
      </c>
      <c r="BM250" s="240" t="s">
        <v>3715</v>
      </c>
    </row>
    <row r="251" s="2" customFormat="1" ht="16.5" customHeight="1">
      <c r="A251" s="40"/>
      <c r="B251" s="41"/>
      <c r="C251" s="229" t="s">
        <v>896</v>
      </c>
      <c r="D251" s="229" t="s">
        <v>230</v>
      </c>
      <c r="E251" s="230" t="s">
        <v>3716</v>
      </c>
      <c r="F251" s="231" t="s">
        <v>3717</v>
      </c>
      <c r="G251" s="232" t="s">
        <v>459</v>
      </c>
      <c r="H251" s="233">
        <v>6</v>
      </c>
      <c r="I251" s="234"/>
      <c r="J251" s="235">
        <f>ROUND(I251*H251,2)</f>
        <v>0</v>
      </c>
      <c r="K251" s="231" t="s">
        <v>234</v>
      </c>
      <c r="L251" s="46"/>
      <c r="M251" s="236" t="s">
        <v>1</v>
      </c>
      <c r="N251" s="237" t="s">
        <v>48</v>
      </c>
      <c r="O251" s="93"/>
      <c r="P251" s="238">
        <f>O251*H251</f>
        <v>0</v>
      </c>
      <c r="Q251" s="238">
        <v>0.00123</v>
      </c>
      <c r="R251" s="238">
        <f>Q251*H251</f>
        <v>0.0073799999999999994</v>
      </c>
      <c r="S251" s="238">
        <v>0</v>
      </c>
      <c r="T251" s="239">
        <f>S251*H251</f>
        <v>0</v>
      </c>
      <c r="U251" s="40"/>
      <c r="V251" s="40"/>
      <c r="W251" s="40"/>
      <c r="X251" s="40"/>
      <c r="Y251" s="40"/>
      <c r="Z251" s="40"/>
      <c r="AA251" s="40"/>
      <c r="AB251" s="40"/>
      <c r="AC251" s="40"/>
      <c r="AD251" s="40"/>
      <c r="AE251" s="40"/>
      <c r="AR251" s="240" t="s">
        <v>300</v>
      </c>
      <c r="AT251" s="240" t="s">
        <v>230</v>
      </c>
      <c r="AU251" s="240" t="s">
        <v>91</v>
      </c>
      <c r="AY251" s="18" t="s">
        <v>227</v>
      </c>
      <c r="BE251" s="241">
        <f>IF(N251="základní",J251,0)</f>
        <v>0</v>
      </c>
      <c r="BF251" s="241">
        <f>IF(N251="snížená",J251,0)</f>
        <v>0</v>
      </c>
      <c r="BG251" s="241">
        <f>IF(N251="zákl. přenesená",J251,0)</f>
        <v>0</v>
      </c>
      <c r="BH251" s="241">
        <f>IF(N251="sníž. přenesená",J251,0)</f>
        <v>0</v>
      </c>
      <c r="BI251" s="241">
        <f>IF(N251="nulová",J251,0)</f>
        <v>0</v>
      </c>
      <c r="BJ251" s="18" t="s">
        <v>87</v>
      </c>
      <c r="BK251" s="241">
        <f>ROUND(I251*H251,2)</f>
        <v>0</v>
      </c>
      <c r="BL251" s="18" t="s">
        <v>300</v>
      </c>
      <c r="BM251" s="240" t="s">
        <v>3718</v>
      </c>
    </row>
    <row r="252" s="2" customFormat="1" ht="16.5" customHeight="1">
      <c r="A252" s="40"/>
      <c r="B252" s="41"/>
      <c r="C252" s="229" t="s">
        <v>903</v>
      </c>
      <c r="D252" s="229" t="s">
        <v>230</v>
      </c>
      <c r="E252" s="230" t="s">
        <v>3719</v>
      </c>
      <c r="F252" s="231" t="s">
        <v>3720</v>
      </c>
      <c r="G252" s="232" t="s">
        <v>459</v>
      </c>
      <c r="H252" s="233">
        <v>2</v>
      </c>
      <c r="I252" s="234"/>
      <c r="J252" s="235">
        <f>ROUND(I252*H252,2)</f>
        <v>0</v>
      </c>
      <c r="K252" s="231" t="s">
        <v>234</v>
      </c>
      <c r="L252" s="46"/>
      <c r="M252" s="236" t="s">
        <v>1</v>
      </c>
      <c r="N252" s="237" t="s">
        <v>48</v>
      </c>
      <c r="O252" s="93"/>
      <c r="P252" s="238">
        <f>O252*H252</f>
        <v>0</v>
      </c>
      <c r="Q252" s="238">
        <v>0.0023800000000000002</v>
      </c>
      <c r="R252" s="238">
        <f>Q252*H252</f>
        <v>0.0047600000000000003</v>
      </c>
      <c r="S252" s="238">
        <v>0</v>
      </c>
      <c r="T252" s="239">
        <f>S252*H252</f>
        <v>0</v>
      </c>
      <c r="U252" s="40"/>
      <c r="V252" s="40"/>
      <c r="W252" s="40"/>
      <c r="X252" s="40"/>
      <c r="Y252" s="40"/>
      <c r="Z252" s="40"/>
      <c r="AA252" s="40"/>
      <c r="AB252" s="40"/>
      <c r="AC252" s="40"/>
      <c r="AD252" s="40"/>
      <c r="AE252" s="40"/>
      <c r="AR252" s="240" t="s">
        <v>300</v>
      </c>
      <c r="AT252" s="240" t="s">
        <v>230</v>
      </c>
      <c r="AU252" s="240" t="s">
        <v>91</v>
      </c>
      <c r="AY252" s="18" t="s">
        <v>227</v>
      </c>
      <c r="BE252" s="241">
        <f>IF(N252="základní",J252,0)</f>
        <v>0</v>
      </c>
      <c r="BF252" s="241">
        <f>IF(N252="snížená",J252,0)</f>
        <v>0</v>
      </c>
      <c r="BG252" s="241">
        <f>IF(N252="zákl. přenesená",J252,0)</f>
        <v>0</v>
      </c>
      <c r="BH252" s="241">
        <f>IF(N252="sníž. přenesená",J252,0)</f>
        <v>0</v>
      </c>
      <c r="BI252" s="241">
        <f>IF(N252="nulová",J252,0)</f>
        <v>0</v>
      </c>
      <c r="BJ252" s="18" t="s">
        <v>87</v>
      </c>
      <c r="BK252" s="241">
        <f>ROUND(I252*H252,2)</f>
        <v>0</v>
      </c>
      <c r="BL252" s="18" t="s">
        <v>300</v>
      </c>
      <c r="BM252" s="240" t="s">
        <v>3721</v>
      </c>
    </row>
    <row r="253" s="2" customFormat="1" ht="16.5" customHeight="1">
      <c r="A253" s="40"/>
      <c r="B253" s="41"/>
      <c r="C253" s="229" t="s">
        <v>908</v>
      </c>
      <c r="D253" s="229" t="s">
        <v>230</v>
      </c>
      <c r="E253" s="230" t="s">
        <v>3722</v>
      </c>
      <c r="F253" s="231" t="s">
        <v>3723</v>
      </c>
      <c r="G253" s="232" t="s">
        <v>2792</v>
      </c>
      <c r="H253" s="233">
        <v>1</v>
      </c>
      <c r="I253" s="234"/>
      <c r="J253" s="235">
        <f>ROUND(I253*H253,2)</f>
        <v>0</v>
      </c>
      <c r="K253" s="231" t="s">
        <v>234</v>
      </c>
      <c r="L253" s="46"/>
      <c r="M253" s="236" t="s">
        <v>1</v>
      </c>
      <c r="N253" s="237" t="s">
        <v>48</v>
      </c>
      <c r="O253" s="93"/>
      <c r="P253" s="238">
        <f>O253*H253</f>
        <v>0</v>
      </c>
      <c r="Q253" s="238">
        <v>0.029139999999999999</v>
      </c>
      <c r="R253" s="238">
        <f>Q253*H253</f>
        <v>0.029139999999999999</v>
      </c>
      <c r="S253" s="238">
        <v>0</v>
      </c>
      <c r="T253" s="239">
        <f>S253*H253</f>
        <v>0</v>
      </c>
      <c r="U253" s="40"/>
      <c r="V253" s="40"/>
      <c r="W253" s="40"/>
      <c r="X253" s="40"/>
      <c r="Y253" s="40"/>
      <c r="Z253" s="40"/>
      <c r="AA253" s="40"/>
      <c r="AB253" s="40"/>
      <c r="AC253" s="40"/>
      <c r="AD253" s="40"/>
      <c r="AE253" s="40"/>
      <c r="AR253" s="240" t="s">
        <v>300</v>
      </c>
      <c r="AT253" s="240" t="s">
        <v>230</v>
      </c>
      <c r="AU253" s="240" t="s">
        <v>91</v>
      </c>
      <c r="AY253" s="18" t="s">
        <v>227</v>
      </c>
      <c r="BE253" s="241">
        <f>IF(N253="základní",J253,0)</f>
        <v>0</v>
      </c>
      <c r="BF253" s="241">
        <f>IF(N253="snížená",J253,0)</f>
        <v>0</v>
      </c>
      <c r="BG253" s="241">
        <f>IF(N253="zákl. přenesená",J253,0)</f>
        <v>0</v>
      </c>
      <c r="BH253" s="241">
        <f>IF(N253="sníž. přenesená",J253,0)</f>
        <v>0</v>
      </c>
      <c r="BI253" s="241">
        <f>IF(N253="nulová",J253,0)</f>
        <v>0</v>
      </c>
      <c r="BJ253" s="18" t="s">
        <v>87</v>
      </c>
      <c r="BK253" s="241">
        <f>ROUND(I253*H253,2)</f>
        <v>0</v>
      </c>
      <c r="BL253" s="18" t="s">
        <v>300</v>
      </c>
      <c r="BM253" s="240" t="s">
        <v>3724</v>
      </c>
    </row>
    <row r="254" s="2" customFormat="1" ht="16.5" customHeight="1">
      <c r="A254" s="40"/>
      <c r="B254" s="41"/>
      <c r="C254" s="229" t="s">
        <v>912</v>
      </c>
      <c r="D254" s="229" t="s">
        <v>230</v>
      </c>
      <c r="E254" s="230" t="s">
        <v>3725</v>
      </c>
      <c r="F254" s="231" t="s">
        <v>3726</v>
      </c>
      <c r="G254" s="232" t="s">
        <v>459</v>
      </c>
      <c r="H254" s="233">
        <v>2</v>
      </c>
      <c r="I254" s="234"/>
      <c r="J254" s="235">
        <f>ROUND(I254*H254,2)</f>
        <v>0</v>
      </c>
      <c r="K254" s="231" t="s">
        <v>1</v>
      </c>
      <c r="L254" s="46"/>
      <c r="M254" s="236" t="s">
        <v>1</v>
      </c>
      <c r="N254" s="237" t="s">
        <v>48</v>
      </c>
      <c r="O254" s="93"/>
      <c r="P254" s="238">
        <f>O254*H254</f>
        <v>0</v>
      </c>
      <c r="Q254" s="238">
        <v>2.5995499999999999E-05</v>
      </c>
      <c r="R254" s="238">
        <f>Q254*H254</f>
        <v>5.1990999999999997E-05</v>
      </c>
      <c r="S254" s="238">
        <v>0</v>
      </c>
      <c r="T254" s="239">
        <f>S254*H254</f>
        <v>0</v>
      </c>
      <c r="U254" s="40"/>
      <c r="V254" s="40"/>
      <c r="W254" s="40"/>
      <c r="X254" s="40"/>
      <c r="Y254" s="40"/>
      <c r="Z254" s="40"/>
      <c r="AA254" s="40"/>
      <c r="AB254" s="40"/>
      <c r="AC254" s="40"/>
      <c r="AD254" s="40"/>
      <c r="AE254" s="40"/>
      <c r="AR254" s="240" t="s">
        <v>300</v>
      </c>
      <c r="AT254" s="240" t="s">
        <v>230</v>
      </c>
      <c r="AU254" s="240" t="s">
        <v>91</v>
      </c>
      <c r="AY254" s="18" t="s">
        <v>227</v>
      </c>
      <c r="BE254" s="241">
        <f>IF(N254="základní",J254,0)</f>
        <v>0</v>
      </c>
      <c r="BF254" s="241">
        <f>IF(N254="snížená",J254,0)</f>
        <v>0</v>
      </c>
      <c r="BG254" s="241">
        <f>IF(N254="zákl. přenesená",J254,0)</f>
        <v>0</v>
      </c>
      <c r="BH254" s="241">
        <f>IF(N254="sníž. přenesená",J254,0)</f>
        <v>0</v>
      </c>
      <c r="BI254" s="241">
        <f>IF(N254="nulová",J254,0)</f>
        <v>0</v>
      </c>
      <c r="BJ254" s="18" t="s">
        <v>87</v>
      </c>
      <c r="BK254" s="241">
        <f>ROUND(I254*H254,2)</f>
        <v>0</v>
      </c>
      <c r="BL254" s="18" t="s">
        <v>300</v>
      </c>
      <c r="BM254" s="240" t="s">
        <v>3727</v>
      </c>
    </row>
    <row r="255" s="2" customFormat="1" ht="16.5" customHeight="1">
      <c r="A255" s="40"/>
      <c r="B255" s="41"/>
      <c r="C255" s="284" t="s">
        <v>916</v>
      </c>
      <c r="D255" s="284" t="s">
        <v>407</v>
      </c>
      <c r="E255" s="285" t="s">
        <v>3728</v>
      </c>
      <c r="F255" s="286" t="s">
        <v>3729</v>
      </c>
      <c r="G255" s="287" t="s">
        <v>459</v>
      </c>
      <c r="H255" s="288">
        <v>2</v>
      </c>
      <c r="I255" s="289"/>
      <c r="J255" s="290">
        <f>ROUND(I255*H255,2)</f>
        <v>0</v>
      </c>
      <c r="K255" s="286" t="s">
        <v>1</v>
      </c>
      <c r="L255" s="291"/>
      <c r="M255" s="292" t="s">
        <v>1</v>
      </c>
      <c r="N255" s="293" t="s">
        <v>48</v>
      </c>
      <c r="O255" s="93"/>
      <c r="P255" s="238">
        <f>O255*H255</f>
        <v>0</v>
      </c>
      <c r="Q255" s="238">
        <v>0.00020000000000000001</v>
      </c>
      <c r="R255" s="238">
        <f>Q255*H255</f>
        <v>0.00040000000000000002</v>
      </c>
      <c r="S255" s="238">
        <v>0</v>
      </c>
      <c r="T255" s="239">
        <f>S255*H255</f>
        <v>0</v>
      </c>
      <c r="U255" s="40"/>
      <c r="V255" s="40"/>
      <c r="W255" s="40"/>
      <c r="X255" s="40"/>
      <c r="Y255" s="40"/>
      <c r="Z255" s="40"/>
      <c r="AA255" s="40"/>
      <c r="AB255" s="40"/>
      <c r="AC255" s="40"/>
      <c r="AD255" s="40"/>
      <c r="AE255" s="40"/>
      <c r="AR255" s="240" t="s">
        <v>525</v>
      </c>
      <c r="AT255" s="240" t="s">
        <v>407</v>
      </c>
      <c r="AU255" s="240" t="s">
        <v>91</v>
      </c>
      <c r="AY255" s="18" t="s">
        <v>227</v>
      </c>
      <c r="BE255" s="241">
        <f>IF(N255="základní",J255,0)</f>
        <v>0</v>
      </c>
      <c r="BF255" s="241">
        <f>IF(N255="snížená",J255,0)</f>
        <v>0</v>
      </c>
      <c r="BG255" s="241">
        <f>IF(N255="zákl. přenesená",J255,0)</f>
        <v>0</v>
      </c>
      <c r="BH255" s="241">
        <f>IF(N255="sníž. přenesená",J255,0)</f>
        <v>0</v>
      </c>
      <c r="BI255" s="241">
        <f>IF(N255="nulová",J255,0)</f>
        <v>0</v>
      </c>
      <c r="BJ255" s="18" t="s">
        <v>87</v>
      </c>
      <c r="BK255" s="241">
        <f>ROUND(I255*H255,2)</f>
        <v>0</v>
      </c>
      <c r="BL255" s="18" t="s">
        <v>300</v>
      </c>
      <c r="BM255" s="240" t="s">
        <v>3730</v>
      </c>
    </row>
    <row r="256" s="2" customFormat="1" ht="16.5" customHeight="1">
      <c r="A256" s="40"/>
      <c r="B256" s="41"/>
      <c r="C256" s="229" t="s">
        <v>918</v>
      </c>
      <c r="D256" s="229" t="s">
        <v>230</v>
      </c>
      <c r="E256" s="230" t="s">
        <v>3731</v>
      </c>
      <c r="F256" s="231" t="s">
        <v>3732</v>
      </c>
      <c r="G256" s="232" t="s">
        <v>459</v>
      </c>
      <c r="H256" s="233">
        <v>1</v>
      </c>
      <c r="I256" s="234"/>
      <c r="J256" s="235">
        <f>ROUND(I256*H256,2)</f>
        <v>0</v>
      </c>
      <c r="K256" s="231" t="s">
        <v>234</v>
      </c>
      <c r="L256" s="46"/>
      <c r="M256" s="236" t="s">
        <v>1</v>
      </c>
      <c r="N256" s="237" t="s">
        <v>48</v>
      </c>
      <c r="O256" s="93"/>
      <c r="P256" s="238">
        <f>O256*H256</f>
        <v>0</v>
      </c>
      <c r="Q256" s="238">
        <v>4.0000000000000003E-05</v>
      </c>
      <c r="R256" s="238">
        <f>Q256*H256</f>
        <v>4.0000000000000003E-05</v>
      </c>
      <c r="S256" s="238">
        <v>0</v>
      </c>
      <c r="T256" s="239">
        <f>S256*H256</f>
        <v>0</v>
      </c>
      <c r="U256" s="40"/>
      <c r="V256" s="40"/>
      <c r="W256" s="40"/>
      <c r="X256" s="40"/>
      <c r="Y256" s="40"/>
      <c r="Z256" s="40"/>
      <c r="AA256" s="40"/>
      <c r="AB256" s="40"/>
      <c r="AC256" s="40"/>
      <c r="AD256" s="40"/>
      <c r="AE256" s="40"/>
      <c r="AR256" s="240" t="s">
        <v>300</v>
      </c>
      <c r="AT256" s="240" t="s">
        <v>230</v>
      </c>
      <c r="AU256" s="240" t="s">
        <v>91</v>
      </c>
      <c r="AY256" s="18" t="s">
        <v>227</v>
      </c>
      <c r="BE256" s="241">
        <f>IF(N256="základní",J256,0)</f>
        <v>0</v>
      </c>
      <c r="BF256" s="241">
        <f>IF(N256="snížená",J256,0)</f>
        <v>0</v>
      </c>
      <c r="BG256" s="241">
        <f>IF(N256="zákl. přenesená",J256,0)</f>
        <v>0</v>
      </c>
      <c r="BH256" s="241">
        <f>IF(N256="sníž. přenesená",J256,0)</f>
        <v>0</v>
      </c>
      <c r="BI256" s="241">
        <f>IF(N256="nulová",J256,0)</f>
        <v>0</v>
      </c>
      <c r="BJ256" s="18" t="s">
        <v>87</v>
      </c>
      <c r="BK256" s="241">
        <f>ROUND(I256*H256,2)</f>
        <v>0</v>
      </c>
      <c r="BL256" s="18" t="s">
        <v>300</v>
      </c>
      <c r="BM256" s="240" t="s">
        <v>3733</v>
      </c>
    </row>
    <row r="257" s="2" customFormat="1" ht="16.5" customHeight="1">
      <c r="A257" s="40"/>
      <c r="B257" s="41"/>
      <c r="C257" s="284" t="s">
        <v>924</v>
      </c>
      <c r="D257" s="284" t="s">
        <v>407</v>
      </c>
      <c r="E257" s="285" t="s">
        <v>3734</v>
      </c>
      <c r="F257" s="286" t="s">
        <v>3735</v>
      </c>
      <c r="G257" s="287" t="s">
        <v>459</v>
      </c>
      <c r="H257" s="288">
        <v>1</v>
      </c>
      <c r="I257" s="289"/>
      <c r="J257" s="290">
        <f>ROUND(I257*H257,2)</f>
        <v>0</v>
      </c>
      <c r="K257" s="286" t="s">
        <v>1</v>
      </c>
      <c r="L257" s="291"/>
      <c r="M257" s="292" t="s">
        <v>1</v>
      </c>
      <c r="N257" s="293" t="s">
        <v>48</v>
      </c>
      <c r="O257" s="93"/>
      <c r="P257" s="238">
        <f>O257*H257</f>
        <v>0</v>
      </c>
      <c r="Q257" s="238">
        <v>0.00020000000000000001</v>
      </c>
      <c r="R257" s="238">
        <f>Q257*H257</f>
        <v>0.00020000000000000001</v>
      </c>
      <c r="S257" s="238">
        <v>0</v>
      </c>
      <c r="T257" s="239">
        <f>S257*H257</f>
        <v>0</v>
      </c>
      <c r="U257" s="40"/>
      <c r="V257" s="40"/>
      <c r="W257" s="40"/>
      <c r="X257" s="40"/>
      <c r="Y257" s="40"/>
      <c r="Z257" s="40"/>
      <c r="AA257" s="40"/>
      <c r="AB257" s="40"/>
      <c r="AC257" s="40"/>
      <c r="AD257" s="40"/>
      <c r="AE257" s="40"/>
      <c r="AR257" s="240" t="s">
        <v>525</v>
      </c>
      <c r="AT257" s="240" t="s">
        <v>407</v>
      </c>
      <c r="AU257" s="240" t="s">
        <v>91</v>
      </c>
      <c r="AY257" s="18" t="s">
        <v>227</v>
      </c>
      <c r="BE257" s="241">
        <f>IF(N257="základní",J257,0)</f>
        <v>0</v>
      </c>
      <c r="BF257" s="241">
        <f>IF(N257="snížená",J257,0)</f>
        <v>0</v>
      </c>
      <c r="BG257" s="241">
        <f>IF(N257="zákl. přenesená",J257,0)</f>
        <v>0</v>
      </c>
      <c r="BH257" s="241">
        <f>IF(N257="sníž. přenesená",J257,0)</f>
        <v>0</v>
      </c>
      <c r="BI257" s="241">
        <f>IF(N257="nulová",J257,0)</f>
        <v>0</v>
      </c>
      <c r="BJ257" s="18" t="s">
        <v>87</v>
      </c>
      <c r="BK257" s="241">
        <f>ROUND(I257*H257,2)</f>
        <v>0</v>
      </c>
      <c r="BL257" s="18" t="s">
        <v>300</v>
      </c>
      <c r="BM257" s="240" t="s">
        <v>3736</v>
      </c>
    </row>
    <row r="258" s="2" customFormat="1" ht="16.5" customHeight="1">
      <c r="A258" s="40"/>
      <c r="B258" s="41"/>
      <c r="C258" s="229" t="s">
        <v>933</v>
      </c>
      <c r="D258" s="229" t="s">
        <v>230</v>
      </c>
      <c r="E258" s="230" t="s">
        <v>3737</v>
      </c>
      <c r="F258" s="231" t="s">
        <v>3738</v>
      </c>
      <c r="G258" s="232" t="s">
        <v>544</v>
      </c>
      <c r="H258" s="233">
        <v>776</v>
      </c>
      <c r="I258" s="234"/>
      <c r="J258" s="235">
        <f>ROUND(I258*H258,2)</f>
        <v>0</v>
      </c>
      <c r="K258" s="231" t="s">
        <v>234</v>
      </c>
      <c r="L258" s="46"/>
      <c r="M258" s="236" t="s">
        <v>1</v>
      </c>
      <c r="N258" s="237" t="s">
        <v>48</v>
      </c>
      <c r="O258" s="93"/>
      <c r="P258" s="238">
        <f>O258*H258</f>
        <v>0</v>
      </c>
      <c r="Q258" s="238">
        <v>0.00035</v>
      </c>
      <c r="R258" s="238">
        <f>Q258*H258</f>
        <v>0.27160000000000001</v>
      </c>
      <c r="S258" s="238">
        <v>0</v>
      </c>
      <c r="T258" s="239">
        <f>S258*H258</f>
        <v>0</v>
      </c>
      <c r="U258" s="40"/>
      <c r="V258" s="40"/>
      <c r="W258" s="40"/>
      <c r="X258" s="40"/>
      <c r="Y258" s="40"/>
      <c r="Z258" s="40"/>
      <c r="AA258" s="40"/>
      <c r="AB258" s="40"/>
      <c r="AC258" s="40"/>
      <c r="AD258" s="40"/>
      <c r="AE258" s="40"/>
      <c r="AR258" s="240" t="s">
        <v>300</v>
      </c>
      <c r="AT258" s="240" t="s">
        <v>230</v>
      </c>
      <c r="AU258" s="240" t="s">
        <v>91</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300</v>
      </c>
      <c r="BM258" s="240" t="s">
        <v>3739</v>
      </c>
    </row>
    <row r="259" s="2" customFormat="1" ht="16.5" customHeight="1">
      <c r="A259" s="40"/>
      <c r="B259" s="41"/>
      <c r="C259" s="229" t="s">
        <v>938</v>
      </c>
      <c r="D259" s="229" t="s">
        <v>230</v>
      </c>
      <c r="E259" s="230" t="s">
        <v>3740</v>
      </c>
      <c r="F259" s="231" t="s">
        <v>3741</v>
      </c>
      <c r="G259" s="232" t="s">
        <v>544</v>
      </c>
      <c r="H259" s="233">
        <v>776</v>
      </c>
      <c r="I259" s="234"/>
      <c r="J259" s="235">
        <f>ROUND(I259*H259,2)</f>
        <v>0</v>
      </c>
      <c r="K259" s="231" t="s">
        <v>234</v>
      </c>
      <c r="L259" s="46"/>
      <c r="M259" s="236" t="s">
        <v>1</v>
      </c>
      <c r="N259" s="237" t="s">
        <v>48</v>
      </c>
      <c r="O259" s="93"/>
      <c r="P259" s="238">
        <f>O259*H259</f>
        <v>0</v>
      </c>
      <c r="Q259" s="238">
        <v>1.0000000000000001E-05</v>
      </c>
      <c r="R259" s="238">
        <f>Q259*H259</f>
        <v>0.0077600000000000004</v>
      </c>
      <c r="S259" s="238">
        <v>0</v>
      </c>
      <c r="T259" s="239">
        <f>S259*H259</f>
        <v>0</v>
      </c>
      <c r="U259" s="40"/>
      <c r="V259" s="40"/>
      <c r="W259" s="40"/>
      <c r="X259" s="40"/>
      <c r="Y259" s="40"/>
      <c r="Z259" s="40"/>
      <c r="AA259" s="40"/>
      <c r="AB259" s="40"/>
      <c r="AC259" s="40"/>
      <c r="AD259" s="40"/>
      <c r="AE259" s="40"/>
      <c r="AR259" s="240" t="s">
        <v>300</v>
      </c>
      <c r="AT259" s="240" t="s">
        <v>230</v>
      </c>
      <c r="AU259" s="240" t="s">
        <v>91</v>
      </c>
      <c r="AY259" s="18" t="s">
        <v>227</v>
      </c>
      <c r="BE259" s="241">
        <f>IF(N259="základní",J259,0)</f>
        <v>0</v>
      </c>
      <c r="BF259" s="241">
        <f>IF(N259="snížená",J259,0)</f>
        <v>0</v>
      </c>
      <c r="BG259" s="241">
        <f>IF(N259="zákl. přenesená",J259,0)</f>
        <v>0</v>
      </c>
      <c r="BH259" s="241">
        <f>IF(N259="sníž. přenesená",J259,0)</f>
        <v>0</v>
      </c>
      <c r="BI259" s="241">
        <f>IF(N259="nulová",J259,0)</f>
        <v>0</v>
      </c>
      <c r="BJ259" s="18" t="s">
        <v>87</v>
      </c>
      <c r="BK259" s="241">
        <f>ROUND(I259*H259,2)</f>
        <v>0</v>
      </c>
      <c r="BL259" s="18" t="s">
        <v>300</v>
      </c>
      <c r="BM259" s="240" t="s">
        <v>3742</v>
      </c>
    </row>
    <row r="260" s="2" customFormat="1" ht="16.5" customHeight="1">
      <c r="A260" s="40"/>
      <c r="B260" s="41"/>
      <c r="C260" s="229" t="s">
        <v>943</v>
      </c>
      <c r="D260" s="229" t="s">
        <v>230</v>
      </c>
      <c r="E260" s="230" t="s">
        <v>3743</v>
      </c>
      <c r="F260" s="231" t="s">
        <v>3744</v>
      </c>
      <c r="G260" s="232" t="s">
        <v>459</v>
      </c>
      <c r="H260" s="233">
        <v>1</v>
      </c>
      <c r="I260" s="234"/>
      <c r="J260" s="235">
        <f>ROUND(I260*H260,2)</f>
        <v>0</v>
      </c>
      <c r="K260" s="231" t="s">
        <v>1</v>
      </c>
      <c r="L260" s="46"/>
      <c r="M260" s="236" t="s">
        <v>1</v>
      </c>
      <c r="N260" s="237" t="s">
        <v>48</v>
      </c>
      <c r="O260" s="93"/>
      <c r="P260" s="238">
        <f>O260*H260</f>
        <v>0</v>
      </c>
      <c r="Q260" s="238">
        <v>0.00024000000000000001</v>
      </c>
      <c r="R260" s="238">
        <f>Q260*H260</f>
        <v>0.00024000000000000001</v>
      </c>
      <c r="S260" s="238">
        <v>0</v>
      </c>
      <c r="T260" s="239">
        <f>S260*H260</f>
        <v>0</v>
      </c>
      <c r="U260" s="40"/>
      <c r="V260" s="40"/>
      <c r="W260" s="40"/>
      <c r="X260" s="40"/>
      <c r="Y260" s="40"/>
      <c r="Z260" s="40"/>
      <c r="AA260" s="40"/>
      <c r="AB260" s="40"/>
      <c r="AC260" s="40"/>
      <c r="AD260" s="40"/>
      <c r="AE260" s="40"/>
      <c r="AR260" s="240" t="s">
        <v>300</v>
      </c>
      <c r="AT260" s="240" t="s">
        <v>230</v>
      </c>
      <c r="AU260" s="240" t="s">
        <v>91</v>
      </c>
      <c r="AY260" s="18" t="s">
        <v>227</v>
      </c>
      <c r="BE260" s="241">
        <f>IF(N260="základní",J260,0)</f>
        <v>0</v>
      </c>
      <c r="BF260" s="241">
        <f>IF(N260="snížená",J260,0)</f>
        <v>0</v>
      </c>
      <c r="BG260" s="241">
        <f>IF(N260="zákl. přenesená",J260,0)</f>
        <v>0</v>
      </c>
      <c r="BH260" s="241">
        <f>IF(N260="sníž. přenesená",J260,0)</f>
        <v>0</v>
      </c>
      <c r="BI260" s="241">
        <f>IF(N260="nulová",J260,0)</f>
        <v>0</v>
      </c>
      <c r="BJ260" s="18" t="s">
        <v>87</v>
      </c>
      <c r="BK260" s="241">
        <f>ROUND(I260*H260,2)</f>
        <v>0</v>
      </c>
      <c r="BL260" s="18" t="s">
        <v>300</v>
      </c>
      <c r="BM260" s="240" t="s">
        <v>3745</v>
      </c>
    </row>
    <row r="261" s="2" customFormat="1" ht="16.5" customHeight="1">
      <c r="A261" s="40"/>
      <c r="B261" s="41"/>
      <c r="C261" s="229" t="s">
        <v>951</v>
      </c>
      <c r="D261" s="229" t="s">
        <v>230</v>
      </c>
      <c r="E261" s="230" t="s">
        <v>3746</v>
      </c>
      <c r="F261" s="231" t="s">
        <v>3747</v>
      </c>
      <c r="G261" s="232" t="s">
        <v>2139</v>
      </c>
      <c r="H261" s="233">
        <v>612</v>
      </c>
      <c r="I261" s="234"/>
      <c r="J261" s="235">
        <f>ROUND(I261*H261,2)</f>
        <v>0</v>
      </c>
      <c r="K261" s="231" t="s">
        <v>1</v>
      </c>
      <c r="L261" s="46"/>
      <c r="M261" s="236" t="s">
        <v>1</v>
      </c>
      <c r="N261" s="237" t="s">
        <v>48</v>
      </c>
      <c r="O261" s="93"/>
      <c r="P261" s="238">
        <f>O261*H261</f>
        <v>0</v>
      </c>
      <c r="Q261" s="238">
        <v>5.8275E-05</v>
      </c>
      <c r="R261" s="238">
        <f>Q261*H261</f>
        <v>0.035664300000000003</v>
      </c>
      <c r="S261" s="238">
        <v>0</v>
      </c>
      <c r="T261" s="239">
        <f>S261*H261</f>
        <v>0</v>
      </c>
      <c r="U261" s="40"/>
      <c r="V261" s="40"/>
      <c r="W261" s="40"/>
      <c r="X261" s="40"/>
      <c r="Y261" s="40"/>
      <c r="Z261" s="40"/>
      <c r="AA261" s="40"/>
      <c r="AB261" s="40"/>
      <c r="AC261" s="40"/>
      <c r="AD261" s="40"/>
      <c r="AE261" s="40"/>
      <c r="AR261" s="240" t="s">
        <v>300</v>
      </c>
      <c r="AT261" s="240" t="s">
        <v>230</v>
      </c>
      <c r="AU261" s="240" t="s">
        <v>91</v>
      </c>
      <c r="AY261" s="18" t="s">
        <v>227</v>
      </c>
      <c r="BE261" s="241">
        <f>IF(N261="základní",J261,0)</f>
        <v>0</v>
      </c>
      <c r="BF261" s="241">
        <f>IF(N261="snížená",J261,0)</f>
        <v>0</v>
      </c>
      <c r="BG261" s="241">
        <f>IF(N261="zákl. přenesená",J261,0)</f>
        <v>0</v>
      </c>
      <c r="BH261" s="241">
        <f>IF(N261="sníž. přenesená",J261,0)</f>
        <v>0</v>
      </c>
      <c r="BI261" s="241">
        <f>IF(N261="nulová",J261,0)</f>
        <v>0</v>
      </c>
      <c r="BJ261" s="18" t="s">
        <v>87</v>
      </c>
      <c r="BK261" s="241">
        <f>ROUND(I261*H261,2)</f>
        <v>0</v>
      </c>
      <c r="BL261" s="18" t="s">
        <v>300</v>
      </c>
      <c r="BM261" s="240" t="s">
        <v>3748</v>
      </c>
    </row>
    <row r="262" s="2" customFormat="1" ht="16.5" customHeight="1">
      <c r="A262" s="40"/>
      <c r="B262" s="41"/>
      <c r="C262" s="284" t="s">
        <v>959</v>
      </c>
      <c r="D262" s="284" t="s">
        <v>407</v>
      </c>
      <c r="E262" s="285" t="s">
        <v>3749</v>
      </c>
      <c r="F262" s="286" t="s">
        <v>3750</v>
      </c>
      <c r="G262" s="287" t="s">
        <v>398</v>
      </c>
      <c r="H262" s="288">
        <v>0.40999999999999998</v>
      </c>
      <c r="I262" s="289"/>
      <c r="J262" s="290">
        <f>ROUND(I262*H262,2)</f>
        <v>0</v>
      </c>
      <c r="K262" s="286" t="s">
        <v>1</v>
      </c>
      <c r="L262" s="291"/>
      <c r="M262" s="292" t="s">
        <v>1</v>
      </c>
      <c r="N262" s="293" t="s">
        <v>48</v>
      </c>
      <c r="O262" s="93"/>
      <c r="P262" s="238">
        <f>O262*H262</f>
        <v>0</v>
      </c>
      <c r="Q262" s="238">
        <v>1</v>
      </c>
      <c r="R262" s="238">
        <f>Q262*H262</f>
        <v>0.40999999999999998</v>
      </c>
      <c r="S262" s="238">
        <v>0</v>
      </c>
      <c r="T262" s="239">
        <f>S262*H262</f>
        <v>0</v>
      </c>
      <c r="U262" s="40"/>
      <c r="V262" s="40"/>
      <c r="W262" s="40"/>
      <c r="X262" s="40"/>
      <c r="Y262" s="40"/>
      <c r="Z262" s="40"/>
      <c r="AA262" s="40"/>
      <c r="AB262" s="40"/>
      <c r="AC262" s="40"/>
      <c r="AD262" s="40"/>
      <c r="AE262" s="40"/>
      <c r="AR262" s="240" t="s">
        <v>525</v>
      </c>
      <c r="AT262" s="240" t="s">
        <v>407</v>
      </c>
      <c r="AU262" s="240" t="s">
        <v>91</v>
      </c>
      <c r="AY262" s="18" t="s">
        <v>227</v>
      </c>
      <c r="BE262" s="241">
        <f>IF(N262="základní",J262,0)</f>
        <v>0</v>
      </c>
      <c r="BF262" s="241">
        <f>IF(N262="snížená",J262,0)</f>
        <v>0</v>
      </c>
      <c r="BG262" s="241">
        <f>IF(N262="zákl. přenesená",J262,0)</f>
        <v>0</v>
      </c>
      <c r="BH262" s="241">
        <f>IF(N262="sníž. přenesená",J262,0)</f>
        <v>0</v>
      </c>
      <c r="BI262" s="241">
        <f>IF(N262="nulová",J262,0)</f>
        <v>0</v>
      </c>
      <c r="BJ262" s="18" t="s">
        <v>87</v>
      </c>
      <c r="BK262" s="241">
        <f>ROUND(I262*H262,2)</f>
        <v>0</v>
      </c>
      <c r="BL262" s="18" t="s">
        <v>300</v>
      </c>
      <c r="BM262" s="240" t="s">
        <v>3751</v>
      </c>
    </row>
    <row r="263" s="2" customFormat="1" ht="16.5" customHeight="1">
      <c r="A263" s="40"/>
      <c r="B263" s="41"/>
      <c r="C263" s="284" t="s">
        <v>963</v>
      </c>
      <c r="D263" s="284" t="s">
        <v>407</v>
      </c>
      <c r="E263" s="285" t="s">
        <v>3752</v>
      </c>
      <c r="F263" s="286" t="s">
        <v>3753</v>
      </c>
      <c r="G263" s="287" t="s">
        <v>398</v>
      </c>
      <c r="H263" s="288">
        <v>0.20200000000000001</v>
      </c>
      <c r="I263" s="289"/>
      <c r="J263" s="290">
        <f>ROUND(I263*H263,2)</f>
        <v>0</v>
      </c>
      <c r="K263" s="286" t="s">
        <v>1</v>
      </c>
      <c r="L263" s="291"/>
      <c r="M263" s="292" t="s">
        <v>1</v>
      </c>
      <c r="N263" s="293" t="s">
        <v>48</v>
      </c>
      <c r="O263" s="93"/>
      <c r="P263" s="238">
        <f>O263*H263</f>
        <v>0</v>
      </c>
      <c r="Q263" s="238">
        <v>1</v>
      </c>
      <c r="R263" s="238">
        <f>Q263*H263</f>
        <v>0.20200000000000001</v>
      </c>
      <c r="S263" s="238">
        <v>0</v>
      </c>
      <c r="T263" s="239">
        <f>S263*H263</f>
        <v>0</v>
      </c>
      <c r="U263" s="40"/>
      <c r="V263" s="40"/>
      <c r="W263" s="40"/>
      <c r="X263" s="40"/>
      <c r="Y263" s="40"/>
      <c r="Z263" s="40"/>
      <c r="AA263" s="40"/>
      <c r="AB263" s="40"/>
      <c r="AC263" s="40"/>
      <c r="AD263" s="40"/>
      <c r="AE263" s="40"/>
      <c r="AR263" s="240" t="s">
        <v>525</v>
      </c>
      <c r="AT263" s="240" t="s">
        <v>407</v>
      </c>
      <c r="AU263" s="240" t="s">
        <v>91</v>
      </c>
      <c r="AY263" s="18" t="s">
        <v>227</v>
      </c>
      <c r="BE263" s="241">
        <f>IF(N263="základní",J263,0)</f>
        <v>0</v>
      </c>
      <c r="BF263" s="241">
        <f>IF(N263="snížená",J263,0)</f>
        <v>0</v>
      </c>
      <c r="BG263" s="241">
        <f>IF(N263="zákl. přenesená",J263,0)</f>
        <v>0</v>
      </c>
      <c r="BH263" s="241">
        <f>IF(N263="sníž. přenesená",J263,0)</f>
        <v>0</v>
      </c>
      <c r="BI263" s="241">
        <f>IF(N263="nulová",J263,0)</f>
        <v>0</v>
      </c>
      <c r="BJ263" s="18" t="s">
        <v>87</v>
      </c>
      <c r="BK263" s="241">
        <f>ROUND(I263*H263,2)</f>
        <v>0</v>
      </c>
      <c r="BL263" s="18" t="s">
        <v>300</v>
      </c>
      <c r="BM263" s="240" t="s">
        <v>3754</v>
      </c>
    </row>
    <row r="264" s="2" customFormat="1" ht="16.5" customHeight="1">
      <c r="A264" s="40"/>
      <c r="B264" s="41"/>
      <c r="C264" s="229" t="s">
        <v>971</v>
      </c>
      <c r="D264" s="229" t="s">
        <v>230</v>
      </c>
      <c r="E264" s="230" t="s">
        <v>768</v>
      </c>
      <c r="F264" s="231" t="s">
        <v>3336</v>
      </c>
      <c r="G264" s="232" t="s">
        <v>367</v>
      </c>
      <c r="H264" s="233">
        <v>150</v>
      </c>
      <c r="I264" s="234"/>
      <c r="J264" s="235">
        <f>ROUND(I264*H264,2)</f>
        <v>0</v>
      </c>
      <c r="K264" s="231" t="s">
        <v>1</v>
      </c>
      <c r="L264" s="46"/>
      <c r="M264" s="236" t="s">
        <v>1</v>
      </c>
      <c r="N264" s="237" t="s">
        <v>48</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300</v>
      </c>
      <c r="AT264" s="240" t="s">
        <v>230</v>
      </c>
      <c r="AU264" s="240" t="s">
        <v>91</v>
      </c>
      <c r="AY264" s="18" t="s">
        <v>227</v>
      </c>
      <c r="BE264" s="241">
        <f>IF(N264="základní",J264,0)</f>
        <v>0</v>
      </c>
      <c r="BF264" s="241">
        <f>IF(N264="snížená",J264,0)</f>
        <v>0</v>
      </c>
      <c r="BG264" s="241">
        <f>IF(N264="zákl. přenesená",J264,0)</f>
        <v>0</v>
      </c>
      <c r="BH264" s="241">
        <f>IF(N264="sníž. přenesená",J264,0)</f>
        <v>0</v>
      </c>
      <c r="BI264" s="241">
        <f>IF(N264="nulová",J264,0)</f>
        <v>0</v>
      </c>
      <c r="BJ264" s="18" t="s">
        <v>87</v>
      </c>
      <c r="BK264" s="241">
        <f>ROUND(I264*H264,2)</f>
        <v>0</v>
      </c>
      <c r="BL264" s="18" t="s">
        <v>300</v>
      </c>
      <c r="BM264" s="240" t="s">
        <v>3755</v>
      </c>
    </row>
    <row r="265" s="2" customFormat="1" ht="16.5" customHeight="1">
      <c r="A265" s="40"/>
      <c r="B265" s="41"/>
      <c r="C265" s="229" t="s">
        <v>981</v>
      </c>
      <c r="D265" s="229" t="s">
        <v>230</v>
      </c>
      <c r="E265" s="230" t="s">
        <v>3756</v>
      </c>
      <c r="F265" s="231" t="s">
        <v>3757</v>
      </c>
      <c r="G265" s="232" t="s">
        <v>1381</v>
      </c>
      <c r="H265" s="305"/>
      <c r="I265" s="234"/>
      <c r="J265" s="235">
        <f>ROUND(I265*H265,2)</f>
        <v>0</v>
      </c>
      <c r="K265" s="231" t="s">
        <v>234</v>
      </c>
      <c r="L265" s="46"/>
      <c r="M265" s="236" t="s">
        <v>1</v>
      </c>
      <c r="N265" s="237" t="s">
        <v>48</v>
      </c>
      <c r="O265" s="93"/>
      <c r="P265" s="238">
        <f>O265*H265</f>
        <v>0</v>
      </c>
      <c r="Q265" s="238">
        <v>0</v>
      </c>
      <c r="R265" s="238">
        <f>Q265*H265</f>
        <v>0</v>
      </c>
      <c r="S265" s="238">
        <v>0</v>
      </c>
      <c r="T265" s="239">
        <f>S265*H265</f>
        <v>0</v>
      </c>
      <c r="U265" s="40"/>
      <c r="V265" s="40"/>
      <c r="W265" s="40"/>
      <c r="X265" s="40"/>
      <c r="Y265" s="40"/>
      <c r="Z265" s="40"/>
      <c r="AA265" s="40"/>
      <c r="AB265" s="40"/>
      <c r="AC265" s="40"/>
      <c r="AD265" s="40"/>
      <c r="AE265" s="40"/>
      <c r="AR265" s="240" t="s">
        <v>300</v>
      </c>
      <c r="AT265" s="240" t="s">
        <v>230</v>
      </c>
      <c r="AU265" s="240" t="s">
        <v>91</v>
      </c>
      <c r="AY265" s="18" t="s">
        <v>227</v>
      </c>
      <c r="BE265" s="241">
        <f>IF(N265="základní",J265,0)</f>
        <v>0</v>
      </c>
      <c r="BF265" s="241">
        <f>IF(N265="snížená",J265,0)</f>
        <v>0</v>
      </c>
      <c r="BG265" s="241">
        <f>IF(N265="zákl. přenesená",J265,0)</f>
        <v>0</v>
      </c>
      <c r="BH265" s="241">
        <f>IF(N265="sníž. přenesená",J265,0)</f>
        <v>0</v>
      </c>
      <c r="BI265" s="241">
        <f>IF(N265="nulová",J265,0)</f>
        <v>0</v>
      </c>
      <c r="BJ265" s="18" t="s">
        <v>87</v>
      </c>
      <c r="BK265" s="241">
        <f>ROUND(I265*H265,2)</f>
        <v>0</v>
      </c>
      <c r="BL265" s="18" t="s">
        <v>300</v>
      </c>
      <c r="BM265" s="240" t="s">
        <v>3758</v>
      </c>
    </row>
    <row r="266" s="12" customFormat="1" ht="22.8" customHeight="1">
      <c r="A266" s="12"/>
      <c r="B266" s="213"/>
      <c r="C266" s="214"/>
      <c r="D266" s="215" t="s">
        <v>82</v>
      </c>
      <c r="E266" s="227" t="s">
        <v>3759</v>
      </c>
      <c r="F266" s="227" t="s">
        <v>3760</v>
      </c>
      <c r="G266" s="214"/>
      <c r="H266" s="214"/>
      <c r="I266" s="217"/>
      <c r="J266" s="228">
        <f>BK266</f>
        <v>0</v>
      </c>
      <c r="K266" s="214"/>
      <c r="L266" s="219"/>
      <c r="M266" s="220"/>
      <c r="N266" s="221"/>
      <c r="O266" s="221"/>
      <c r="P266" s="222">
        <f>SUM(P267:P284)</f>
        <v>0</v>
      </c>
      <c r="Q266" s="221"/>
      <c r="R266" s="222">
        <f>SUM(R267:R284)</f>
        <v>0.97821000000000014</v>
      </c>
      <c r="S266" s="221"/>
      <c r="T266" s="223">
        <f>SUM(T267:T284)</f>
        <v>1.1597999999999999</v>
      </c>
      <c r="U266" s="12"/>
      <c r="V266" s="12"/>
      <c r="W266" s="12"/>
      <c r="X266" s="12"/>
      <c r="Y266" s="12"/>
      <c r="Z266" s="12"/>
      <c r="AA266" s="12"/>
      <c r="AB266" s="12"/>
      <c r="AC266" s="12"/>
      <c r="AD266" s="12"/>
      <c r="AE266" s="12"/>
      <c r="AR266" s="224" t="s">
        <v>91</v>
      </c>
      <c r="AT266" s="225" t="s">
        <v>82</v>
      </c>
      <c r="AU266" s="225" t="s">
        <v>87</v>
      </c>
      <c r="AY266" s="224" t="s">
        <v>227</v>
      </c>
      <c r="BK266" s="226">
        <f>SUM(BK267:BK284)</f>
        <v>0</v>
      </c>
    </row>
    <row r="267" s="2" customFormat="1" ht="16.5" customHeight="1">
      <c r="A267" s="40"/>
      <c r="B267" s="41"/>
      <c r="C267" s="229" t="s">
        <v>988</v>
      </c>
      <c r="D267" s="229" t="s">
        <v>230</v>
      </c>
      <c r="E267" s="230" t="s">
        <v>3761</v>
      </c>
      <c r="F267" s="231" t="s">
        <v>3762</v>
      </c>
      <c r="G267" s="232" t="s">
        <v>2792</v>
      </c>
      <c r="H267" s="233">
        <v>9</v>
      </c>
      <c r="I267" s="234"/>
      <c r="J267" s="235">
        <f>ROUND(I267*H267,2)</f>
        <v>0</v>
      </c>
      <c r="K267" s="231" t="s">
        <v>234</v>
      </c>
      <c r="L267" s="46"/>
      <c r="M267" s="236" t="s">
        <v>1</v>
      </c>
      <c r="N267" s="237" t="s">
        <v>48</v>
      </c>
      <c r="O267" s="93"/>
      <c r="P267" s="238">
        <f>O267*H267</f>
        <v>0</v>
      </c>
      <c r="Q267" s="238">
        <v>0.016920000000000001</v>
      </c>
      <c r="R267" s="238">
        <f>Q267*H267</f>
        <v>0.15228</v>
      </c>
      <c r="S267" s="238">
        <v>0</v>
      </c>
      <c r="T267" s="239">
        <f>S267*H267</f>
        <v>0</v>
      </c>
      <c r="U267" s="40"/>
      <c r="V267" s="40"/>
      <c r="W267" s="40"/>
      <c r="X267" s="40"/>
      <c r="Y267" s="40"/>
      <c r="Z267" s="40"/>
      <c r="AA267" s="40"/>
      <c r="AB267" s="40"/>
      <c r="AC267" s="40"/>
      <c r="AD267" s="40"/>
      <c r="AE267" s="40"/>
      <c r="AR267" s="240" t="s">
        <v>300</v>
      </c>
      <c r="AT267" s="240" t="s">
        <v>230</v>
      </c>
      <c r="AU267" s="240" t="s">
        <v>91</v>
      </c>
      <c r="AY267" s="18" t="s">
        <v>227</v>
      </c>
      <c r="BE267" s="241">
        <f>IF(N267="základní",J267,0)</f>
        <v>0</v>
      </c>
      <c r="BF267" s="241">
        <f>IF(N267="snížená",J267,0)</f>
        <v>0</v>
      </c>
      <c r="BG267" s="241">
        <f>IF(N267="zákl. přenesená",J267,0)</f>
        <v>0</v>
      </c>
      <c r="BH267" s="241">
        <f>IF(N267="sníž. přenesená",J267,0)</f>
        <v>0</v>
      </c>
      <c r="BI267" s="241">
        <f>IF(N267="nulová",J267,0)</f>
        <v>0</v>
      </c>
      <c r="BJ267" s="18" t="s">
        <v>87</v>
      </c>
      <c r="BK267" s="241">
        <f>ROUND(I267*H267,2)</f>
        <v>0</v>
      </c>
      <c r="BL267" s="18" t="s">
        <v>300</v>
      </c>
      <c r="BM267" s="240" t="s">
        <v>3763</v>
      </c>
    </row>
    <row r="268" s="2" customFormat="1" ht="16.5" customHeight="1">
      <c r="A268" s="40"/>
      <c r="B268" s="41"/>
      <c r="C268" s="229" t="s">
        <v>995</v>
      </c>
      <c r="D268" s="229" t="s">
        <v>230</v>
      </c>
      <c r="E268" s="230" t="s">
        <v>3764</v>
      </c>
      <c r="F268" s="231" t="s">
        <v>3765</v>
      </c>
      <c r="G268" s="232" t="s">
        <v>3766</v>
      </c>
      <c r="H268" s="233">
        <v>60</v>
      </c>
      <c r="I268" s="234"/>
      <c r="J268" s="235">
        <f>ROUND(I268*H268,2)</f>
        <v>0</v>
      </c>
      <c r="K268" s="231" t="s">
        <v>1</v>
      </c>
      <c r="L268" s="46"/>
      <c r="M268" s="236" t="s">
        <v>1</v>
      </c>
      <c r="N268" s="237" t="s">
        <v>48</v>
      </c>
      <c r="O268" s="93"/>
      <c r="P268" s="238">
        <f>O268*H268</f>
        <v>0</v>
      </c>
      <c r="Q268" s="238">
        <v>0</v>
      </c>
      <c r="R268" s="238">
        <f>Q268*H268</f>
        <v>0</v>
      </c>
      <c r="S268" s="238">
        <v>0.01933</v>
      </c>
      <c r="T268" s="239">
        <f>S268*H268</f>
        <v>1.1597999999999999</v>
      </c>
      <c r="U268" s="40"/>
      <c r="V268" s="40"/>
      <c r="W268" s="40"/>
      <c r="X268" s="40"/>
      <c r="Y268" s="40"/>
      <c r="Z268" s="40"/>
      <c r="AA268" s="40"/>
      <c r="AB268" s="40"/>
      <c r="AC268" s="40"/>
      <c r="AD268" s="40"/>
      <c r="AE268" s="40"/>
      <c r="AR268" s="240" t="s">
        <v>300</v>
      </c>
      <c r="AT268" s="240" t="s">
        <v>230</v>
      </c>
      <c r="AU268" s="240" t="s">
        <v>91</v>
      </c>
      <c r="AY268" s="18" t="s">
        <v>227</v>
      </c>
      <c r="BE268" s="241">
        <f>IF(N268="základní",J268,0)</f>
        <v>0</v>
      </c>
      <c r="BF268" s="241">
        <f>IF(N268="snížená",J268,0)</f>
        <v>0</v>
      </c>
      <c r="BG268" s="241">
        <f>IF(N268="zákl. přenesená",J268,0)</f>
        <v>0</v>
      </c>
      <c r="BH268" s="241">
        <f>IF(N268="sníž. přenesená",J268,0)</f>
        <v>0</v>
      </c>
      <c r="BI268" s="241">
        <f>IF(N268="nulová",J268,0)</f>
        <v>0</v>
      </c>
      <c r="BJ268" s="18" t="s">
        <v>87</v>
      </c>
      <c r="BK268" s="241">
        <f>ROUND(I268*H268,2)</f>
        <v>0</v>
      </c>
      <c r="BL268" s="18" t="s">
        <v>300</v>
      </c>
      <c r="BM268" s="240" t="s">
        <v>3767</v>
      </c>
    </row>
    <row r="269" s="2" customFormat="1" ht="16.5" customHeight="1">
      <c r="A269" s="40"/>
      <c r="B269" s="41"/>
      <c r="C269" s="229" t="s">
        <v>1000</v>
      </c>
      <c r="D269" s="229" t="s">
        <v>230</v>
      </c>
      <c r="E269" s="230" t="s">
        <v>3768</v>
      </c>
      <c r="F269" s="231" t="s">
        <v>3769</v>
      </c>
      <c r="G269" s="232" t="s">
        <v>2792</v>
      </c>
      <c r="H269" s="233">
        <v>5</v>
      </c>
      <c r="I269" s="234"/>
      <c r="J269" s="235">
        <f>ROUND(I269*H269,2)</f>
        <v>0</v>
      </c>
      <c r="K269" s="231" t="s">
        <v>234</v>
      </c>
      <c r="L269" s="46"/>
      <c r="M269" s="236" t="s">
        <v>1</v>
      </c>
      <c r="N269" s="237" t="s">
        <v>48</v>
      </c>
      <c r="O269" s="93"/>
      <c r="P269" s="238">
        <f>O269*H269</f>
        <v>0</v>
      </c>
      <c r="Q269" s="238">
        <v>0.018079999999999999</v>
      </c>
      <c r="R269" s="238">
        <f>Q269*H269</f>
        <v>0.090399999999999994</v>
      </c>
      <c r="S269" s="238">
        <v>0</v>
      </c>
      <c r="T269" s="239">
        <f>S269*H269</f>
        <v>0</v>
      </c>
      <c r="U269" s="40"/>
      <c r="V269" s="40"/>
      <c r="W269" s="40"/>
      <c r="X269" s="40"/>
      <c r="Y269" s="40"/>
      <c r="Z269" s="40"/>
      <c r="AA269" s="40"/>
      <c r="AB269" s="40"/>
      <c r="AC269" s="40"/>
      <c r="AD269" s="40"/>
      <c r="AE269" s="40"/>
      <c r="AR269" s="240" t="s">
        <v>300</v>
      </c>
      <c r="AT269" s="240" t="s">
        <v>230</v>
      </c>
      <c r="AU269" s="240" t="s">
        <v>91</v>
      </c>
      <c r="AY269" s="18" t="s">
        <v>227</v>
      </c>
      <c r="BE269" s="241">
        <f>IF(N269="základní",J269,0)</f>
        <v>0</v>
      </c>
      <c r="BF269" s="241">
        <f>IF(N269="snížená",J269,0)</f>
        <v>0</v>
      </c>
      <c r="BG269" s="241">
        <f>IF(N269="zákl. přenesená",J269,0)</f>
        <v>0</v>
      </c>
      <c r="BH269" s="241">
        <f>IF(N269="sníž. přenesená",J269,0)</f>
        <v>0</v>
      </c>
      <c r="BI269" s="241">
        <f>IF(N269="nulová",J269,0)</f>
        <v>0</v>
      </c>
      <c r="BJ269" s="18" t="s">
        <v>87</v>
      </c>
      <c r="BK269" s="241">
        <f>ROUND(I269*H269,2)</f>
        <v>0</v>
      </c>
      <c r="BL269" s="18" t="s">
        <v>300</v>
      </c>
      <c r="BM269" s="240" t="s">
        <v>3770</v>
      </c>
    </row>
    <row r="270" s="2" customFormat="1" ht="16.5" customHeight="1">
      <c r="A270" s="40"/>
      <c r="B270" s="41"/>
      <c r="C270" s="229" t="s">
        <v>1004</v>
      </c>
      <c r="D270" s="229" t="s">
        <v>230</v>
      </c>
      <c r="E270" s="230" t="s">
        <v>3771</v>
      </c>
      <c r="F270" s="231" t="s">
        <v>3772</v>
      </c>
      <c r="G270" s="232" t="s">
        <v>2792</v>
      </c>
      <c r="H270" s="233">
        <v>14</v>
      </c>
      <c r="I270" s="234"/>
      <c r="J270" s="235">
        <f>ROUND(I270*H270,2)</f>
        <v>0</v>
      </c>
      <c r="K270" s="231" t="s">
        <v>234</v>
      </c>
      <c r="L270" s="46"/>
      <c r="M270" s="236" t="s">
        <v>1</v>
      </c>
      <c r="N270" s="237" t="s">
        <v>48</v>
      </c>
      <c r="O270" s="93"/>
      <c r="P270" s="238">
        <f>O270*H270</f>
        <v>0</v>
      </c>
      <c r="Q270" s="238">
        <v>0.022749999999999999</v>
      </c>
      <c r="R270" s="238">
        <f>Q270*H270</f>
        <v>0.31850000000000001</v>
      </c>
      <c r="S270" s="238">
        <v>0</v>
      </c>
      <c r="T270" s="239">
        <f>S270*H270</f>
        <v>0</v>
      </c>
      <c r="U270" s="40"/>
      <c r="V270" s="40"/>
      <c r="W270" s="40"/>
      <c r="X270" s="40"/>
      <c r="Y270" s="40"/>
      <c r="Z270" s="40"/>
      <c r="AA270" s="40"/>
      <c r="AB270" s="40"/>
      <c r="AC270" s="40"/>
      <c r="AD270" s="40"/>
      <c r="AE270" s="40"/>
      <c r="AR270" s="240" t="s">
        <v>300</v>
      </c>
      <c r="AT270" s="240" t="s">
        <v>230</v>
      </c>
      <c r="AU270" s="240" t="s">
        <v>91</v>
      </c>
      <c r="AY270" s="18" t="s">
        <v>227</v>
      </c>
      <c r="BE270" s="241">
        <f>IF(N270="základní",J270,0)</f>
        <v>0</v>
      </c>
      <c r="BF270" s="241">
        <f>IF(N270="snížená",J270,0)</f>
        <v>0</v>
      </c>
      <c r="BG270" s="241">
        <f>IF(N270="zákl. přenesená",J270,0)</f>
        <v>0</v>
      </c>
      <c r="BH270" s="241">
        <f>IF(N270="sníž. přenesená",J270,0)</f>
        <v>0</v>
      </c>
      <c r="BI270" s="241">
        <f>IF(N270="nulová",J270,0)</f>
        <v>0</v>
      </c>
      <c r="BJ270" s="18" t="s">
        <v>87</v>
      </c>
      <c r="BK270" s="241">
        <f>ROUND(I270*H270,2)</f>
        <v>0</v>
      </c>
      <c r="BL270" s="18" t="s">
        <v>300</v>
      </c>
      <c r="BM270" s="240" t="s">
        <v>3773</v>
      </c>
    </row>
    <row r="271" s="2" customFormat="1" ht="16.5" customHeight="1">
      <c r="A271" s="40"/>
      <c r="B271" s="41"/>
      <c r="C271" s="229" t="s">
        <v>1009</v>
      </c>
      <c r="D271" s="229" t="s">
        <v>230</v>
      </c>
      <c r="E271" s="230" t="s">
        <v>3774</v>
      </c>
      <c r="F271" s="231" t="s">
        <v>3775</v>
      </c>
      <c r="G271" s="232" t="s">
        <v>2792</v>
      </c>
      <c r="H271" s="233">
        <v>7</v>
      </c>
      <c r="I271" s="234"/>
      <c r="J271" s="235">
        <f>ROUND(I271*H271,2)</f>
        <v>0</v>
      </c>
      <c r="K271" s="231" t="s">
        <v>1</v>
      </c>
      <c r="L271" s="46"/>
      <c r="M271" s="236" t="s">
        <v>1</v>
      </c>
      <c r="N271" s="237" t="s">
        <v>48</v>
      </c>
      <c r="O271" s="93"/>
      <c r="P271" s="238">
        <f>O271*H271</f>
        <v>0</v>
      </c>
      <c r="Q271" s="238">
        <v>0.036490000000000002</v>
      </c>
      <c r="R271" s="238">
        <f>Q271*H271</f>
        <v>0.25542999999999999</v>
      </c>
      <c r="S271" s="238">
        <v>0</v>
      </c>
      <c r="T271" s="239">
        <f>S271*H271</f>
        <v>0</v>
      </c>
      <c r="U271" s="40"/>
      <c r="V271" s="40"/>
      <c r="W271" s="40"/>
      <c r="X271" s="40"/>
      <c r="Y271" s="40"/>
      <c r="Z271" s="40"/>
      <c r="AA271" s="40"/>
      <c r="AB271" s="40"/>
      <c r="AC271" s="40"/>
      <c r="AD271" s="40"/>
      <c r="AE271" s="40"/>
      <c r="AR271" s="240" t="s">
        <v>300</v>
      </c>
      <c r="AT271" s="240" t="s">
        <v>230</v>
      </c>
      <c r="AU271" s="240" t="s">
        <v>91</v>
      </c>
      <c r="AY271" s="18" t="s">
        <v>227</v>
      </c>
      <c r="BE271" s="241">
        <f>IF(N271="základní",J271,0)</f>
        <v>0</v>
      </c>
      <c r="BF271" s="241">
        <f>IF(N271="snížená",J271,0)</f>
        <v>0</v>
      </c>
      <c r="BG271" s="241">
        <f>IF(N271="zákl. přenesená",J271,0)</f>
        <v>0</v>
      </c>
      <c r="BH271" s="241">
        <f>IF(N271="sníž. přenesená",J271,0)</f>
        <v>0</v>
      </c>
      <c r="BI271" s="241">
        <f>IF(N271="nulová",J271,0)</f>
        <v>0</v>
      </c>
      <c r="BJ271" s="18" t="s">
        <v>87</v>
      </c>
      <c r="BK271" s="241">
        <f>ROUND(I271*H271,2)</f>
        <v>0</v>
      </c>
      <c r="BL271" s="18" t="s">
        <v>300</v>
      </c>
      <c r="BM271" s="240" t="s">
        <v>3776</v>
      </c>
    </row>
    <row r="272" s="2" customFormat="1" ht="16.5" customHeight="1">
      <c r="A272" s="40"/>
      <c r="B272" s="41"/>
      <c r="C272" s="229" t="s">
        <v>1014</v>
      </c>
      <c r="D272" s="229" t="s">
        <v>230</v>
      </c>
      <c r="E272" s="230" t="s">
        <v>3777</v>
      </c>
      <c r="F272" s="231" t="s">
        <v>3778</v>
      </c>
      <c r="G272" s="232" t="s">
        <v>2792</v>
      </c>
      <c r="H272" s="233">
        <v>2</v>
      </c>
      <c r="I272" s="234"/>
      <c r="J272" s="235">
        <f>ROUND(I272*H272,2)</f>
        <v>0</v>
      </c>
      <c r="K272" s="231" t="s">
        <v>1</v>
      </c>
      <c r="L272" s="46"/>
      <c r="M272" s="236" t="s">
        <v>1</v>
      </c>
      <c r="N272" s="237" t="s">
        <v>48</v>
      </c>
      <c r="O272" s="93"/>
      <c r="P272" s="238">
        <f>O272*H272</f>
        <v>0</v>
      </c>
      <c r="Q272" s="238">
        <v>0.0049300000000000004</v>
      </c>
      <c r="R272" s="238">
        <f>Q272*H272</f>
        <v>0.0098600000000000007</v>
      </c>
      <c r="S272" s="238">
        <v>0</v>
      </c>
      <c r="T272" s="239">
        <f>S272*H272</f>
        <v>0</v>
      </c>
      <c r="U272" s="40"/>
      <c r="V272" s="40"/>
      <c r="W272" s="40"/>
      <c r="X272" s="40"/>
      <c r="Y272" s="40"/>
      <c r="Z272" s="40"/>
      <c r="AA272" s="40"/>
      <c r="AB272" s="40"/>
      <c r="AC272" s="40"/>
      <c r="AD272" s="40"/>
      <c r="AE272" s="40"/>
      <c r="AR272" s="240" t="s">
        <v>300</v>
      </c>
      <c r="AT272" s="240" t="s">
        <v>230</v>
      </c>
      <c r="AU272" s="240" t="s">
        <v>91</v>
      </c>
      <c r="AY272" s="18" t="s">
        <v>227</v>
      </c>
      <c r="BE272" s="241">
        <f>IF(N272="základní",J272,0)</f>
        <v>0</v>
      </c>
      <c r="BF272" s="241">
        <f>IF(N272="snížená",J272,0)</f>
        <v>0</v>
      </c>
      <c r="BG272" s="241">
        <f>IF(N272="zákl. přenesená",J272,0)</f>
        <v>0</v>
      </c>
      <c r="BH272" s="241">
        <f>IF(N272="sníž. přenesená",J272,0)</f>
        <v>0</v>
      </c>
      <c r="BI272" s="241">
        <f>IF(N272="nulová",J272,0)</f>
        <v>0</v>
      </c>
      <c r="BJ272" s="18" t="s">
        <v>87</v>
      </c>
      <c r="BK272" s="241">
        <f>ROUND(I272*H272,2)</f>
        <v>0</v>
      </c>
      <c r="BL272" s="18" t="s">
        <v>300</v>
      </c>
      <c r="BM272" s="240" t="s">
        <v>3779</v>
      </c>
    </row>
    <row r="273" s="2" customFormat="1" ht="16.5" customHeight="1">
      <c r="A273" s="40"/>
      <c r="B273" s="41"/>
      <c r="C273" s="229" t="s">
        <v>1018</v>
      </c>
      <c r="D273" s="229" t="s">
        <v>230</v>
      </c>
      <c r="E273" s="230" t="s">
        <v>3780</v>
      </c>
      <c r="F273" s="231" t="s">
        <v>3781</v>
      </c>
      <c r="G273" s="232" t="s">
        <v>2792</v>
      </c>
      <c r="H273" s="233">
        <v>1</v>
      </c>
      <c r="I273" s="234"/>
      <c r="J273" s="235">
        <f>ROUND(I273*H273,2)</f>
        <v>0</v>
      </c>
      <c r="K273" s="231" t="s">
        <v>1</v>
      </c>
      <c r="L273" s="46"/>
      <c r="M273" s="236" t="s">
        <v>1</v>
      </c>
      <c r="N273" s="237" t="s">
        <v>48</v>
      </c>
      <c r="O273" s="93"/>
      <c r="P273" s="238">
        <f>O273*H273</f>
        <v>0</v>
      </c>
      <c r="Q273" s="238">
        <v>0.0098300000000000002</v>
      </c>
      <c r="R273" s="238">
        <f>Q273*H273</f>
        <v>0.0098300000000000002</v>
      </c>
      <c r="S273" s="238">
        <v>0</v>
      </c>
      <c r="T273" s="239">
        <f>S273*H273</f>
        <v>0</v>
      </c>
      <c r="U273" s="40"/>
      <c r="V273" s="40"/>
      <c r="W273" s="40"/>
      <c r="X273" s="40"/>
      <c r="Y273" s="40"/>
      <c r="Z273" s="40"/>
      <c r="AA273" s="40"/>
      <c r="AB273" s="40"/>
      <c r="AC273" s="40"/>
      <c r="AD273" s="40"/>
      <c r="AE273" s="40"/>
      <c r="AR273" s="240" t="s">
        <v>300</v>
      </c>
      <c r="AT273" s="240" t="s">
        <v>230</v>
      </c>
      <c r="AU273" s="240" t="s">
        <v>91</v>
      </c>
      <c r="AY273" s="18" t="s">
        <v>227</v>
      </c>
      <c r="BE273" s="241">
        <f>IF(N273="základní",J273,0)</f>
        <v>0</v>
      </c>
      <c r="BF273" s="241">
        <f>IF(N273="snížená",J273,0)</f>
        <v>0</v>
      </c>
      <c r="BG273" s="241">
        <f>IF(N273="zákl. přenesená",J273,0)</f>
        <v>0</v>
      </c>
      <c r="BH273" s="241">
        <f>IF(N273="sníž. přenesená",J273,0)</f>
        <v>0</v>
      </c>
      <c r="BI273" s="241">
        <f>IF(N273="nulová",J273,0)</f>
        <v>0</v>
      </c>
      <c r="BJ273" s="18" t="s">
        <v>87</v>
      </c>
      <c r="BK273" s="241">
        <f>ROUND(I273*H273,2)</f>
        <v>0</v>
      </c>
      <c r="BL273" s="18" t="s">
        <v>300</v>
      </c>
      <c r="BM273" s="240" t="s">
        <v>3782</v>
      </c>
    </row>
    <row r="274" s="2" customFormat="1" ht="16.5" customHeight="1">
      <c r="A274" s="40"/>
      <c r="B274" s="41"/>
      <c r="C274" s="229" t="s">
        <v>1024</v>
      </c>
      <c r="D274" s="229" t="s">
        <v>230</v>
      </c>
      <c r="E274" s="230" t="s">
        <v>3783</v>
      </c>
      <c r="F274" s="231" t="s">
        <v>3784</v>
      </c>
      <c r="G274" s="232" t="s">
        <v>2792</v>
      </c>
      <c r="H274" s="233">
        <v>1</v>
      </c>
      <c r="I274" s="234"/>
      <c r="J274" s="235">
        <f>ROUND(I274*H274,2)</f>
        <v>0</v>
      </c>
      <c r="K274" s="231" t="s">
        <v>234</v>
      </c>
      <c r="L274" s="46"/>
      <c r="M274" s="236" t="s">
        <v>1</v>
      </c>
      <c r="N274" s="237" t="s">
        <v>48</v>
      </c>
      <c r="O274" s="93"/>
      <c r="P274" s="238">
        <f>O274*H274</f>
        <v>0</v>
      </c>
      <c r="Q274" s="238">
        <v>0.0147</v>
      </c>
      <c r="R274" s="238">
        <f>Q274*H274</f>
        <v>0.0147</v>
      </c>
      <c r="S274" s="238">
        <v>0</v>
      </c>
      <c r="T274" s="239">
        <f>S274*H274</f>
        <v>0</v>
      </c>
      <c r="U274" s="40"/>
      <c r="V274" s="40"/>
      <c r="W274" s="40"/>
      <c r="X274" s="40"/>
      <c r="Y274" s="40"/>
      <c r="Z274" s="40"/>
      <c r="AA274" s="40"/>
      <c r="AB274" s="40"/>
      <c r="AC274" s="40"/>
      <c r="AD274" s="40"/>
      <c r="AE274" s="40"/>
      <c r="AR274" s="240" t="s">
        <v>300</v>
      </c>
      <c r="AT274" s="240" t="s">
        <v>230</v>
      </c>
      <c r="AU274" s="240" t="s">
        <v>91</v>
      </c>
      <c r="AY274" s="18" t="s">
        <v>227</v>
      </c>
      <c r="BE274" s="241">
        <f>IF(N274="základní",J274,0)</f>
        <v>0</v>
      </c>
      <c r="BF274" s="241">
        <f>IF(N274="snížená",J274,0)</f>
        <v>0</v>
      </c>
      <c r="BG274" s="241">
        <f>IF(N274="zákl. přenesená",J274,0)</f>
        <v>0</v>
      </c>
      <c r="BH274" s="241">
        <f>IF(N274="sníž. přenesená",J274,0)</f>
        <v>0</v>
      </c>
      <c r="BI274" s="241">
        <f>IF(N274="nulová",J274,0)</f>
        <v>0</v>
      </c>
      <c r="BJ274" s="18" t="s">
        <v>87</v>
      </c>
      <c r="BK274" s="241">
        <f>ROUND(I274*H274,2)</f>
        <v>0</v>
      </c>
      <c r="BL274" s="18" t="s">
        <v>300</v>
      </c>
      <c r="BM274" s="240" t="s">
        <v>3785</v>
      </c>
    </row>
    <row r="275" s="2" customFormat="1" ht="16.5" customHeight="1">
      <c r="A275" s="40"/>
      <c r="B275" s="41"/>
      <c r="C275" s="229" t="s">
        <v>1028</v>
      </c>
      <c r="D275" s="229" t="s">
        <v>230</v>
      </c>
      <c r="E275" s="230" t="s">
        <v>3786</v>
      </c>
      <c r="F275" s="231" t="s">
        <v>3787</v>
      </c>
      <c r="G275" s="232" t="s">
        <v>2792</v>
      </c>
      <c r="H275" s="233">
        <v>53</v>
      </c>
      <c r="I275" s="234"/>
      <c r="J275" s="235">
        <f>ROUND(I275*H275,2)</f>
        <v>0</v>
      </c>
      <c r="K275" s="231" t="s">
        <v>234</v>
      </c>
      <c r="L275" s="46"/>
      <c r="M275" s="236" t="s">
        <v>1</v>
      </c>
      <c r="N275" s="237" t="s">
        <v>48</v>
      </c>
      <c r="O275" s="93"/>
      <c r="P275" s="238">
        <f>O275*H275</f>
        <v>0</v>
      </c>
      <c r="Q275" s="238">
        <v>0.00029999999999999997</v>
      </c>
      <c r="R275" s="238">
        <f>Q275*H275</f>
        <v>0.015899999999999997</v>
      </c>
      <c r="S275" s="238">
        <v>0</v>
      </c>
      <c r="T275" s="239">
        <f>S275*H275</f>
        <v>0</v>
      </c>
      <c r="U275" s="40"/>
      <c r="V275" s="40"/>
      <c r="W275" s="40"/>
      <c r="X275" s="40"/>
      <c r="Y275" s="40"/>
      <c r="Z275" s="40"/>
      <c r="AA275" s="40"/>
      <c r="AB275" s="40"/>
      <c r="AC275" s="40"/>
      <c r="AD275" s="40"/>
      <c r="AE275" s="40"/>
      <c r="AR275" s="240" t="s">
        <v>300</v>
      </c>
      <c r="AT275" s="240" t="s">
        <v>230</v>
      </c>
      <c r="AU275" s="240" t="s">
        <v>91</v>
      </c>
      <c r="AY275" s="18" t="s">
        <v>227</v>
      </c>
      <c r="BE275" s="241">
        <f>IF(N275="základní",J275,0)</f>
        <v>0</v>
      </c>
      <c r="BF275" s="241">
        <f>IF(N275="snížená",J275,0)</f>
        <v>0</v>
      </c>
      <c r="BG275" s="241">
        <f>IF(N275="zákl. přenesená",J275,0)</f>
        <v>0</v>
      </c>
      <c r="BH275" s="241">
        <f>IF(N275="sníž. přenesená",J275,0)</f>
        <v>0</v>
      </c>
      <c r="BI275" s="241">
        <f>IF(N275="nulová",J275,0)</f>
        <v>0</v>
      </c>
      <c r="BJ275" s="18" t="s">
        <v>87</v>
      </c>
      <c r="BK275" s="241">
        <f>ROUND(I275*H275,2)</f>
        <v>0</v>
      </c>
      <c r="BL275" s="18" t="s">
        <v>300</v>
      </c>
      <c r="BM275" s="240" t="s">
        <v>3788</v>
      </c>
    </row>
    <row r="276" s="2" customFormat="1" ht="16.5" customHeight="1">
      <c r="A276" s="40"/>
      <c r="B276" s="41"/>
      <c r="C276" s="284" t="s">
        <v>1039</v>
      </c>
      <c r="D276" s="284" t="s">
        <v>407</v>
      </c>
      <c r="E276" s="285" t="s">
        <v>3789</v>
      </c>
      <c r="F276" s="286" t="s">
        <v>3790</v>
      </c>
      <c r="G276" s="287" t="s">
        <v>459</v>
      </c>
      <c r="H276" s="288">
        <v>86</v>
      </c>
      <c r="I276" s="289"/>
      <c r="J276" s="290">
        <f>ROUND(I276*H276,2)</f>
        <v>0</v>
      </c>
      <c r="K276" s="286" t="s">
        <v>234</v>
      </c>
      <c r="L276" s="291"/>
      <c r="M276" s="292" t="s">
        <v>1</v>
      </c>
      <c r="N276" s="293" t="s">
        <v>48</v>
      </c>
      <c r="O276" s="93"/>
      <c r="P276" s="238">
        <f>O276*H276</f>
        <v>0</v>
      </c>
      <c r="Q276" s="238">
        <v>6.9999999999999994E-05</v>
      </c>
      <c r="R276" s="238">
        <f>Q276*H276</f>
        <v>0.0060199999999999993</v>
      </c>
      <c r="S276" s="238">
        <v>0</v>
      </c>
      <c r="T276" s="239">
        <f>S276*H276</f>
        <v>0</v>
      </c>
      <c r="U276" s="40"/>
      <c r="V276" s="40"/>
      <c r="W276" s="40"/>
      <c r="X276" s="40"/>
      <c r="Y276" s="40"/>
      <c r="Z276" s="40"/>
      <c r="AA276" s="40"/>
      <c r="AB276" s="40"/>
      <c r="AC276" s="40"/>
      <c r="AD276" s="40"/>
      <c r="AE276" s="40"/>
      <c r="AR276" s="240" t="s">
        <v>525</v>
      </c>
      <c r="AT276" s="240" t="s">
        <v>407</v>
      </c>
      <c r="AU276" s="240" t="s">
        <v>91</v>
      </c>
      <c r="AY276" s="18" t="s">
        <v>227</v>
      </c>
      <c r="BE276" s="241">
        <f>IF(N276="základní",J276,0)</f>
        <v>0</v>
      </c>
      <c r="BF276" s="241">
        <f>IF(N276="snížená",J276,0)</f>
        <v>0</v>
      </c>
      <c r="BG276" s="241">
        <f>IF(N276="zákl. přenesená",J276,0)</f>
        <v>0</v>
      </c>
      <c r="BH276" s="241">
        <f>IF(N276="sníž. přenesená",J276,0)</f>
        <v>0</v>
      </c>
      <c r="BI276" s="241">
        <f>IF(N276="nulová",J276,0)</f>
        <v>0</v>
      </c>
      <c r="BJ276" s="18" t="s">
        <v>87</v>
      </c>
      <c r="BK276" s="241">
        <f>ROUND(I276*H276,2)</f>
        <v>0</v>
      </c>
      <c r="BL276" s="18" t="s">
        <v>300</v>
      </c>
      <c r="BM276" s="240" t="s">
        <v>3791</v>
      </c>
    </row>
    <row r="277" s="2" customFormat="1" ht="16.5" customHeight="1">
      <c r="A277" s="40"/>
      <c r="B277" s="41"/>
      <c r="C277" s="229" t="s">
        <v>1048</v>
      </c>
      <c r="D277" s="229" t="s">
        <v>230</v>
      </c>
      <c r="E277" s="230" t="s">
        <v>3792</v>
      </c>
      <c r="F277" s="231" t="s">
        <v>3793</v>
      </c>
      <c r="G277" s="232" t="s">
        <v>459</v>
      </c>
      <c r="H277" s="233">
        <v>3</v>
      </c>
      <c r="I277" s="234"/>
      <c r="J277" s="235">
        <f>ROUND(I277*H277,2)</f>
        <v>0</v>
      </c>
      <c r="K277" s="231" t="s">
        <v>234</v>
      </c>
      <c r="L277" s="46"/>
      <c r="M277" s="236" t="s">
        <v>1</v>
      </c>
      <c r="N277" s="237" t="s">
        <v>48</v>
      </c>
      <c r="O277" s="93"/>
      <c r="P277" s="238">
        <f>O277*H277</f>
        <v>0</v>
      </c>
      <c r="Q277" s="238">
        <v>0.00109</v>
      </c>
      <c r="R277" s="238">
        <f>Q277*H277</f>
        <v>0.0032700000000000003</v>
      </c>
      <c r="S277" s="238">
        <v>0</v>
      </c>
      <c r="T277" s="239">
        <f>S277*H277</f>
        <v>0</v>
      </c>
      <c r="U277" s="40"/>
      <c r="V277" s="40"/>
      <c r="W277" s="40"/>
      <c r="X277" s="40"/>
      <c r="Y277" s="40"/>
      <c r="Z277" s="40"/>
      <c r="AA277" s="40"/>
      <c r="AB277" s="40"/>
      <c r="AC277" s="40"/>
      <c r="AD277" s="40"/>
      <c r="AE277" s="40"/>
      <c r="AR277" s="240" t="s">
        <v>300</v>
      </c>
      <c r="AT277" s="240" t="s">
        <v>230</v>
      </c>
      <c r="AU277" s="240" t="s">
        <v>91</v>
      </c>
      <c r="AY277" s="18" t="s">
        <v>227</v>
      </c>
      <c r="BE277" s="241">
        <f>IF(N277="základní",J277,0)</f>
        <v>0</v>
      </c>
      <c r="BF277" s="241">
        <f>IF(N277="snížená",J277,0)</f>
        <v>0</v>
      </c>
      <c r="BG277" s="241">
        <f>IF(N277="zákl. přenesená",J277,0)</f>
        <v>0</v>
      </c>
      <c r="BH277" s="241">
        <f>IF(N277="sníž. přenesená",J277,0)</f>
        <v>0</v>
      </c>
      <c r="BI277" s="241">
        <f>IF(N277="nulová",J277,0)</f>
        <v>0</v>
      </c>
      <c r="BJ277" s="18" t="s">
        <v>87</v>
      </c>
      <c r="BK277" s="241">
        <f>ROUND(I277*H277,2)</f>
        <v>0</v>
      </c>
      <c r="BL277" s="18" t="s">
        <v>300</v>
      </c>
      <c r="BM277" s="240" t="s">
        <v>3794</v>
      </c>
    </row>
    <row r="278" s="2" customFormat="1" ht="16.5" customHeight="1">
      <c r="A278" s="40"/>
      <c r="B278" s="41"/>
      <c r="C278" s="229" t="s">
        <v>1066</v>
      </c>
      <c r="D278" s="229" t="s">
        <v>230</v>
      </c>
      <c r="E278" s="230" t="s">
        <v>3795</v>
      </c>
      <c r="F278" s="231" t="s">
        <v>3796</v>
      </c>
      <c r="G278" s="232" t="s">
        <v>2792</v>
      </c>
      <c r="H278" s="233">
        <v>4</v>
      </c>
      <c r="I278" s="234"/>
      <c r="J278" s="235">
        <f>ROUND(I278*H278,2)</f>
        <v>0</v>
      </c>
      <c r="K278" s="231" t="s">
        <v>234</v>
      </c>
      <c r="L278" s="46"/>
      <c r="M278" s="236" t="s">
        <v>1</v>
      </c>
      <c r="N278" s="237" t="s">
        <v>48</v>
      </c>
      <c r="O278" s="93"/>
      <c r="P278" s="238">
        <f>O278*H278</f>
        <v>0</v>
      </c>
      <c r="Q278" s="238">
        <v>0.0018</v>
      </c>
      <c r="R278" s="238">
        <f>Q278*H278</f>
        <v>0.0071999999999999998</v>
      </c>
      <c r="S278" s="238">
        <v>0</v>
      </c>
      <c r="T278" s="239">
        <f>S278*H278</f>
        <v>0</v>
      </c>
      <c r="U278" s="40"/>
      <c r="V278" s="40"/>
      <c r="W278" s="40"/>
      <c r="X278" s="40"/>
      <c r="Y278" s="40"/>
      <c r="Z278" s="40"/>
      <c r="AA278" s="40"/>
      <c r="AB278" s="40"/>
      <c r="AC278" s="40"/>
      <c r="AD278" s="40"/>
      <c r="AE278" s="40"/>
      <c r="AR278" s="240" t="s">
        <v>300</v>
      </c>
      <c r="AT278" s="240" t="s">
        <v>230</v>
      </c>
      <c r="AU278" s="240" t="s">
        <v>91</v>
      </c>
      <c r="AY278" s="18" t="s">
        <v>227</v>
      </c>
      <c r="BE278" s="241">
        <f>IF(N278="základní",J278,0)</f>
        <v>0</v>
      </c>
      <c r="BF278" s="241">
        <f>IF(N278="snížená",J278,0)</f>
        <v>0</v>
      </c>
      <c r="BG278" s="241">
        <f>IF(N278="zákl. přenesená",J278,0)</f>
        <v>0</v>
      </c>
      <c r="BH278" s="241">
        <f>IF(N278="sníž. přenesená",J278,0)</f>
        <v>0</v>
      </c>
      <c r="BI278" s="241">
        <f>IF(N278="nulová",J278,0)</f>
        <v>0</v>
      </c>
      <c r="BJ278" s="18" t="s">
        <v>87</v>
      </c>
      <c r="BK278" s="241">
        <f>ROUND(I278*H278,2)</f>
        <v>0</v>
      </c>
      <c r="BL278" s="18" t="s">
        <v>300</v>
      </c>
      <c r="BM278" s="240" t="s">
        <v>3797</v>
      </c>
    </row>
    <row r="279" s="2" customFormat="1" ht="16.5" customHeight="1">
      <c r="A279" s="40"/>
      <c r="B279" s="41"/>
      <c r="C279" s="229" t="s">
        <v>1074</v>
      </c>
      <c r="D279" s="229" t="s">
        <v>230</v>
      </c>
      <c r="E279" s="230" t="s">
        <v>3798</v>
      </c>
      <c r="F279" s="231" t="s">
        <v>3799</v>
      </c>
      <c r="G279" s="232" t="s">
        <v>2792</v>
      </c>
      <c r="H279" s="233">
        <v>14</v>
      </c>
      <c r="I279" s="234"/>
      <c r="J279" s="235">
        <f>ROUND(I279*H279,2)</f>
        <v>0</v>
      </c>
      <c r="K279" s="231" t="s">
        <v>234</v>
      </c>
      <c r="L279" s="46"/>
      <c r="M279" s="236" t="s">
        <v>1</v>
      </c>
      <c r="N279" s="237" t="s">
        <v>48</v>
      </c>
      <c r="O279" s="93"/>
      <c r="P279" s="238">
        <f>O279*H279</f>
        <v>0</v>
      </c>
      <c r="Q279" s="238">
        <v>0.0018400000000000001</v>
      </c>
      <c r="R279" s="238">
        <f>Q279*H279</f>
        <v>0.025760000000000002</v>
      </c>
      <c r="S279" s="238">
        <v>0</v>
      </c>
      <c r="T279" s="239">
        <f>S279*H279</f>
        <v>0</v>
      </c>
      <c r="U279" s="40"/>
      <c r="V279" s="40"/>
      <c r="W279" s="40"/>
      <c r="X279" s="40"/>
      <c r="Y279" s="40"/>
      <c r="Z279" s="40"/>
      <c r="AA279" s="40"/>
      <c r="AB279" s="40"/>
      <c r="AC279" s="40"/>
      <c r="AD279" s="40"/>
      <c r="AE279" s="40"/>
      <c r="AR279" s="240" t="s">
        <v>300</v>
      </c>
      <c r="AT279" s="240" t="s">
        <v>230</v>
      </c>
      <c r="AU279" s="240" t="s">
        <v>91</v>
      </c>
      <c r="AY279" s="18" t="s">
        <v>227</v>
      </c>
      <c r="BE279" s="241">
        <f>IF(N279="základní",J279,0)</f>
        <v>0</v>
      </c>
      <c r="BF279" s="241">
        <f>IF(N279="snížená",J279,0)</f>
        <v>0</v>
      </c>
      <c r="BG279" s="241">
        <f>IF(N279="zákl. přenesená",J279,0)</f>
        <v>0</v>
      </c>
      <c r="BH279" s="241">
        <f>IF(N279="sníž. přenesená",J279,0)</f>
        <v>0</v>
      </c>
      <c r="BI279" s="241">
        <f>IF(N279="nulová",J279,0)</f>
        <v>0</v>
      </c>
      <c r="BJ279" s="18" t="s">
        <v>87</v>
      </c>
      <c r="BK279" s="241">
        <f>ROUND(I279*H279,2)</f>
        <v>0</v>
      </c>
      <c r="BL279" s="18" t="s">
        <v>300</v>
      </c>
      <c r="BM279" s="240" t="s">
        <v>3800</v>
      </c>
    </row>
    <row r="280" s="2" customFormat="1" ht="16.5" customHeight="1">
      <c r="A280" s="40"/>
      <c r="B280" s="41"/>
      <c r="C280" s="229" t="s">
        <v>1079</v>
      </c>
      <c r="D280" s="229" t="s">
        <v>230</v>
      </c>
      <c r="E280" s="230" t="s">
        <v>3801</v>
      </c>
      <c r="F280" s="231" t="s">
        <v>3802</v>
      </c>
      <c r="G280" s="232" t="s">
        <v>2792</v>
      </c>
      <c r="H280" s="233">
        <v>1</v>
      </c>
      <c r="I280" s="234"/>
      <c r="J280" s="235">
        <f>ROUND(I280*H280,2)</f>
        <v>0</v>
      </c>
      <c r="K280" s="231" t="s">
        <v>234</v>
      </c>
      <c r="L280" s="46"/>
      <c r="M280" s="236" t="s">
        <v>1</v>
      </c>
      <c r="N280" s="237" t="s">
        <v>48</v>
      </c>
      <c r="O280" s="93"/>
      <c r="P280" s="238">
        <f>O280*H280</f>
        <v>0</v>
      </c>
      <c r="Q280" s="238">
        <v>0.0019599999999999999</v>
      </c>
      <c r="R280" s="238">
        <f>Q280*H280</f>
        <v>0.0019599999999999999</v>
      </c>
      <c r="S280" s="238">
        <v>0</v>
      </c>
      <c r="T280" s="239">
        <f>S280*H280</f>
        <v>0</v>
      </c>
      <c r="U280" s="40"/>
      <c r="V280" s="40"/>
      <c r="W280" s="40"/>
      <c r="X280" s="40"/>
      <c r="Y280" s="40"/>
      <c r="Z280" s="40"/>
      <c r="AA280" s="40"/>
      <c r="AB280" s="40"/>
      <c r="AC280" s="40"/>
      <c r="AD280" s="40"/>
      <c r="AE280" s="40"/>
      <c r="AR280" s="240" t="s">
        <v>300</v>
      </c>
      <c r="AT280" s="240" t="s">
        <v>230</v>
      </c>
      <c r="AU280" s="240" t="s">
        <v>91</v>
      </c>
      <c r="AY280" s="18" t="s">
        <v>227</v>
      </c>
      <c r="BE280" s="241">
        <f>IF(N280="základní",J280,0)</f>
        <v>0</v>
      </c>
      <c r="BF280" s="241">
        <f>IF(N280="snížená",J280,0)</f>
        <v>0</v>
      </c>
      <c r="BG280" s="241">
        <f>IF(N280="zákl. přenesená",J280,0)</f>
        <v>0</v>
      </c>
      <c r="BH280" s="241">
        <f>IF(N280="sníž. přenesená",J280,0)</f>
        <v>0</v>
      </c>
      <c r="BI280" s="241">
        <f>IF(N280="nulová",J280,0)</f>
        <v>0</v>
      </c>
      <c r="BJ280" s="18" t="s">
        <v>87</v>
      </c>
      <c r="BK280" s="241">
        <f>ROUND(I280*H280,2)</f>
        <v>0</v>
      </c>
      <c r="BL280" s="18" t="s">
        <v>300</v>
      </c>
      <c r="BM280" s="240" t="s">
        <v>3803</v>
      </c>
    </row>
    <row r="281" s="2" customFormat="1" ht="16.5" customHeight="1">
      <c r="A281" s="40"/>
      <c r="B281" s="41"/>
      <c r="C281" s="229" t="s">
        <v>1097</v>
      </c>
      <c r="D281" s="229" t="s">
        <v>230</v>
      </c>
      <c r="E281" s="230" t="s">
        <v>3804</v>
      </c>
      <c r="F281" s="231" t="s">
        <v>3805</v>
      </c>
      <c r="G281" s="232" t="s">
        <v>2792</v>
      </c>
      <c r="H281" s="233">
        <v>13</v>
      </c>
      <c r="I281" s="234"/>
      <c r="J281" s="235">
        <f>ROUND(I281*H281,2)</f>
        <v>0</v>
      </c>
      <c r="K281" s="231" t="s">
        <v>234</v>
      </c>
      <c r="L281" s="46"/>
      <c r="M281" s="236" t="s">
        <v>1</v>
      </c>
      <c r="N281" s="237" t="s">
        <v>48</v>
      </c>
      <c r="O281" s="93"/>
      <c r="P281" s="238">
        <f>O281*H281</f>
        <v>0</v>
      </c>
      <c r="Q281" s="238">
        <v>0.0018400000000000001</v>
      </c>
      <c r="R281" s="238">
        <f>Q281*H281</f>
        <v>0.02392</v>
      </c>
      <c r="S281" s="238">
        <v>0</v>
      </c>
      <c r="T281" s="239">
        <f>S281*H281</f>
        <v>0</v>
      </c>
      <c r="U281" s="40"/>
      <c r="V281" s="40"/>
      <c r="W281" s="40"/>
      <c r="X281" s="40"/>
      <c r="Y281" s="40"/>
      <c r="Z281" s="40"/>
      <c r="AA281" s="40"/>
      <c r="AB281" s="40"/>
      <c r="AC281" s="40"/>
      <c r="AD281" s="40"/>
      <c r="AE281" s="40"/>
      <c r="AR281" s="240" t="s">
        <v>300</v>
      </c>
      <c r="AT281" s="240" t="s">
        <v>230</v>
      </c>
      <c r="AU281" s="240" t="s">
        <v>91</v>
      </c>
      <c r="AY281" s="18" t="s">
        <v>227</v>
      </c>
      <c r="BE281" s="241">
        <f>IF(N281="základní",J281,0)</f>
        <v>0</v>
      </c>
      <c r="BF281" s="241">
        <f>IF(N281="snížená",J281,0)</f>
        <v>0</v>
      </c>
      <c r="BG281" s="241">
        <f>IF(N281="zákl. přenesená",J281,0)</f>
        <v>0</v>
      </c>
      <c r="BH281" s="241">
        <f>IF(N281="sníž. přenesená",J281,0)</f>
        <v>0</v>
      </c>
      <c r="BI281" s="241">
        <f>IF(N281="nulová",J281,0)</f>
        <v>0</v>
      </c>
      <c r="BJ281" s="18" t="s">
        <v>87</v>
      </c>
      <c r="BK281" s="241">
        <f>ROUND(I281*H281,2)</f>
        <v>0</v>
      </c>
      <c r="BL281" s="18" t="s">
        <v>300</v>
      </c>
      <c r="BM281" s="240" t="s">
        <v>3806</v>
      </c>
    </row>
    <row r="282" s="2" customFormat="1">
      <c r="A282" s="40"/>
      <c r="B282" s="41"/>
      <c r="C282" s="229" t="s">
        <v>1102</v>
      </c>
      <c r="D282" s="229" t="s">
        <v>230</v>
      </c>
      <c r="E282" s="230" t="s">
        <v>3807</v>
      </c>
      <c r="F282" s="231" t="s">
        <v>3808</v>
      </c>
      <c r="G282" s="232" t="s">
        <v>2792</v>
      </c>
      <c r="H282" s="233">
        <v>13</v>
      </c>
      <c r="I282" s="234"/>
      <c r="J282" s="235">
        <f>ROUND(I282*H282,2)</f>
        <v>0</v>
      </c>
      <c r="K282" s="231" t="s">
        <v>234</v>
      </c>
      <c r="L282" s="46"/>
      <c r="M282" s="236" t="s">
        <v>1</v>
      </c>
      <c r="N282" s="237" t="s">
        <v>48</v>
      </c>
      <c r="O282" s="93"/>
      <c r="P282" s="238">
        <f>O282*H282</f>
        <v>0</v>
      </c>
      <c r="Q282" s="238">
        <v>0.0029399999999999999</v>
      </c>
      <c r="R282" s="238">
        <f>Q282*H282</f>
        <v>0.038219999999999997</v>
      </c>
      <c r="S282" s="238">
        <v>0</v>
      </c>
      <c r="T282" s="239">
        <f>S282*H282</f>
        <v>0</v>
      </c>
      <c r="U282" s="40"/>
      <c r="V282" s="40"/>
      <c r="W282" s="40"/>
      <c r="X282" s="40"/>
      <c r="Y282" s="40"/>
      <c r="Z282" s="40"/>
      <c r="AA282" s="40"/>
      <c r="AB282" s="40"/>
      <c r="AC282" s="40"/>
      <c r="AD282" s="40"/>
      <c r="AE282" s="40"/>
      <c r="AR282" s="240" t="s">
        <v>300</v>
      </c>
      <c r="AT282" s="240" t="s">
        <v>230</v>
      </c>
      <c r="AU282" s="240" t="s">
        <v>91</v>
      </c>
      <c r="AY282" s="18" t="s">
        <v>227</v>
      </c>
      <c r="BE282" s="241">
        <f>IF(N282="základní",J282,0)</f>
        <v>0</v>
      </c>
      <c r="BF282" s="241">
        <f>IF(N282="snížená",J282,0)</f>
        <v>0</v>
      </c>
      <c r="BG282" s="241">
        <f>IF(N282="zákl. přenesená",J282,0)</f>
        <v>0</v>
      </c>
      <c r="BH282" s="241">
        <f>IF(N282="sníž. přenesená",J282,0)</f>
        <v>0</v>
      </c>
      <c r="BI282" s="241">
        <f>IF(N282="nulová",J282,0)</f>
        <v>0</v>
      </c>
      <c r="BJ282" s="18" t="s">
        <v>87</v>
      </c>
      <c r="BK282" s="241">
        <f>ROUND(I282*H282,2)</f>
        <v>0</v>
      </c>
      <c r="BL282" s="18" t="s">
        <v>300</v>
      </c>
      <c r="BM282" s="240" t="s">
        <v>3809</v>
      </c>
    </row>
    <row r="283" s="2" customFormat="1" ht="16.5" customHeight="1">
      <c r="A283" s="40"/>
      <c r="B283" s="41"/>
      <c r="C283" s="229" t="s">
        <v>1106</v>
      </c>
      <c r="D283" s="229" t="s">
        <v>230</v>
      </c>
      <c r="E283" s="230" t="s">
        <v>3810</v>
      </c>
      <c r="F283" s="231" t="s">
        <v>3811</v>
      </c>
      <c r="G283" s="232" t="s">
        <v>459</v>
      </c>
      <c r="H283" s="233">
        <v>16</v>
      </c>
      <c r="I283" s="234"/>
      <c r="J283" s="235">
        <f>ROUND(I283*H283,2)</f>
        <v>0</v>
      </c>
      <c r="K283" s="231" t="s">
        <v>234</v>
      </c>
      <c r="L283" s="46"/>
      <c r="M283" s="236" t="s">
        <v>1</v>
      </c>
      <c r="N283" s="237" t="s">
        <v>48</v>
      </c>
      <c r="O283" s="93"/>
      <c r="P283" s="238">
        <f>O283*H283</f>
        <v>0</v>
      </c>
      <c r="Q283" s="238">
        <v>0.00031</v>
      </c>
      <c r="R283" s="238">
        <f>Q283*H283</f>
        <v>0.00496</v>
      </c>
      <c r="S283" s="238">
        <v>0</v>
      </c>
      <c r="T283" s="239">
        <f>S283*H283</f>
        <v>0</v>
      </c>
      <c r="U283" s="40"/>
      <c r="V283" s="40"/>
      <c r="W283" s="40"/>
      <c r="X283" s="40"/>
      <c r="Y283" s="40"/>
      <c r="Z283" s="40"/>
      <c r="AA283" s="40"/>
      <c r="AB283" s="40"/>
      <c r="AC283" s="40"/>
      <c r="AD283" s="40"/>
      <c r="AE283" s="40"/>
      <c r="AR283" s="240" t="s">
        <v>300</v>
      </c>
      <c r="AT283" s="240" t="s">
        <v>230</v>
      </c>
      <c r="AU283" s="240" t="s">
        <v>91</v>
      </c>
      <c r="AY283" s="18" t="s">
        <v>227</v>
      </c>
      <c r="BE283" s="241">
        <f>IF(N283="základní",J283,0)</f>
        <v>0</v>
      </c>
      <c r="BF283" s="241">
        <f>IF(N283="snížená",J283,0)</f>
        <v>0</v>
      </c>
      <c r="BG283" s="241">
        <f>IF(N283="zákl. přenesená",J283,0)</f>
        <v>0</v>
      </c>
      <c r="BH283" s="241">
        <f>IF(N283="sníž. přenesená",J283,0)</f>
        <v>0</v>
      </c>
      <c r="BI283" s="241">
        <f>IF(N283="nulová",J283,0)</f>
        <v>0</v>
      </c>
      <c r="BJ283" s="18" t="s">
        <v>87</v>
      </c>
      <c r="BK283" s="241">
        <f>ROUND(I283*H283,2)</f>
        <v>0</v>
      </c>
      <c r="BL283" s="18" t="s">
        <v>300</v>
      </c>
      <c r="BM283" s="240" t="s">
        <v>3812</v>
      </c>
    </row>
    <row r="284" s="2" customFormat="1" ht="16.5" customHeight="1">
      <c r="A284" s="40"/>
      <c r="B284" s="41"/>
      <c r="C284" s="229" t="s">
        <v>1117</v>
      </c>
      <c r="D284" s="229" t="s">
        <v>230</v>
      </c>
      <c r="E284" s="230" t="s">
        <v>3813</v>
      </c>
      <c r="F284" s="231" t="s">
        <v>3814</v>
      </c>
      <c r="G284" s="232" t="s">
        <v>1381</v>
      </c>
      <c r="H284" s="305"/>
      <c r="I284" s="234"/>
      <c r="J284" s="235">
        <f>ROUND(I284*H284,2)</f>
        <v>0</v>
      </c>
      <c r="K284" s="231" t="s">
        <v>234</v>
      </c>
      <c r="L284" s="46"/>
      <c r="M284" s="236" t="s">
        <v>1</v>
      </c>
      <c r="N284" s="237" t="s">
        <v>48</v>
      </c>
      <c r="O284" s="93"/>
      <c r="P284" s="238">
        <f>O284*H284</f>
        <v>0</v>
      </c>
      <c r="Q284" s="238">
        <v>0</v>
      </c>
      <c r="R284" s="238">
        <f>Q284*H284</f>
        <v>0</v>
      </c>
      <c r="S284" s="238">
        <v>0</v>
      </c>
      <c r="T284" s="239">
        <f>S284*H284</f>
        <v>0</v>
      </c>
      <c r="U284" s="40"/>
      <c r="V284" s="40"/>
      <c r="W284" s="40"/>
      <c r="X284" s="40"/>
      <c r="Y284" s="40"/>
      <c r="Z284" s="40"/>
      <c r="AA284" s="40"/>
      <c r="AB284" s="40"/>
      <c r="AC284" s="40"/>
      <c r="AD284" s="40"/>
      <c r="AE284" s="40"/>
      <c r="AR284" s="240" t="s">
        <v>300</v>
      </c>
      <c r="AT284" s="240" t="s">
        <v>230</v>
      </c>
      <c r="AU284" s="240" t="s">
        <v>91</v>
      </c>
      <c r="AY284" s="18" t="s">
        <v>227</v>
      </c>
      <c r="BE284" s="241">
        <f>IF(N284="základní",J284,0)</f>
        <v>0</v>
      </c>
      <c r="BF284" s="241">
        <f>IF(N284="snížená",J284,0)</f>
        <v>0</v>
      </c>
      <c r="BG284" s="241">
        <f>IF(N284="zákl. přenesená",J284,0)</f>
        <v>0</v>
      </c>
      <c r="BH284" s="241">
        <f>IF(N284="sníž. přenesená",J284,0)</f>
        <v>0</v>
      </c>
      <c r="BI284" s="241">
        <f>IF(N284="nulová",J284,0)</f>
        <v>0</v>
      </c>
      <c r="BJ284" s="18" t="s">
        <v>87</v>
      </c>
      <c r="BK284" s="241">
        <f>ROUND(I284*H284,2)</f>
        <v>0</v>
      </c>
      <c r="BL284" s="18" t="s">
        <v>300</v>
      </c>
      <c r="BM284" s="240" t="s">
        <v>3815</v>
      </c>
    </row>
    <row r="285" s="12" customFormat="1" ht="22.8" customHeight="1">
      <c r="A285" s="12"/>
      <c r="B285" s="213"/>
      <c r="C285" s="214"/>
      <c r="D285" s="215" t="s">
        <v>82</v>
      </c>
      <c r="E285" s="227" t="s">
        <v>3816</v>
      </c>
      <c r="F285" s="227" t="s">
        <v>3817</v>
      </c>
      <c r="G285" s="214"/>
      <c r="H285" s="214"/>
      <c r="I285" s="217"/>
      <c r="J285" s="228">
        <f>BK285</f>
        <v>0</v>
      </c>
      <c r="K285" s="214"/>
      <c r="L285" s="219"/>
      <c r="M285" s="220"/>
      <c r="N285" s="221"/>
      <c r="O285" s="221"/>
      <c r="P285" s="222">
        <f>SUM(P286:P287)</f>
        <v>0</v>
      </c>
      <c r="Q285" s="221"/>
      <c r="R285" s="222">
        <f>SUM(R286:R287)</f>
        <v>0.082799999999999999</v>
      </c>
      <c r="S285" s="221"/>
      <c r="T285" s="223">
        <f>SUM(T286:T287)</f>
        <v>0</v>
      </c>
      <c r="U285" s="12"/>
      <c r="V285" s="12"/>
      <c r="W285" s="12"/>
      <c r="X285" s="12"/>
      <c r="Y285" s="12"/>
      <c r="Z285" s="12"/>
      <c r="AA285" s="12"/>
      <c r="AB285" s="12"/>
      <c r="AC285" s="12"/>
      <c r="AD285" s="12"/>
      <c r="AE285" s="12"/>
      <c r="AR285" s="224" t="s">
        <v>91</v>
      </c>
      <c r="AT285" s="225" t="s">
        <v>82</v>
      </c>
      <c r="AU285" s="225" t="s">
        <v>87</v>
      </c>
      <c r="AY285" s="224" t="s">
        <v>227</v>
      </c>
      <c r="BK285" s="226">
        <f>SUM(BK286:BK287)</f>
        <v>0</v>
      </c>
    </row>
    <row r="286" s="2" customFormat="1" ht="16.5" customHeight="1">
      <c r="A286" s="40"/>
      <c r="B286" s="41"/>
      <c r="C286" s="229" t="s">
        <v>1124</v>
      </c>
      <c r="D286" s="229" t="s">
        <v>230</v>
      </c>
      <c r="E286" s="230" t="s">
        <v>3818</v>
      </c>
      <c r="F286" s="231" t="s">
        <v>3819</v>
      </c>
      <c r="G286" s="232" t="s">
        <v>2792</v>
      </c>
      <c r="H286" s="233">
        <v>9</v>
      </c>
      <c r="I286" s="234"/>
      <c r="J286" s="235">
        <f>ROUND(I286*H286,2)</f>
        <v>0</v>
      </c>
      <c r="K286" s="231" t="s">
        <v>1</v>
      </c>
      <c r="L286" s="46"/>
      <c r="M286" s="236" t="s">
        <v>1</v>
      </c>
      <c r="N286" s="237" t="s">
        <v>48</v>
      </c>
      <c r="O286" s="93"/>
      <c r="P286" s="238">
        <f>O286*H286</f>
        <v>0</v>
      </c>
      <c r="Q286" s="238">
        <v>0.0091999999999999998</v>
      </c>
      <c r="R286" s="238">
        <f>Q286*H286</f>
        <v>0.082799999999999999</v>
      </c>
      <c r="S286" s="238">
        <v>0</v>
      </c>
      <c r="T286" s="239">
        <f>S286*H286</f>
        <v>0</v>
      </c>
      <c r="U286" s="40"/>
      <c r="V286" s="40"/>
      <c r="W286" s="40"/>
      <c r="X286" s="40"/>
      <c r="Y286" s="40"/>
      <c r="Z286" s="40"/>
      <c r="AA286" s="40"/>
      <c r="AB286" s="40"/>
      <c r="AC286" s="40"/>
      <c r="AD286" s="40"/>
      <c r="AE286" s="40"/>
      <c r="AR286" s="240" t="s">
        <v>300</v>
      </c>
      <c r="AT286" s="240" t="s">
        <v>230</v>
      </c>
      <c r="AU286" s="240" t="s">
        <v>91</v>
      </c>
      <c r="AY286" s="18" t="s">
        <v>227</v>
      </c>
      <c r="BE286" s="241">
        <f>IF(N286="základní",J286,0)</f>
        <v>0</v>
      </c>
      <c r="BF286" s="241">
        <f>IF(N286="snížená",J286,0)</f>
        <v>0</v>
      </c>
      <c r="BG286" s="241">
        <f>IF(N286="zákl. přenesená",J286,0)</f>
        <v>0</v>
      </c>
      <c r="BH286" s="241">
        <f>IF(N286="sníž. přenesená",J286,0)</f>
        <v>0</v>
      </c>
      <c r="BI286" s="241">
        <f>IF(N286="nulová",J286,0)</f>
        <v>0</v>
      </c>
      <c r="BJ286" s="18" t="s">
        <v>87</v>
      </c>
      <c r="BK286" s="241">
        <f>ROUND(I286*H286,2)</f>
        <v>0</v>
      </c>
      <c r="BL286" s="18" t="s">
        <v>300</v>
      </c>
      <c r="BM286" s="240" t="s">
        <v>3820</v>
      </c>
    </row>
    <row r="287" s="2" customFormat="1" ht="16.5" customHeight="1">
      <c r="A287" s="40"/>
      <c r="B287" s="41"/>
      <c r="C287" s="229" t="s">
        <v>1126</v>
      </c>
      <c r="D287" s="229" t="s">
        <v>230</v>
      </c>
      <c r="E287" s="230" t="s">
        <v>3821</v>
      </c>
      <c r="F287" s="231" t="s">
        <v>3822</v>
      </c>
      <c r="G287" s="232" t="s">
        <v>1381</v>
      </c>
      <c r="H287" s="305"/>
      <c r="I287" s="234"/>
      <c r="J287" s="235">
        <f>ROUND(I287*H287,2)</f>
        <v>0</v>
      </c>
      <c r="K287" s="231" t="s">
        <v>234</v>
      </c>
      <c r="L287" s="46"/>
      <c r="M287" s="306" t="s">
        <v>1</v>
      </c>
      <c r="N287" s="307" t="s">
        <v>48</v>
      </c>
      <c r="O287" s="249"/>
      <c r="P287" s="308">
        <f>O287*H287</f>
        <v>0</v>
      </c>
      <c r="Q287" s="308">
        <v>0</v>
      </c>
      <c r="R287" s="308">
        <f>Q287*H287</f>
        <v>0</v>
      </c>
      <c r="S287" s="308">
        <v>0</v>
      </c>
      <c r="T287" s="309">
        <f>S287*H287</f>
        <v>0</v>
      </c>
      <c r="U287" s="40"/>
      <c r="V287" s="40"/>
      <c r="W287" s="40"/>
      <c r="X287" s="40"/>
      <c r="Y287" s="40"/>
      <c r="Z287" s="40"/>
      <c r="AA287" s="40"/>
      <c r="AB287" s="40"/>
      <c r="AC287" s="40"/>
      <c r="AD287" s="40"/>
      <c r="AE287" s="40"/>
      <c r="AR287" s="240" t="s">
        <v>300</v>
      </c>
      <c r="AT287" s="240" t="s">
        <v>230</v>
      </c>
      <c r="AU287" s="240" t="s">
        <v>91</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300</v>
      </c>
      <c r="BM287" s="240" t="s">
        <v>3823</v>
      </c>
    </row>
    <row r="288" s="2" customFormat="1" ht="6.96" customHeight="1">
      <c r="A288" s="40"/>
      <c r="B288" s="68"/>
      <c r="C288" s="69"/>
      <c r="D288" s="69"/>
      <c r="E288" s="69"/>
      <c r="F288" s="69"/>
      <c r="G288" s="69"/>
      <c r="H288" s="69"/>
      <c r="I288" s="69"/>
      <c r="J288" s="69"/>
      <c r="K288" s="69"/>
      <c r="L288" s="46"/>
      <c r="M288" s="40"/>
      <c r="O288" s="40"/>
      <c r="P288" s="40"/>
      <c r="Q288" s="40"/>
      <c r="R288" s="40"/>
      <c r="S288" s="40"/>
      <c r="T288" s="40"/>
      <c r="U288" s="40"/>
      <c r="V288" s="40"/>
      <c r="W288" s="40"/>
      <c r="X288" s="40"/>
      <c r="Y288" s="40"/>
      <c r="Z288" s="40"/>
      <c r="AA288" s="40"/>
      <c r="AB288" s="40"/>
      <c r="AC288" s="40"/>
      <c r="AD288" s="40"/>
      <c r="AE288" s="40"/>
    </row>
  </sheetData>
  <sheetProtection sheet="1" autoFilter="0" formatColumns="0" formatRows="0" objects="1" scenarios="1" spinCount="100000" saltValue="uBBS3jxjDHwsI6HGeF/PGvJ/YRUdrCKh5fPY0QfADDkH0Uu1drpraetCx804aHswOvzD8ig1utFR2t6t6mznbg==" hashValue="kHkIrL7/JMuvnsGAYFGAcrgWnSDsc/Pczkd6H7c/ZCBsy32SftoxQ9g4hKgNGZPqEZ2orpU1Ri6de+y4JsjE5Q==" algorithmName="SHA-512" password="E785"/>
  <autoFilter ref="C136:K287"/>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125</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3454</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3824</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40</v>
      </c>
      <c r="F19" s="40"/>
      <c r="G19" s="40"/>
      <c r="H19" s="40"/>
      <c r="I19" s="153"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40</v>
      </c>
      <c r="F25" s="40"/>
      <c r="G25" s="40"/>
      <c r="H25" s="40"/>
      <c r="I25" s="153"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40</v>
      </c>
      <c r="F28" s="40"/>
      <c r="G28" s="40"/>
      <c r="H28" s="40"/>
      <c r="I28" s="153"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ROUND((SUM(BE125:BE134)),  2)</f>
        <v>0</v>
      </c>
      <c r="G37" s="40"/>
      <c r="H37" s="40"/>
      <c r="I37" s="167">
        <v>0.20999999999999999</v>
      </c>
      <c r="J37" s="166">
        <f>ROUND(((SUM(BE125:BE134))*I37),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ROUND((SUM(BF125:BF134)),  2)</f>
        <v>0</v>
      </c>
      <c r="G38" s="40"/>
      <c r="H38" s="40"/>
      <c r="I38" s="167">
        <v>0.14999999999999999</v>
      </c>
      <c r="J38" s="166">
        <f>ROUND(((SUM(BF125:BF134))*I38),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ROUND((SUM(BG125:BG134)),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ROUND((SUM(BH125:BH134)),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ROUND((SUM(BI125:BI134)),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3454</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D.1.4._STL - Stlačený vzduch</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 </v>
      </c>
      <c r="G95" s="42"/>
      <c r="H95" s="42"/>
      <c r="I95" s="33" t="s">
        <v>36</v>
      </c>
      <c r="J95" s="38" t="str">
        <f>E25</f>
        <v xml:space="preserve"> </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J125</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3825</v>
      </c>
      <c r="E101" s="194"/>
      <c r="F101" s="194"/>
      <c r="G101" s="194"/>
      <c r="H101" s="194"/>
      <c r="I101" s="194"/>
      <c r="J101" s="195">
        <f>J126</f>
        <v>0</v>
      </c>
      <c r="K101" s="192"/>
      <c r="L101" s="196"/>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42"/>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69"/>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71"/>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213</v>
      </c>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86" t="str">
        <f>E7</f>
        <v>PD pro Hasičskou zbrojnici Frýdek</v>
      </c>
      <c r="F111" s="33"/>
      <c r="G111" s="33"/>
      <c r="H111" s="33"/>
      <c r="I111" s="42"/>
      <c r="J111" s="42"/>
      <c r="K111" s="42"/>
      <c r="L111" s="65"/>
      <c r="S111" s="40"/>
      <c r="T111" s="40"/>
      <c r="U111" s="40"/>
      <c r="V111" s="40"/>
      <c r="W111" s="40"/>
      <c r="X111" s="40"/>
      <c r="Y111" s="40"/>
      <c r="Z111" s="40"/>
      <c r="AA111" s="40"/>
      <c r="AB111" s="40"/>
      <c r="AC111" s="40"/>
      <c r="AD111" s="40"/>
      <c r="AE111" s="40"/>
    </row>
    <row r="112" s="1" customFormat="1" ht="12" customHeight="1">
      <c r="B112" s="22"/>
      <c r="C112" s="33" t="s">
        <v>198</v>
      </c>
      <c r="D112" s="23"/>
      <c r="E112" s="23"/>
      <c r="F112" s="23"/>
      <c r="G112" s="23"/>
      <c r="H112" s="23"/>
      <c r="I112" s="23"/>
      <c r="J112" s="23"/>
      <c r="K112" s="23"/>
      <c r="L112" s="21"/>
    </row>
    <row r="113" s="1" customFormat="1" ht="16.5" customHeight="1">
      <c r="B113" s="22"/>
      <c r="C113" s="23"/>
      <c r="D113" s="23"/>
      <c r="E113" s="186" t="s">
        <v>199</v>
      </c>
      <c r="F113" s="23"/>
      <c r="G113" s="23"/>
      <c r="H113" s="23"/>
      <c r="I113" s="23"/>
      <c r="J113" s="23"/>
      <c r="K113" s="23"/>
      <c r="L113" s="21"/>
    </row>
    <row r="114" s="1" customFormat="1" ht="12" customHeight="1">
      <c r="B114" s="22"/>
      <c r="C114" s="33" t="s">
        <v>200</v>
      </c>
      <c r="D114" s="23"/>
      <c r="E114" s="23"/>
      <c r="F114" s="23"/>
      <c r="G114" s="23"/>
      <c r="H114" s="23"/>
      <c r="I114" s="23"/>
      <c r="J114" s="23"/>
      <c r="K114" s="23"/>
      <c r="L114" s="21"/>
    </row>
    <row r="115" s="2" customFormat="1" ht="16.5" customHeight="1">
      <c r="A115" s="40"/>
      <c r="B115" s="41"/>
      <c r="C115" s="42"/>
      <c r="D115" s="42"/>
      <c r="E115" s="251" t="s">
        <v>327</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3454</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D.1.4._STL - Stlačený vzduch</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33" t="s">
        <v>24</v>
      </c>
      <c r="J119" s="81" t="str">
        <f>IF(J16="","",J16)</f>
        <v>26. 7. 2019</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 </v>
      </c>
      <c r="G121" s="42"/>
      <c r="H121" s="42"/>
      <c r="I121" s="33" t="s">
        <v>36</v>
      </c>
      <c r="J121" s="38" t="str">
        <f>E25</f>
        <v xml:space="preserve"> </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33" t="s">
        <v>39</v>
      </c>
      <c r="J122" s="38" t="str">
        <f>E28</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11" customFormat="1" ht="29.28" customHeight="1">
      <c r="A124" s="202"/>
      <c r="B124" s="203"/>
      <c r="C124" s="204" t="s">
        <v>214</v>
      </c>
      <c r="D124" s="205" t="s">
        <v>68</v>
      </c>
      <c r="E124" s="205" t="s">
        <v>64</v>
      </c>
      <c r="F124" s="205" t="s">
        <v>65</v>
      </c>
      <c r="G124" s="205" t="s">
        <v>215</v>
      </c>
      <c r="H124" s="205" t="s">
        <v>216</v>
      </c>
      <c r="I124" s="205" t="s">
        <v>217</v>
      </c>
      <c r="J124" s="205" t="s">
        <v>204</v>
      </c>
      <c r="K124" s="206" t="s">
        <v>218</v>
      </c>
      <c r="L124" s="207"/>
      <c r="M124" s="102" t="s">
        <v>1</v>
      </c>
      <c r="N124" s="103" t="s">
        <v>47</v>
      </c>
      <c r="O124" s="103" t="s">
        <v>219</v>
      </c>
      <c r="P124" s="103" t="s">
        <v>220</v>
      </c>
      <c r="Q124" s="103" t="s">
        <v>221</v>
      </c>
      <c r="R124" s="103" t="s">
        <v>222</v>
      </c>
      <c r="S124" s="103" t="s">
        <v>223</v>
      </c>
      <c r="T124" s="104" t="s">
        <v>224</v>
      </c>
      <c r="U124" s="202"/>
      <c r="V124" s="202"/>
      <c r="W124" s="202"/>
      <c r="X124" s="202"/>
      <c r="Y124" s="202"/>
      <c r="Z124" s="202"/>
      <c r="AA124" s="202"/>
      <c r="AB124" s="202"/>
      <c r="AC124" s="202"/>
      <c r="AD124" s="202"/>
      <c r="AE124" s="202"/>
    </row>
    <row r="125" s="2" customFormat="1" ht="22.8" customHeight="1">
      <c r="A125" s="40"/>
      <c r="B125" s="41"/>
      <c r="C125" s="109" t="s">
        <v>225</v>
      </c>
      <c r="D125" s="42"/>
      <c r="E125" s="42"/>
      <c r="F125" s="42"/>
      <c r="G125" s="42"/>
      <c r="H125" s="42"/>
      <c r="I125" s="42"/>
      <c r="J125" s="208">
        <f>BK125</f>
        <v>0</v>
      </c>
      <c r="K125" s="42"/>
      <c r="L125" s="46"/>
      <c r="M125" s="105"/>
      <c r="N125" s="209"/>
      <c r="O125" s="106"/>
      <c r="P125" s="210">
        <f>P126</f>
        <v>0</v>
      </c>
      <c r="Q125" s="106"/>
      <c r="R125" s="210">
        <f>R126</f>
        <v>0.32907534800000005</v>
      </c>
      <c r="S125" s="106"/>
      <c r="T125" s="211">
        <f>T126</f>
        <v>0.032000000000000001</v>
      </c>
      <c r="U125" s="40"/>
      <c r="V125" s="40"/>
      <c r="W125" s="40"/>
      <c r="X125" s="40"/>
      <c r="Y125" s="40"/>
      <c r="Z125" s="40"/>
      <c r="AA125" s="40"/>
      <c r="AB125" s="40"/>
      <c r="AC125" s="40"/>
      <c r="AD125" s="40"/>
      <c r="AE125" s="40"/>
      <c r="AT125" s="18" t="s">
        <v>82</v>
      </c>
      <c r="AU125" s="18" t="s">
        <v>206</v>
      </c>
      <c r="BK125" s="212">
        <f>BK126</f>
        <v>0</v>
      </c>
    </row>
    <row r="126" s="12" customFormat="1" ht="25.92" customHeight="1">
      <c r="A126" s="12"/>
      <c r="B126" s="213"/>
      <c r="C126" s="214"/>
      <c r="D126" s="215" t="s">
        <v>82</v>
      </c>
      <c r="E126" s="216" t="s">
        <v>3826</v>
      </c>
      <c r="F126" s="216" t="s">
        <v>124</v>
      </c>
      <c r="G126" s="214"/>
      <c r="H126" s="214"/>
      <c r="I126" s="217"/>
      <c r="J126" s="218">
        <f>BK126</f>
        <v>0</v>
      </c>
      <c r="K126" s="214"/>
      <c r="L126" s="219"/>
      <c r="M126" s="220"/>
      <c r="N126" s="221"/>
      <c r="O126" s="221"/>
      <c r="P126" s="222">
        <f>SUM(P127:P134)</f>
        <v>0</v>
      </c>
      <c r="Q126" s="221"/>
      <c r="R126" s="222">
        <f>SUM(R127:R134)</f>
        <v>0.32907534800000005</v>
      </c>
      <c r="S126" s="221"/>
      <c r="T126" s="223">
        <f>SUM(T127:T134)</f>
        <v>0.032000000000000001</v>
      </c>
      <c r="U126" s="12"/>
      <c r="V126" s="12"/>
      <c r="W126" s="12"/>
      <c r="X126" s="12"/>
      <c r="Y126" s="12"/>
      <c r="Z126" s="12"/>
      <c r="AA126" s="12"/>
      <c r="AB126" s="12"/>
      <c r="AC126" s="12"/>
      <c r="AD126" s="12"/>
      <c r="AE126" s="12"/>
      <c r="AR126" s="224" t="s">
        <v>115</v>
      </c>
      <c r="AT126" s="225" t="s">
        <v>82</v>
      </c>
      <c r="AU126" s="225" t="s">
        <v>83</v>
      </c>
      <c r="AY126" s="224" t="s">
        <v>227</v>
      </c>
      <c r="BK126" s="226">
        <f>SUM(BK127:BK134)</f>
        <v>0</v>
      </c>
    </row>
    <row r="127" s="2" customFormat="1" ht="16.5" customHeight="1">
      <c r="A127" s="40"/>
      <c r="B127" s="41"/>
      <c r="C127" s="229" t="s">
        <v>87</v>
      </c>
      <c r="D127" s="229" t="s">
        <v>230</v>
      </c>
      <c r="E127" s="230" t="s">
        <v>3827</v>
      </c>
      <c r="F127" s="231" t="s">
        <v>3828</v>
      </c>
      <c r="G127" s="232" t="s">
        <v>2792</v>
      </c>
      <c r="H127" s="233">
        <v>1</v>
      </c>
      <c r="I127" s="234"/>
      <c r="J127" s="235">
        <f>ROUND(I127*H127,2)</f>
        <v>0</v>
      </c>
      <c r="K127" s="231" t="s">
        <v>234</v>
      </c>
      <c r="L127" s="46"/>
      <c r="M127" s="236" t="s">
        <v>1</v>
      </c>
      <c r="N127" s="237" t="s">
        <v>48</v>
      </c>
      <c r="O127" s="93"/>
      <c r="P127" s="238">
        <f>O127*H127</f>
        <v>0</v>
      </c>
      <c r="Q127" s="238">
        <v>0.055109999999999999</v>
      </c>
      <c r="R127" s="238">
        <f>Q127*H127</f>
        <v>0.055109999999999999</v>
      </c>
      <c r="S127" s="238">
        <v>0</v>
      </c>
      <c r="T127" s="239">
        <f>S127*H127</f>
        <v>0</v>
      </c>
      <c r="U127" s="40"/>
      <c r="V127" s="40"/>
      <c r="W127" s="40"/>
      <c r="X127" s="40"/>
      <c r="Y127" s="40"/>
      <c r="Z127" s="40"/>
      <c r="AA127" s="40"/>
      <c r="AB127" s="40"/>
      <c r="AC127" s="40"/>
      <c r="AD127" s="40"/>
      <c r="AE127" s="40"/>
      <c r="AR127" s="240" t="s">
        <v>300</v>
      </c>
      <c r="AT127" s="240" t="s">
        <v>230</v>
      </c>
      <c r="AU127" s="240" t="s">
        <v>87</v>
      </c>
      <c r="AY127" s="18" t="s">
        <v>227</v>
      </c>
      <c r="BE127" s="241">
        <f>IF(N127="základní",J127,0)</f>
        <v>0</v>
      </c>
      <c r="BF127" s="241">
        <f>IF(N127="snížená",J127,0)</f>
        <v>0</v>
      </c>
      <c r="BG127" s="241">
        <f>IF(N127="zákl. přenesená",J127,0)</f>
        <v>0</v>
      </c>
      <c r="BH127" s="241">
        <f>IF(N127="sníž. přenesená",J127,0)</f>
        <v>0</v>
      </c>
      <c r="BI127" s="241">
        <f>IF(N127="nulová",J127,0)</f>
        <v>0</v>
      </c>
      <c r="BJ127" s="18" t="s">
        <v>87</v>
      </c>
      <c r="BK127" s="241">
        <f>ROUND(I127*H127,2)</f>
        <v>0</v>
      </c>
      <c r="BL127" s="18" t="s">
        <v>300</v>
      </c>
      <c r="BM127" s="240" t="s">
        <v>3829</v>
      </c>
    </row>
    <row r="128" s="2" customFormat="1" ht="16.5" customHeight="1">
      <c r="A128" s="40"/>
      <c r="B128" s="41"/>
      <c r="C128" s="229" t="s">
        <v>91</v>
      </c>
      <c r="D128" s="229" t="s">
        <v>230</v>
      </c>
      <c r="E128" s="230" t="s">
        <v>3830</v>
      </c>
      <c r="F128" s="231" t="s">
        <v>3831</v>
      </c>
      <c r="G128" s="232" t="s">
        <v>544</v>
      </c>
      <c r="H128" s="233">
        <v>35</v>
      </c>
      <c r="I128" s="234"/>
      <c r="J128" s="235">
        <f>ROUND(I128*H128,2)</f>
        <v>0</v>
      </c>
      <c r="K128" s="231" t="s">
        <v>1</v>
      </c>
      <c r="L128" s="46"/>
      <c r="M128" s="236" t="s">
        <v>1</v>
      </c>
      <c r="N128" s="237" t="s">
        <v>48</v>
      </c>
      <c r="O128" s="93"/>
      <c r="P128" s="238">
        <f>O128*H128</f>
        <v>0</v>
      </c>
      <c r="Q128" s="238">
        <v>0.00364</v>
      </c>
      <c r="R128" s="238">
        <f>Q128*H128</f>
        <v>0.12740000000000001</v>
      </c>
      <c r="S128" s="238">
        <v>0</v>
      </c>
      <c r="T128" s="239">
        <f>S128*H128</f>
        <v>0</v>
      </c>
      <c r="U128" s="40"/>
      <c r="V128" s="40"/>
      <c r="W128" s="40"/>
      <c r="X128" s="40"/>
      <c r="Y128" s="40"/>
      <c r="Z128" s="40"/>
      <c r="AA128" s="40"/>
      <c r="AB128" s="40"/>
      <c r="AC128" s="40"/>
      <c r="AD128" s="40"/>
      <c r="AE128" s="40"/>
      <c r="AR128" s="240" t="s">
        <v>300</v>
      </c>
      <c r="AT128" s="240" t="s">
        <v>230</v>
      </c>
      <c r="AU128" s="240" t="s">
        <v>87</v>
      </c>
      <c r="AY128" s="18" t="s">
        <v>227</v>
      </c>
      <c r="BE128" s="241">
        <f>IF(N128="základní",J128,0)</f>
        <v>0</v>
      </c>
      <c r="BF128" s="241">
        <f>IF(N128="snížená",J128,0)</f>
        <v>0</v>
      </c>
      <c r="BG128" s="241">
        <f>IF(N128="zákl. přenesená",J128,0)</f>
        <v>0</v>
      </c>
      <c r="BH128" s="241">
        <f>IF(N128="sníž. přenesená",J128,0)</f>
        <v>0</v>
      </c>
      <c r="BI128" s="241">
        <f>IF(N128="nulová",J128,0)</f>
        <v>0</v>
      </c>
      <c r="BJ128" s="18" t="s">
        <v>87</v>
      </c>
      <c r="BK128" s="241">
        <f>ROUND(I128*H128,2)</f>
        <v>0</v>
      </c>
      <c r="BL128" s="18" t="s">
        <v>300</v>
      </c>
      <c r="BM128" s="240" t="s">
        <v>3832</v>
      </c>
    </row>
    <row r="129" s="2" customFormat="1" ht="16.5" customHeight="1">
      <c r="A129" s="40"/>
      <c r="B129" s="41"/>
      <c r="C129" s="229" t="s">
        <v>102</v>
      </c>
      <c r="D129" s="229" t="s">
        <v>230</v>
      </c>
      <c r="E129" s="230" t="s">
        <v>3833</v>
      </c>
      <c r="F129" s="231" t="s">
        <v>3834</v>
      </c>
      <c r="G129" s="232" t="s">
        <v>544</v>
      </c>
      <c r="H129" s="233">
        <v>103</v>
      </c>
      <c r="I129" s="234"/>
      <c r="J129" s="235">
        <f>ROUND(I129*H129,2)</f>
        <v>0</v>
      </c>
      <c r="K129" s="231" t="s">
        <v>1</v>
      </c>
      <c r="L129" s="46"/>
      <c r="M129" s="236" t="s">
        <v>1</v>
      </c>
      <c r="N129" s="237" t="s">
        <v>48</v>
      </c>
      <c r="O129" s="93"/>
      <c r="P129" s="238">
        <f>O129*H129</f>
        <v>0</v>
      </c>
      <c r="Q129" s="238">
        <v>0.00096000000000000002</v>
      </c>
      <c r="R129" s="238">
        <f>Q129*H129</f>
        <v>0.098879999999999996</v>
      </c>
      <c r="S129" s="238">
        <v>0</v>
      </c>
      <c r="T129" s="239">
        <f>S129*H129</f>
        <v>0</v>
      </c>
      <c r="U129" s="40"/>
      <c r="V129" s="40"/>
      <c r="W129" s="40"/>
      <c r="X129" s="40"/>
      <c r="Y129" s="40"/>
      <c r="Z129" s="40"/>
      <c r="AA129" s="40"/>
      <c r="AB129" s="40"/>
      <c r="AC129" s="40"/>
      <c r="AD129" s="40"/>
      <c r="AE129" s="40"/>
      <c r="AR129" s="240" t="s">
        <v>300</v>
      </c>
      <c r="AT129" s="240" t="s">
        <v>230</v>
      </c>
      <c r="AU129" s="240" t="s">
        <v>87</v>
      </c>
      <c r="AY129" s="18" t="s">
        <v>227</v>
      </c>
      <c r="BE129" s="241">
        <f>IF(N129="základní",J129,0)</f>
        <v>0</v>
      </c>
      <c r="BF129" s="241">
        <f>IF(N129="snížená",J129,0)</f>
        <v>0</v>
      </c>
      <c r="BG129" s="241">
        <f>IF(N129="zákl. přenesená",J129,0)</f>
        <v>0</v>
      </c>
      <c r="BH129" s="241">
        <f>IF(N129="sníž. přenesená",J129,0)</f>
        <v>0</v>
      </c>
      <c r="BI129" s="241">
        <f>IF(N129="nulová",J129,0)</f>
        <v>0</v>
      </c>
      <c r="BJ129" s="18" t="s">
        <v>87</v>
      </c>
      <c r="BK129" s="241">
        <f>ROUND(I129*H129,2)</f>
        <v>0</v>
      </c>
      <c r="BL129" s="18" t="s">
        <v>300</v>
      </c>
      <c r="BM129" s="240" t="s">
        <v>3835</v>
      </c>
    </row>
    <row r="130" s="2" customFormat="1" ht="16.5" customHeight="1">
      <c r="A130" s="40"/>
      <c r="B130" s="41"/>
      <c r="C130" s="229" t="s">
        <v>115</v>
      </c>
      <c r="D130" s="229" t="s">
        <v>230</v>
      </c>
      <c r="E130" s="230" t="s">
        <v>3836</v>
      </c>
      <c r="F130" s="231" t="s">
        <v>3837</v>
      </c>
      <c r="G130" s="232" t="s">
        <v>544</v>
      </c>
      <c r="H130" s="233">
        <v>138</v>
      </c>
      <c r="I130" s="234"/>
      <c r="J130" s="235">
        <f>ROUND(I130*H130,2)</f>
        <v>0</v>
      </c>
      <c r="K130" s="231" t="s">
        <v>234</v>
      </c>
      <c r="L130" s="46"/>
      <c r="M130" s="236" t="s">
        <v>1</v>
      </c>
      <c r="N130" s="237" t="s">
        <v>48</v>
      </c>
      <c r="O130" s="93"/>
      <c r="P130" s="238">
        <f>O130*H130</f>
        <v>0</v>
      </c>
      <c r="Q130" s="238">
        <v>0.00019000000000000001</v>
      </c>
      <c r="R130" s="238">
        <f>Q130*H130</f>
        <v>0.02622</v>
      </c>
      <c r="S130" s="238">
        <v>0</v>
      </c>
      <c r="T130" s="239">
        <f>S130*H130</f>
        <v>0</v>
      </c>
      <c r="U130" s="40"/>
      <c r="V130" s="40"/>
      <c r="W130" s="40"/>
      <c r="X130" s="40"/>
      <c r="Y130" s="40"/>
      <c r="Z130" s="40"/>
      <c r="AA130" s="40"/>
      <c r="AB130" s="40"/>
      <c r="AC130" s="40"/>
      <c r="AD130" s="40"/>
      <c r="AE130" s="40"/>
      <c r="AR130" s="240" t="s">
        <v>300</v>
      </c>
      <c r="AT130" s="240" t="s">
        <v>230</v>
      </c>
      <c r="AU130" s="240" t="s">
        <v>87</v>
      </c>
      <c r="AY130" s="18" t="s">
        <v>227</v>
      </c>
      <c r="BE130" s="241">
        <f>IF(N130="základní",J130,0)</f>
        <v>0</v>
      </c>
      <c r="BF130" s="241">
        <f>IF(N130="snížená",J130,0)</f>
        <v>0</v>
      </c>
      <c r="BG130" s="241">
        <f>IF(N130="zákl. přenesená",J130,0)</f>
        <v>0</v>
      </c>
      <c r="BH130" s="241">
        <f>IF(N130="sníž. přenesená",J130,0)</f>
        <v>0</v>
      </c>
      <c r="BI130" s="241">
        <f>IF(N130="nulová",J130,0)</f>
        <v>0</v>
      </c>
      <c r="BJ130" s="18" t="s">
        <v>87</v>
      </c>
      <c r="BK130" s="241">
        <f>ROUND(I130*H130,2)</f>
        <v>0</v>
      </c>
      <c r="BL130" s="18" t="s">
        <v>300</v>
      </c>
      <c r="BM130" s="240" t="s">
        <v>3838</v>
      </c>
    </row>
    <row r="131" s="2" customFormat="1" ht="16.5" customHeight="1">
      <c r="A131" s="40"/>
      <c r="B131" s="41"/>
      <c r="C131" s="229" t="s">
        <v>121</v>
      </c>
      <c r="D131" s="229" t="s">
        <v>230</v>
      </c>
      <c r="E131" s="230" t="s">
        <v>3158</v>
      </c>
      <c r="F131" s="231" t="s">
        <v>3159</v>
      </c>
      <c r="G131" s="232" t="s">
        <v>459</v>
      </c>
      <c r="H131" s="233">
        <v>1</v>
      </c>
      <c r="I131" s="234"/>
      <c r="J131" s="235">
        <f>ROUND(I131*H131,2)</f>
        <v>0</v>
      </c>
      <c r="K131" s="231" t="s">
        <v>1</v>
      </c>
      <c r="L131" s="46"/>
      <c r="M131" s="236" t="s">
        <v>1</v>
      </c>
      <c r="N131" s="237" t="s">
        <v>48</v>
      </c>
      <c r="O131" s="93"/>
      <c r="P131" s="238">
        <f>O131*H131</f>
        <v>0</v>
      </c>
      <c r="Q131" s="238">
        <v>0.019704960000000001</v>
      </c>
      <c r="R131" s="238">
        <f>Q131*H131</f>
        <v>0.019704960000000001</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3839</v>
      </c>
    </row>
    <row r="132" s="2" customFormat="1" ht="16.5" customHeight="1">
      <c r="A132" s="40"/>
      <c r="B132" s="41"/>
      <c r="C132" s="229" t="s">
        <v>257</v>
      </c>
      <c r="D132" s="229" t="s">
        <v>230</v>
      </c>
      <c r="E132" s="230" t="s">
        <v>3502</v>
      </c>
      <c r="F132" s="231" t="s">
        <v>3503</v>
      </c>
      <c r="G132" s="232" t="s">
        <v>459</v>
      </c>
      <c r="H132" s="233">
        <v>1</v>
      </c>
      <c r="I132" s="234"/>
      <c r="J132" s="235">
        <f>ROUND(I132*H132,2)</f>
        <v>0</v>
      </c>
      <c r="K132" s="231" t="s">
        <v>1</v>
      </c>
      <c r="L132" s="46"/>
      <c r="M132" s="236" t="s">
        <v>1</v>
      </c>
      <c r="N132" s="237" t="s">
        <v>48</v>
      </c>
      <c r="O132" s="93"/>
      <c r="P132" s="238">
        <f>O132*H132</f>
        <v>0</v>
      </c>
      <c r="Q132" s="238">
        <v>0</v>
      </c>
      <c r="R132" s="238">
        <f>Q132*H132</f>
        <v>0</v>
      </c>
      <c r="S132" s="238">
        <v>0.032000000000000001</v>
      </c>
      <c r="T132" s="239">
        <f>S132*H132</f>
        <v>0.032000000000000001</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3840</v>
      </c>
    </row>
    <row r="133" s="2" customFormat="1" ht="16.5" customHeight="1">
      <c r="A133" s="40"/>
      <c r="B133" s="41"/>
      <c r="C133" s="229" t="s">
        <v>262</v>
      </c>
      <c r="D133" s="229" t="s">
        <v>230</v>
      </c>
      <c r="E133" s="230" t="s">
        <v>91</v>
      </c>
      <c r="F133" s="231" t="s">
        <v>3661</v>
      </c>
      <c r="G133" s="232" t="s">
        <v>459</v>
      </c>
      <c r="H133" s="233">
        <v>1</v>
      </c>
      <c r="I133" s="234"/>
      <c r="J133" s="235">
        <f>ROUND(I133*H133,2)</f>
        <v>0</v>
      </c>
      <c r="K133" s="231" t="s">
        <v>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3841</v>
      </c>
    </row>
    <row r="134" s="2" customFormat="1" ht="16.5" customHeight="1">
      <c r="A134" s="40"/>
      <c r="B134" s="41"/>
      <c r="C134" s="229" t="s">
        <v>266</v>
      </c>
      <c r="D134" s="229" t="s">
        <v>230</v>
      </c>
      <c r="E134" s="230" t="s">
        <v>3295</v>
      </c>
      <c r="F134" s="231" t="s">
        <v>3296</v>
      </c>
      <c r="G134" s="232" t="s">
        <v>459</v>
      </c>
      <c r="H134" s="233">
        <v>8</v>
      </c>
      <c r="I134" s="234"/>
      <c r="J134" s="235">
        <f>ROUND(I134*H134,2)</f>
        <v>0</v>
      </c>
      <c r="K134" s="231" t="s">
        <v>3297</v>
      </c>
      <c r="L134" s="46"/>
      <c r="M134" s="306" t="s">
        <v>1</v>
      </c>
      <c r="N134" s="307" t="s">
        <v>48</v>
      </c>
      <c r="O134" s="249"/>
      <c r="P134" s="308">
        <f>O134*H134</f>
        <v>0</v>
      </c>
      <c r="Q134" s="308">
        <v>0.00022004850000000001</v>
      </c>
      <c r="R134" s="308">
        <f>Q134*H134</f>
        <v>0.0017603880000000001</v>
      </c>
      <c r="S134" s="308">
        <v>0</v>
      </c>
      <c r="T134" s="309">
        <f>S134*H134</f>
        <v>0</v>
      </c>
      <c r="U134" s="40"/>
      <c r="V134" s="40"/>
      <c r="W134" s="40"/>
      <c r="X134" s="40"/>
      <c r="Y134" s="40"/>
      <c r="Z134" s="40"/>
      <c r="AA134" s="40"/>
      <c r="AB134" s="40"/>
      <c r="AC134" s="40"/>
      <c r="AD134" s="40"/>
      <c r="AE134" s="40"/>
      <c r="AR134" s="240" t="s">
        <v>300</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300</v>
      </c>
      <c r="BM134" s="240" t="s">
        <v>3842</v>
      </c>
    </row>
    <row r="135" s="2" customFormat="1" ht="6.96" customHeight="1">
      <c r="A135" s="40"/>
      <c r="B135" s="68"/>
      <c r="C135" s="69"/>
      <c r="D135" s="69"/>
      <c r="E135" s="69"/>
      <c r="F135" s="69"/>
      <c r="G135" s="69"/>
      <c r="H135" s="69"/>
      <c r="I135" s="69"/>
      <c r="J135" s="69"/>
      <c r="K135" s="69"/>
      <c r="L135" s="46"/>
      <c r="M135" s="40"/>
      <c r="O135" s="40"/>
      <c r="P135" s="40"/>
      <c r="Q135" s="40"/>
      <c r="R135" s="40"/>
      <c r="S135" s="40"/>
      <c r="T135" s="40"/>
      <c r="U135" s="40"/>
      <c r="V135" s="40"/>
      <c r="W135" s="40"/>
      <c r="X135" s="40"/>
      <c r="Y135" s="40"/>
      <c r="Z135" s="40"/>
      <c r="AA135" s="40"/>
      <c r="AB135" s="40"/>
      <c r="AC135" s="40"/>
      <c r="AD135" s="40"/>
      <c r="AE135" s="40"/>
    </row>
  </sheetData>
  <sheetProtection sheet="1" autoFilter="0" formatColumns="0" formatRows="0" objects="1" scenarios="1" spinCount="100000" saltValue="GVg5417AvmCvTpzsaL6x40awKZ3go0U+l/7pj/R8DCN59Bberyd/YKJXr5m//RqpX1sIgT3+EgXPYvFy9jOrcA==" hashValue="TwvOjpNXbzi0HoXtXswoDKbv9MYQFcQGVGWbR3B7QSXOYDbPqRIJsCD8Cgc9/0cT6xTeiD99vnh/YZWk0N0Ztw==" algorithmName="SHA-512" password="E785"/>
  <autoFilter ref="C124:K13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9"/>
      <c r="C3" s="150"/>
      <c r="D3" s="150"/>
      <c r="E3" s="150"/>
      <c r="F3" s="150"/>
      <c r="G3" s="150"/>
      <c r="H3" s="150"/>
      <c r="I3" s="150"/>
      <c r="J3" s="150"/>
      <c r="K3" s="150"/>
      <c r="L3" s="21"/>
      <c r="AT3" s="18" t="s">
        <v>91</v>
      </c>
    </row>
    <row r="4" s="1" customFormat="1" ht="24.96" customHeight="1">
      <c r="B4" s="21"/>
      <c r="D4" s="151" t="s">
        <v>197</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PD pro Hasičskou zbrojnici Frýdek</v>
      </c>
      <c r="F7" s="153"/>
      <c r="G7" s="153"/>
      <c r="H7" s="153"/>
      <c r="L7" s="21"/>
    </row>
    <row r="8">
      <c r="B8" s="21"/>
      <c r="D8" s="153" t="s">
        <v>198</v>
      </c>
      <c r="L8" s="21"/>
    </row>
    <row r="9" s="1" customFormat="1" ht="16.5" customHeight="1">
      <c r="B9" s="21"/>
      <c r="E9" s="154" t="s">
        <v>199</v>
      </c>
      <c r="F9" s="1"/>
      <c r="G9" s="1"/>
      <c r="H9" s="1"/>
      <c r="L9" s="21"/>
    </row>
    <row r="10" s="1" customFormat="1" ht="12" customHeight="1">
      <c r="B10" s="21"/>
      <c r="D10" s="153" t="s">
        <v>200</v>
      </c>
      <c r="L10" s="21"/>
    </row>
    <row r="11" s="2" customFormat="1" ht="16.5" customHeight="1">
      <c r="A11" s="40"/>
      <c r="B11" s="46"/>
      <c r="C11" s="40"/>
      <c r="D11" s="40"/>
      <c r="E11" s="165" t="s">
        <v>327</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3141</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3843</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22</v>
      </c>
      <c r="E16" s="40"/>
      <c r="F16" s="143" t="s">
        <v>40</v>
      </c>
      <c r="G16" s="40"/>
      <c r="H16" s="40"/>
      <c r="I16" s="153" t="s">
        <v>24</v>
      </c>
      <c r="J16" s="156" t="str">
        <f>'Rekapitulace stavby'!AN8</f>
        <v>26. 7. 2019</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30</v>
      </c>
      <c r="E18" s="40"/>
      <c r="F18" s="40"/>
      <c r="G18" s="40"/>
      <c r="H18" s="40"/>
      <c r="I18" s="153"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Statutární město Frýdek - Místek</v>
      </c>
      <c r="F19" s="40"/>
      <c r="G19" s="40"/>
      <c r="H19" s="40"/>
      <c r="I19" s="153"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34</v>
      </c>
      <c r="E21" s="40"/>
      <c r="F21" s="40"/>
      <c r="G21" s="40"/>
      <c r="H21" s="40"/>
      <c r="I21" s="153"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3"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36</v>
      </c>
      <c r="E24" s="40"/>
      <c r="F24" s="40"/>
      <c r="G24" s="40"/>
      <c r="H24" s="40"/>
      <c r="I24" s="153"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PPS Kania s.r.o.</v>
      </c>
      <c r="F25" s="40"/>
      <c r="G25" s="40"/>
      <c r="H25" s="40"/>
      <c r="I25" s="153"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39</v>
      </c>
      <c r="E27" s="40"/>
      <c r="F27" s="40"/>
      <c r="G27" s="40"/>
      <c r="H27" s="40"/>
      <c r="I27" s="153" t="s">
        <v>31</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 xml:space="preserve"> </v>
      </c>
      <c r="F28" s="40"/>
      <c r="G28" s="40"/>
      <c r="H28" s="40"/>
      <c r="I28" s="153" t="s">
        <v>33</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41</v>
      </c>
      <c r="E30" s="40"/>
      <c r="F30" s="40"/>
      <c r="G30" s="40"/>
      <c r="H30" s="40"/>
      <c r="I30" s="40"/>
      <c r="J30" s="40"/>
      <c r="K30" s="40"/>
      <c r="L30" s="65"/>
      <c r="S30" s="40"/>
      <c r="T30" s="40"/>
      <c r="U30" s="40"/>
      <c r="V30" s="40"/>
      <c r="W30" s="40"/>
      <c r="X30" s="40"/>
      <c r="Y30" s="40"/>
      <c r="Z30" s="40"/>
      <c r="AA30" s="40"/>
      <c r="AB30" s="40"/>
      <c r="AC30" s="40"/>
      <c r="AD30" s="40"/>
      <c r="AE30" s="40"/>
    </row>
    <row r="31" s="8" customFormat="1" ht="71.25" customHeight="1">
      <c r="A31" s="157"/>
      <c r="B31" s="158"/>
      <c r="C31" s="157"/>
      <c r="D31" s="157"/>
      <c r="E31" s="159" t="s">
        <v>42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43</v>
      </c>
      <c r="E34" s="40"/>
      <c r="F34" s="40"/>
      <c r="G34" s="40"/>
      <c r="H34" s="40"/>
      <c r="I34" s="40"/>
      <c r="J34" s="163">
        <f>ROUND(J129,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45</v>
      </c>
      <c r="G36" s="40"/>
      <c r="H36" s="40"/>
      <c r="I36" s="164" t="s">
        <v>44</v>
      </c>
      <c r="J36" s="164" t="s">
        <v>46</v>
      </c>
      <c r="K36" s="40"/>
      <c r="L36" s="65"/>
      <c r="S36" s="40"/>
      <c r="T36" s="40"/>
      <c r="U36" s="40"/>
      <c r="V36" s="40"/>
      <c r="W36" s="40"/>
      <c r="X36" s="40"/>
      <c r="Y36" s="40"/>
      <c r="Z36" s="40"/>
      <c r="AA36" s="40"/>
      <c r="AB36" s="40"/>
      <c r="AC36" s="40"/>
      <c r="AD36" s="40"/>
      <c r="AE36" s="40"/>
    </row>
    <row r="37" s="2" customFormat="1" ht="14.4" customHeight="1">
      <c r="A37" s="40"/>
      <c r="B37" s="46"/>
      <c r="C37" s="40"/>
      <c r="D37" s="165" t="s">
        <v>47</v>
      </c>
      <c r="E37" s="153" t="s">
        <v>48</v>
      </c>
      <c r="F37" s="166">
        <f>ROUND((SUM(BE129:BE302)),  2)</f>
        <v>0</v>
      </c>
      <c r="G37" s="40"/>
      <c r="H37" s="40"/>
      <c r="I37" s="167">
        <v>0.20999999999999999</v>
      </c>
      <c r="J37" s="166">
        <f>ROUND(((SUM(BE129:BE302))*I37),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49</v>
      </c>
      <c r="F38" s="166">
        <f>ROUND((SUM(BF129:BF302)),  2)</f>
        <v>0</v>
      </c>
      <c r="G38" s="40"/>
      <c r="H38" s="40"/>
      <c r="I38" s="167">
        <v>0.14999999999999999</v>
      </c>
      <c r="J38" s="166">
        <f>ROUND(((SUM(BF129:BF302))*I38),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50</v>
      </c>
      <c r="F39" s="166">
        <f>ROUND((SUM(BG129:BG302)),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51</v>
      </c>
      <c r="F40" s="166">
        <f>ROUND((SUM(BH129:BH302)),  2)</f>
        <v>0</v>
      </c>
      <c r="G40" s="40"/>
      <c r="H40" s="40"/>
      <c r="I40" s="167">
        <v>0.14999999999999999</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52</v>
      </c>
      <c r="F41" s="166">
        <f>ROUND((SUM(BI129:BI302)),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53</v>
      </c>
      <c r="E43" s="170"/>
      <c r="F43" s="170"/>
      <c r="G43" s="171" t="s">
        <v>54</v>
      </c>
      <c r="H43" s="172" t="s">
        <v>55</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5"/>
      <c r="D50" s="175" t="s">
        <v>56</v>
      </c>
      <c r="E50" s="176"/>
      <c r="F50" s="176"/>
      <c r="G50" s="175" t="s">
        <v>57</v>
      </c>
      <c r="H50" s="176"/>
      <c r="I50" s="176"/>
      <c r="J50" s="176"/>
      <c r="K50" s="176"/>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77" t="s">
        <v>58</v>
      </c>
      <c r="E61" s="178"/>
      <c r="F61" s="179" t="s">
        <v>59</v>
      </c>
      <c r="G61" s="177" t="s">
        <v>58</v>
      </c>
      <c r="H61" s="178"/>
      <c r="I61" s="178"/>
      <c r="J61" s="180" t="s">
        <v>59</v>
      </c>
      <c r="K61" s="178"/>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75" t="s">
        <v>60</v>
      </c>
      <c r="E65" s="181"/>
      <c r="F65" s="181"/>
      <c r="G65" s="175" t="s">
        <v>61</v>
      </c>
      <c r="H65" s="181"/>
      <c r="I65" s="181"/>
      <c r="J65" s="181"/>
      <c r="K65" s="18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77" t="s">
        <v>58</v>
      </c>
      <c r="E76" s="178"/>
      <c r="F76" s="179" t="s">
        <v>59</v>
      </c>
      <c r="G76" s="177" t="s">
        <v>58</v>
      </c>
      <c r="H76" s="178"/>
      <c r="I76" s="178"/>
      <c r="J76" s="180" t="s">
        <v>59</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4" t="s">
        <v>202</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6" t="str">
        <f>E7</f>
        <v>PD pro Hasičskou zbrojnici Frýdek</v>
      </c>
      <c r="F85" s="33"/>
      <c r="G85" s="33"/>
      <c r="H85" s="33"/>
      <c r="I85" s="42"/>
      <c r="J85" s="42"/>
      <c r="K85" s="42"/>
      <c r="L85" s="65"/>
      <c r="S85" s="40"/>
      <c r="T85" s="40"/>
      <c r="U85" s="40"/>
      <c r="V85" s="40"/>
      <c r="W85" s="40"/>
      <c r="X85" s="40"/>
      <c r="Y85" s="40"/>
      <c r="Z85" s="40"/>
      <c r="AA85" s="40"/>
      <c r="AB85" s="40"/>
      <c r="AC85" s="40"/>
      <c r="AD85" s="40"/>
      <c r="AE85" s="40"/>
    </row>
    <row r="86" s="1" customFormat="1" ht="12" customHeight="1">
      <c r="B86" s="22"/>
      <c r="C86" s="33" t="s">
        <v>198</v>
      </c>
      <c r="D86" s="23"/>
      <c r="E86" s="23"/>
      <c r="F86" s="23"/>
      <c r="G86" s="23"/>
      <c r="H86" s="23"/>
      <c r="I86" s="23"/>
      <c r="J86" s="23"/>
      <c r="K86" s="23"/>
      <c r="L86" s="21"/>
    </row>
    <row r="87" s="1" customFormat="1" ht="16.5" customHeight="1">
      <c r="B87" s="22"/>
      <c r="C87" s="23"/>
      <c r="D87" s="23"/>
      <c r="E87" s="186" t="s">
        <v>199</v>
      </c>
      <c r="F87" s="23"/>
      <c r="G87" s="23"/>
      <c r="H87" s="23"/>
      <c r="I87" s="23"/>
      <c r="J87" s="23"/>
      <c r="K87" s="23"/>
      <c r="L87" s="21"/>
    </row>
    <row r="88" s="1" customFormat="1" ht="12" customHeight="1">
      <c r="B88" s="22"/>
      <c r="C88" s="33" t="s">
        <v>200</v>
      </c>
      <c r="D88" s="23"/>
      <c r="E88" s="23"/>
      <c r="F88" s="23"/>
      <c r="G88" s="23"/>
      <c r="H88" s="23"/>
      <c r="I88" s="23"/>
      <c r="J88" s="23"/>
      <c r="K88" s="23"/>
      <c r="L88" s="21"/>
    </row>
    <row r="89" s="2" customFormat="1" ht="16.5" customHeight="1">
      <c r="A89" s="40"/>
      <c r="B89" s="41"/>
      <c r="C89" s="42"/>
      <c r="D89" s="42"/>
      <c r="E89" s="251" t="s">
        <v>327</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3" t="s">
        <v>3141</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D.1.4.3 - Silnoproudá elektrotechnika</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33" t="s">
        <v>24</v>
      </c>
      <c r="J93" s="81" t="str">
        <f>IF(J16="","",J16)</f>
        <v>26. 7. 2019</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Frýdek - Místek</v>
      </c>
      <c r="G95" s="42"/>
      <c r="H95" s="42"/>
      <c r="I95" s="33" t="s">
        <v>36</v>
      </c>
      <c r="J95" s="38" t="str">
        <f>E25</f>
        <v>PPS Kania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33" t="s">
        <v>39</v>
      </c>
      <c r="J96" s="38" t="str">
        <f>E28</f>
        <v xml:space="preserve"> </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203</v>
      </c>
      <c r="D98" s="188"/>
      <c r="E98" s="188"/>
      <c r="F98" s="188"/>
      <c r="G98" s="188"/>
      <c r="H98" s="188"/>
      <c r="I98" s="188"/>
      <c r="J98" s="189" t="s">
        <v>204</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205</v>
      </c>
      <c r="D100" s="42"/>
      <c r="E100" s="42"/>
      <c r="F100" s="42"/>
      <c r="G100" s="42"/>
      <c r="H100" s="42"/>
      <c r="I100" s="42"/>
      <c r="J100" s="112">
        <f>J129</f>
        <v>0</v>
      </c>
      <c r="K100" s="42"/>
      <c r="L100" s="65"/>
      <c r="S100" s="40"/>
      <c r="T100" s="40"/>
      <c r="U100" s="40"/>
      <c r="V100" s="40"/>
      <c r="W100" s="40"/>
      <c r="X100" s="40"/>
      <c r="Y100" s="40"/>
      <c r="Z100" s="40"/>
      <c r="AA100" s="40"/>
      <c r="AB100" s="40"/>
      <c r="AC100" s="40"/>
      <c r="AD100" s="40"/>
      <c r="AE100" s="40"/>
      <c r="AU100" s="18" t="s">
        <v>206</v>
      </c>
    </row>
    <row r="101" s="9" customFormat="1" ht="24.96" customHeight="1">
      <c r="A101" s="9"/>
      <c r="B101" s="191"/>
      <c r="C101" s="192"/>
      <c r="D101" s="193" t="s">
        <v>3844</v>
      </c>
      <c r="E101" s="194"/>
      <c r="F101" s="194"/>
      <c r="G101" s="194"/>
      <c r="H101" s="194"/>
      <c r="I101" s="194"/>
      <c r="J101" s="195">
        <f>J130</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3845</v>
      </c>
      <c r="E102" s="194"/>
      <c r="F102" s="194"/>
      <c r="G102" s="194"/>
      <c r="H102" s="194"/>
      <c r="I102" s="194"/>
      <c r="J102" s="195">
        <f>J215</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3846</v>
      </c>
      <c r="E103" s="194"/>
      <c r="F103" s="194"/>
      <c r="G103" s="194"/>
      <c r="H103" s="194"/>
      <c r="I103" s="194"/>
      <c r="J103" s="195">
        <f>J257</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3847</v>
      </c>
      <c r="E104" s="194"/>
      <c r="F104" s="194"/>
      <c r="G104" s="194"/>
      <c r="H104" s="194"/>
      <c r="I104" s="194"/>
      <c r="J104" s="195">
        <f>J278</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3848</v>
      </c>
      <c r="E105" s="194"/>
      <c r="F105" s="194"/>
      <c r="G105" s="194"/>
      <c r="H105" s="194"/>
      <c r="I105" s="194"/>
      <c r="J105" s="195">
        <f>J299</f>
        <v>0</v>
      </c>
      <c r="K105" s="192"/>
      <c r="L105" s="196"/>
      <c r="S105" s="9"/>
      <c r="T105" s="9"/>
      <c r="U105" s="9"/>
      <c r="V105" s="9"/>
      <c r="W105" s="9"/>
      <c r="X105" s="9"/>
      <c r="Y105" s="9"/>
      <c r="Z105" s="9"/>
      <c r="AA105" s="9"/>
      <c r="AB105" s="9"/>
      <c r="AC105" s="9"/>
      <c r="AD105" s="9"/>
      <c r="AE105" s="9"/>
    </row>
    <row r="106" s="2" customFormat="1" ht="21.84" customHeight="1">
      <c r="A106" s="40"/>
      <c r="B106" s="41"/>
      <c r="C106" s="42"/>
      <c r="D106" s="42"/>
      <c r="E106" s="42"/>
      <c r="F106" s="42"/>
      <c r="G106" s="42"/>
      <c r="H106" s="42"/>
      <c r="I106" s="42"/>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69"/>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71"/>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213</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86" t="str">
        <f>E7</f>
        <v>PD pro Hasičskou zbrojnici Frýdek</v>
      </c>
      <c r="F115" s="33"/>
      <c r="G115" s="33"/>
      <c r="H115" s="33"/>
      <c r="I115" s="42"/>
      <c r="J115" s="42"/>
      <c r="K115" s="42"/>
      <c r="L115" s="65"/>
      <c r="S115" s="40"/>
      <c r="T115" s="40"/>
      <c r="U115" s="40"/>
      <c r="V115" s="40"/>
      <c r="W115" s="40"/>
      <c r="X115" s="40"/>
      <c r="Y115" s="40"/>
      <c r="Z115" s="40"/>
      <c r="AA115" s="40"/>
      <c r="AB115" s="40"/>
      <c r="AC115" s="40"/>
      <c r="AD115" s="40"/>
      <c r="AE115" s="40"/>
    </row>
    <row r="116" s="1" customFormat="1" ht="12" customHeight="1">
      <c r="B116" s="22"/>
      <c r="C116" s="33" t="s">
        <v>198</v>
      </c>
      <c r="D116" s="23"/>
      <c r="E116" s="23"/>
      <c r="F116" s="23"/>
      <c r="G116" s="23"/>
      <c r="H116" s="23"/>
      <c r="I116" s="23"/>
      <c r="J116" s="23"/>
      <c r="K116" s="23"/>
      <c r="L116" s="21"/>
    </row>
    <row r="117" s="1" customFormat="1" ht="16.5" customHeight="1">
      <c r="B117" s="22"/>
      <c r="C117" s="23"/>
      <c r="D117" s="23"/>
      <c r="E117" s="186" t="s">
        <v>199</v>
      </c>
      <c r="F117" s="23"/>
      <c r="G117" s="23"/>
      <c r="H117" s="23"/>
      <c r="I117" s="23"/>
      <c r="J117" s="23"/>
      <c r="K117" s="23"/>
      <c r="L117" s="21"/>
    </row>
    <row r="118" s="1" customFormat="1" ht="12" customHeight="1">
      <c r="B118" s="22"/>
      <c r="C118" s="33" t="s">
        <v>200</v>
      </c>
      <c r="D118" s="23"/>
      <c r="E118" s="23"/>
      <c r="F118" s="23"/>
      <c r="G118" s="23"/>
      <c r="H118" s="23"/>
      <c r="I118" s="23"/>
      <c r="J118" s="23"/>
      <c r="K118" s="23"/>
      <c r="L118" s="21"/>
    </row>
    <row r="119" s="2" customFormat="1" ht="16.5" customHeight="1">
      <c r="A119" s="40"/>
      <c r="B119" s="41"/>
      <c r="C119" s="42"/>
      <c r="D119" s="42"/>
      <c r="E119" s="251" t="s">
        <v>327</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3141</v>
      </c>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6.5" customHeight="1">
      <c r="A121" s="40"/>
      <c r="B121" s="41"/>
      <c r="C121" s="42"/>
      <c r="D121" s="42"/>
      <c r="E121" s="78" t="str">
        <f>E13</f>
        <v>D.1.4.3 - Silnoproudá elektrotechnika</v>
      </c>
      <c r="F121" s="42"/>
      <c r="G121" s="42"/>
      <c r="H121" s="42"/>
      <c r="I121" s="42"/>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22</v>
      </c>
      <c r="D123" s="42"/>
      <c r="E123" s="42"/>
      <c r="F123" s="28" t="str">
        <f>F16</f>
        <v xml:space="preserve"> </v>
      </c>
      <c r="G123" s="42"/>
      <c r="H123" s="42"/>
      <c r="I123" s="33" t="s">
        <v>24</v>
      </c>
      <c r="J123" s="81" t="str">
        <f>IF(J16="","",J16)</f>
        <v>26. 7. 2019</v>
      </c>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5.15" customHeight="1">
      <c r="A125" s="40"/>
      <c r="B125" s="41"/>
      <c r="C125" s="33" t="s">
        <v>30</v>
      </c>
      <c r="D125" s="42"/>
      <c r="E125" s="42"/>
      <c r="F125" s="28" t="str">
        <f>E19</f>
        <v>Statutární město Frýdek - Místek</v>
      </c>
      <c r="G125" s="42"/>
      <c r="H125" s="42"/>
      <c r="I125" s="33" t="s">
        <v>36</v>
      </c>
      <c r="J125" s="38" t="str">
        <f>E25</f>
        <v>PPS Kania s.r.o.</v>
      </c>
      <c r="K125" s="42"/>
      <c r="L125" s="65"/>
      <c r="S125" s="40"/>
      <c r="T125" s="40"/>
      <c r="U125" s="40"/>
      <c r="V125" s="40"/>
      <c r="W125" s="40"/>
      <c r="X125" s="40"/>
      <c r="Y125" s="40"/>
      <c r="Z125" s="40"/>
      <c r="AA125" s="40"/>
      <c r="AB125" s="40"/>
      <c r="AC125" s="40"/>
      <c r="AD125" s="40"/>
      <c r="AE125" s="40"/>
    </row>
    <row r="126" s="2" customFormat="1" ht="15.15" customHeight="1">
      <c r="A126" s="40"/>
      <c r="B126" s="41"/>
      <c r="C126" s="33" t="s">
        <v>34</v>
      </c>
      <c r="D126" s="42"/>
      <c r="E126" s="42"/>
      <c r="F126" s="28" t="str">
        <f>IF(E22="","",E22)</f>
        <v>Vyplň údaj</v>
      </c>
      <c r="G126" s="42"/>
      <c r="H126" s="42"/>
      <c r="I126" s="33" t="s">
        <v>39</v>
      </c>
      <c r="J126" s="38" t="str">
        <f>E28</f>
        <v xml:space="preserve"> </v>
      </c>
      <c r="K126" s="42"/>
      <c r="L126" s="65"/>
      <c r="S126" s="40"/>
      <c r="T126" s="40"/>
      <c r="U126" s="40"/>
      <c r="V126" s="40"/>
      <c r="W126" s="40"/>
      <c r="X126" s="40"/>
      <c r="Y126" s="40"/>
      <c r="Z126" s="40"/>
      <c r="AA126" s="40"/>
      <c r="AB126" s="40"/>
      <c r="AC126" s="40"/>
      <c r="AD126" s="40"/>
      <c r="AE126" s="40"/>
    </row>
    <row r="127" s="2" customFormat="1" ht="10.32" customHeight="1">
      <c r="A127" s="40"/>
      <c r="B127" s="41"/>
      <c r="C127" s="42"/>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11" customFormat="1" ht="29.28" customHeight="1">
      <c r="A128" s="202"/>
      <c r="B128" s="203"/>
      <c r="C128" s="204" t="s">
        <v>214</v>
      </c>
      <c r="D128" s="205" t="s">
        <v>68</v>
      </c>
      <c r="E128" s="205" t="s">
        <v>64</v>
      </c>
      <c r="F128" s="205" t="s">
        <v>65</v>
      </c>
      <c r="G128" s="205" t="s">
        <v>215</v>
      </c>
      <c r="H128" s="205" t="s">
        <v>216</v>
      </c>
      <c r="I128" s="205" t="s">
        <v>217</v>
      </c>
      <c r="J128" s="205" t="s">
        <v>204</v>
      </c>
      <c r="K128" s="206" t="s">
        <v>218</v>
      </c>
      <c r="L128" s="207"/>
      <c r="M128" s="102" t="s">
        <v>1</v>
      </c>
      <c r="N128" s="103" t="s">
        <v>47</v>
      </c>
      <c r="O128" s="103" t="s">
        <v>219</v>
      </c>
      <c r="P128" s="103" t="s">
        <v>220</v>
      </c>
      <c r="Q128" s="103" t="s">
        <v>221</v>
      </c>
      <c r="R128" s="103" t="s">
        <v>222</v>
      </c>
      <c r="S128" s="103" t="s">
        <v>223</v>
      </c>
      <c r="T128" s="104" t="s">
        <v>224</v>
      </c>
      <c r="U128" s="202"/>
      <c r="V128" s="202"/>
      <c r="W128" s="202"/>
      <c r="X128" s="202"/>
      <c r="Y128" s="202"/>
      <c r="Z128" s="202"/>
      <c r="AA128" s="202"/>
      <c r="AB128" s="202"/>
      <c r="AC128" s="202"/>
      <c r="AD128" s="202"/>
      <c r="AE128" s="202"/>
    </row>
    <row r="129" s="2" customFormat="1" ht="22.8" customHeight="1">
      <c r="A129" s="40"/>
      <c r="B129" s="41"/>
      <c r="C129" s="109" t="s">
        <v>225</v>
      </c>
      <c r="D129" s="42"/>
      <c r="E129" s="42"/>
      <c r="F129" s="42"/>
      <c r="G129" s="42"/>
      <c r="H129" s="42"/>
      <c r="I129" s="42"/>
      <c r="J129" s="208">
        <f>BK129</f>
        <v>0</v>
      </c>
      <c r="K129" s="42"/>
      <c r="L129" s="46"/>
      <c r="M129" s="105"/>
      <c r="N129" s="209"/>
      <c r="O129" s="106"/>
      <c r="P129" s="210">
        <f>P130+P215+P257+P278+P299</f>
        <v>0</v>
      </c>
      <c r="Q129" s="106"/>
      <c r="R129" s="210">
        <f>R130+R215+R257+R278+R299</f>
        <v>0</v>
      </c>
      <c r="S129" s="106"/>
      <c r="T129" s="211">
        <f>T130+T215+T257+T278+T299</f>
        <v>0</v>
      </c>
      <c r="U129" s="40"/>
      <c r="V129" s="40"/>
      <c r="W129" s="40"/>
      <c r="X129" s="40"/>
      <c r="Y129" s="40"/>
      <c r="Z129" s="40"/>
      <c r="AA129" s="40"/>
      <c r="AB129" s="40"/>
      <c r="AC129" s="40"/>
      <c r="AD129" s="40"/>
      <c r="AE129" s="40"/>
      <c r="AT129" s="18" t="s">
        <v>82</v>
      </c>
      <c r="AU129" s="18" t="s">
        <v>206</v>
      </c>
      <c r="BK129" s="212">
        <f>BK130+BK215+BK257+BK278+BK299</f>
        <v>0</v>
      </c>
    </row>
    <row r="130" s="12" customFormat="1" ht="25.92" customHeight="1">
      <c r="A130" s="12"/>
      <c r="B130" s="213"/>
      <c r="C130" s="214"/>
      <c r="D130" s="215" t="s">
        <v>82</v>
      </c>
      <c r="E130" s="216" t="s">
        <v>3849</v>
      </c>
      <c r="F130" s="216" t="s">
        <v>3850</v>
      </c>
      <c r="G130" s="214"/>
      <c r="H130" s="214"/>
      <c r="I130" s="217"/>
      <c r="J130" s="218">
        <f>BK130</f>
        <v>0</v>
      </c>
      <c r="K130" s="214"/>
      <c r="L130" s="219"/>
      <c r="M130" s="220"/>
      <c r="N130" s="221"/>
      <c r="O130" s="221"/>
      <c r="P130" s="222">
        <f>SUM(P131:P214)</f>
        <v>0</v>
      </c>
      <c r="Q130" s="221"/>
      <c r="R130" s="222">
        <f>SUM(R131:R214)</f>
        <v>0</v>
      </c>
      <c r="S130" s="221"/>
      <c r="T130" s="223">
        <f>SUM(T131:T214)</f>
        <v>0</v>
      </c>
      <c r="U130" s="12"/>
      <c r="V130" s="12"/>
      <c r="W130" s="12"/>
      <c r="X130" s="12"/>
      <c r="Y130" s="12"/>
      <c r="Z130" s="12"/>
      <c r="AA130" s="12"/>
      <c r="AB130" s="12"/>
      <c r="AC130" s="12"/>
      <c r="AD130" s="12"/>
      <c r="AE130" s="12"/>
      <c r="AR130" s="224" t="s">
        <v>87</v>
      </c>
      <c r="AT130" s="225" t="s">
        <v>82</v>
      </c>
      <c r="AU130" s="225" t="s">
        <v>83</v>
      </c>
      <c r="AY130" s="224" t="s">
        <v>227</v>
      </c>
      <c r="BK130" s="226">
        <f>SUM(BK131:BK214)</f>
        <v>0</v>
      </c>
    </row>
    <row r="131" s="2" customFormat="1" ht="16.5" customHeight="1">
      <c r="A131" s="40"/>
      <c r="B131" s="41"/>
      <c r="C131" s="229" t="s">
        <v>87</v>
      </c>
      <c r="D131" s="229" t="s">
        <v>230</v>
      </c>
      <c r="E131" s="230" t="s">
        <v>3851</v>
      </c>
      <c r="F131" s="231" t="s">
        <v>3852</v>
      </c>
      <c r="G131" s="232" t="s">
        <v>1861</v>
      </c>
      <c r="H131" s="233">
        <v>174</v>
      </c>
      <c r="I131" s="234"/>
      <c r="J131" s="235">
        <f>ROUND(I131*H131,2)</f>
        <v>0</v>
      </c>
      <c r="K131" s="231" t="s">
        <v>251</v>
      </c>
      <c r="L131" s="46"/>
      <c r="M131" s="236" t="s">
        <v>1</v>
      </c>
      <c r="N131" s="237" t="s">
        <v>48</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115</v>
      </c>
      <c r="AT131" s="240" t="s">
        <v>230</v>
      </c>
      <c r="AU131" s="240" t="s">
        <v>87</v>
      </c>
      <c r="AY131" s="18" t="s">
        <v>227</v>
      </c>
      <c r="BE131" s="241">
        <f>IF(N131="základní",J131,0)</f>
        <v>0</v>
      </c>
      <c r="BF131" s="241">
        <f>IF(N131="snížená",J131,0)</f>
        <v>0</v>
      </c>
      <c r="BG131" s="241">
        <f>IF(N131="zákl. přenesená",J131,0)</f>
        <v>0</v>
      </c>
      <c r="BH131" s="241">
        <f>IF(N131="sníž. přenesená",J131,0)</f>
        <v>0</v>
      </c>
      <c r="BI131" s="241">
        <f>IF(N131="nulová",J131,0)</f>
        <v>0</v>
      </c>
      <c r="BJ131" s="18" t="s">
        <v>87</v>
      </c>
      <c r="BK131" s="241">
        <f>ROUND(I131*H131,2)</f>
        <v>0</v>
      </c>
      <c r="BL131" s="18" t="s">
        <v>115</v>
      </c>
      <c r="BM131" s="240" t="s">
        <v>91</v>
      </c>
    </row>
    <row r="132" s="2" customFormat="1" ht="16.5" customHeight="1">
      <c r="A132" s="40"/>
      <c r="B132" s="41"/>
      <c r="C132" s="229" t="s">
        <v>91</v>
      </c>
      <c r="D132" s="229" t="s">
        <v>230</v>
      </c>
      <c r="E132" s="230" t="s">
        <v>3853</v>
      </c>
      <c r="F132" s="231" t="s">
        <v>3854</v>
      </c>
      <c r="G132" s="232" t="s">
        <v>1861</v>
      </c>
      <c r="H132" s="233">
        <v>9</v>
      </c>
      <c r="I132" s="234"/>
      <c r="J132" s="235">
        <f>ROUND(I132*H132,2)</f>
        <v>0</v>
      </c>
      <c r="K132" s="231" t="s">
        <v>251</v>
      </c>
      <c r="L132" s="46"/>
      <c r="M132" s="236" t="s">
        <v>1</v>
      </c>
      <c r="N132" s="237" t="s">
        <v>48</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115</v>
      </c>
      <c r="AT132" s="240" t="s">
        <v>230</v>
      </c>
      <c r="AU132" s="240" t="s">
        <v>87</v>
      </c>
      <c r="AY132" s="18" t="s">
        <v>227</v>
      </c>
      <c r="BE132" s="241">
        <f>IF(N132="základní",J132,0)</f>
        <v>0</v>
      </c>
      <c r="BF132" s="241">
        <f>IF(N132="snížená",J132,0)</f>
        <v>0</v>
      </c>
      <c r="BG132" s="241">
        <f>IF(N132="zákl. přenesená",J132,0)</f>
        <v>0</v>
      </c>
      <c r="BH132" s="241">
        <f>IF(N132="sníž. přenesená",J132,0)</f>
        <v>0</v>
      </c>
      <c r="BI132" s="241">
        <f>IF(N132="nulová",J132,0)</f>
        <v>0</v>
      </c>
      <c r="BJ132" s="18" t="s">
        <v>87</v>
      </c>
      <c r="BK132" s="241">
        <f>ROUND(I132*H132,2)</f>
        <v>0</v>
      </c>
      <c r="BL132" s="18" t="s">
        <v>115</v>
      </c>
      <c r="BM132" s="240" t="s">
        <v>115</v>
      </c>
    </row>
    <row r="133" s="2" customFormat="1" ht="16.5" customHeight="1">
      <c r="A133" s="40"/>
      <c r="B133" s="41"/>
      <c r="C133" s="229" t="s">
        <v>102</v>
      </c>
      <c r="D133" s="229" t="s">
        <v>230</v>
      </c>
      <c r="E133" s="230" t="s">
        <v>3855</v>
      </c>
      <c r="F133" s="231" t="s">
        <v>3856</v>
      </c>
      <c r="G133" s="232" t="s">
        <v>1861</v>
      </c>
      <c r="H133" s="233">
        <v>17</v>
      </c>
      <c r="I133" s="234"/>
      <c r="J133" s="235">
        <f>ROUND(I133*H133,2)</f>
        <v>0</v>
      </c>
      <c r="K133" s="231" t="s">
        <v>251</v>
      </c>
      <c r="L133" s="46"/>
      <c r="M133" s="236" t="s">
        <v>1</v>
      </c>
      <c r="N133" s="237" t="s">
        <v>48</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115</v>
      </c>
      <c r="AT133" s="240" t="s">
        <v>230</v>
      </c>
      <c r="AU133" s="240" t="s">
        <v>87</v>
      </c>
      <c r="AY133" s="18" t="s">
        <v>227</v>
      </c>
      <c r="BE133" s="241">
        <f>IF(N133="základní",J133,0)</f>
        <v>0</v>
      </c>
      <c r="BF133" s="241">
        <f>IF(N133="snížená",J133,0)</f>
        <v>0</v>
      </c>
      <c r="BG133" s="241">
        <f>IF(N133="zákl. přenesená",J133,0)</f>
        <v>0</v>
      </c>
      <c r="BH133" s="241">
        <f>IF(N133="sníž. přenesená",J133,0)</f>
        <v>0</v>
      </c>
      <c r="BI133" s="241">
        <f>IF(N133="nulová",J133,0)</f>
        <v>0</v>
      </c>
      <c r="BJ133" s="18" t="s">
        <v>87</v>
      </c>
      <c r="BK133" s="241">
        <f>ROUND(I133*H133,2)</f>
        <v>0</v>
      </c>
      <c r="BL133" s="18" t="s">
        <v>115</v>
      </c>
      <c r="BM133" s="240" t="s">
        <v>257</v>
      </c>
    </row>
    <row r="134" s="2" customFormat="1" ht="16.5" customHeight="1">
      <c r="A134" s="40"/>
      <c r="B134" s="41"/>
      <c r="C134" s="229" t="s">
        <v>115</v>
      </c>
      <c r="D134" s="229" t="s">
        <v>230</v>
      </c>
      <c r="E134" s="230" t="s">
        <v>3857</v>
      </c>
      <c r="F134" s="231" t="s">
        <v>3858</v>
      </c>
      <c r="G134" s="232" t="s">
        <v>1861</v>
      </c>
      <c r="H134" s="233">
        <v>1</v>
      </c>
      <c r="I134" s="234"/>
      <c r="J134" s="235">
        <f>ROUND(I134*H134,2)</f>
        <v>0</v>
      </c>
      <c r="K134" s="231" t="s">
        <v>251</v>
      </c>
      <c r="L134" s="46"/>
      <c r="M134" s="236" t="s">
        <v>1</v>
      </c>
      <c r="N134" s="237" t="s">
        <v>48</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115</v>
      </c>
      <c r="AT134" s="240" t="s">
        <v>230</v>
      </c>
      <c r="AU134" s="240" t="s">
        <v>87</v>
      </c>
      <c r="AY134" s="18" t="s">
        <v>227</v>
      </c>
      <c r="BE134" s="241">
        <f>IF(N134="základní",J134,0)</f>
        <v>0</v>
      </c>
      <c r="BF134" s="241">
        <f>IF(N134="snížená",J134,0)</f>
        <v>0</v>
      </c>
      <c r="BG134" s="241">
        <f>IF(N134="zákl. přenesená",J134,0)</f>
        <v>0</v>
      </c>
      <c r="BH134" s="241">
        <f>IF(N134="sníž. přenesená",J134,0)</f>
        <v>0</v>
      </c>
      <c r="BI134" s="241">
        <f>IF(N134="nulová",J134,0)</f>
        <v>0</v>
      </c>
      <c r="BJ134" s="18" t="s">
        <v>87</v>
      </c>
      <c r="BK134" s="241">
        <f>ROUND(I134*H134,2)</f>
        <v>0</v>
      </c>
      <c r="BL134" s="18" t="s">
        <v>115</v>
      </c>
      <c r="BM134" s="240" t="s">
        <v>266</v>
      </c>
    </row>
    <row r="135" s="2" customFormat="1" ht="16.5" customHeight="1">
      <c r="A135" s="40"/>
      <c r="B135" s="41"/>
      <c r="C135" s="229" t="s">
        <v>121</v>
      </c>
      <c r="D135" s="229" t="s">
        <v>230</v>
      </c>
      <c r="E135" s="230" t="s">
        <v>3859</v>
      </c>
      <c r="F135" s="231" t="s">
        <v>3860</v>
      </c>
      <c r="G135" s="232" t="s">
        <v>1861</v>
      </c>
      <c r="H135" s="233">
        <v>6</v>
      </c>
      <c r="I135" s="234"/>
      <c r="J135" s="235">
        <f>ROUND(I135*H135,2)</f>
        <v>0</v>
      </c>
      <c r="K135" s="231" t="s">
        <v>251</v>
      </c>
      <c r="L135" s="46"/>
      <c r="M135" s="236" t="s">
        <v>1</v>
      </c>
      <c r="N135" s="237" t="s">
        <v>48</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115</v>
      </c>
      <c r="AT135" s="240" t="s">
        <v>230</v>
      </c>
      <c r="AU135" s="240" t="s">
        <v>87</v>
      </c>
      <c r="AY135" s="18" t="s">
        <v>227</v>
      </c>
      <c r="BE135" s="241">
        <f>IF(N135="základní",J135,0)</f>
        <v>0</v>
      </c>
      <c r="BF135" s="241">
        <f>IF(N135="snížená",J135,0)</f>
        <v>0</v>
      </c>
      <c r="BG135" s="241">
        <f>IF(N135="zákl. přenesená",J135,0)</f>
        <v>0</v>
      </c>
      <c r="BH135" s="241">
        <f>IF(N135="sníž. přenesená",J135,0)</f>
        <v>0</v>
      </c>
      <c r="BI135" s="241">
        <f>IF(N135="nulová",J135,0)</f>
        <v>0</v>
      </c>
      <c r="BJ135" s="18" t="s">
        <v>87</v>
      </c>
      <c r="BK135" s="241">
        <f>ROUND(I135*H135,2)</f>
        <v>0</v>
      </c>
      <c r="BL135" s="18" t="s">
        <v>115</v>
      </c>
      <c r="BM135" s="240" t="s">
        <v>274</v>
      </c>
    </row>
    <row r="136" s="2" customFormat="1" ht="16.5" customHeight="1">
      <c r="A136" s="40"/>
      <c r="B136" s="41"/>
      <c r="C136" s="229" t="s">
        <v>257</v>
      </c>
      <c r="D136" s="229" t="s">
        <v>230</v>
      </c>
      <c r="E136" s="230" t="s">
        <v>3861</v>
      </c>
      <c r="F136" s="231" t="s">
        <v>3862</v>
      </c>
      <c r="G136" s="232" t="s">
        <v>1861</v>
      </c>
      <c r="H136" s="233">
        <v>3</v>
      </c>
      <c r="I136" s="234"/>
      <c r="J136" s="235">
        <f>ROUND(I136*H136,2)</f>
        <v>0</v>
      </c>
      <c r="K136" s="231" t="s">
        <v>251</v>
      </c>
      <c r="L136" s="46"/>
      <c r="M136" s="236" t="s">
        <v>1</v>
      </c>
      <c r="N136" s="237" t="s">
        <v>48</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115</v>
      </c>
      <c r="AT136" s="240" t="s">
        <v>230</v>
      </c>
      <c r="AU136" s="240" t="s">
        <v>87</v>
      </c>
      <c r="AY136" s="18" t="s">
        <v>227</v>
      </c>
      <c r="BE136" s="241">
        <f>IF(N136="základní",J136,0)</f>
        <v>0</v>
      </c>
      <c r="BF136" s="241">
        <f>IF(N136="snížená",J136,0)</f>
        <v>0</v>
      </c>
      <c r="BG136" s="241">
        <f>IF(N136="zákl. přenesená",J136,0)</f>
        <v>0</v>
      </c>
      <c r="BH136" s="241">
        <f>IF(N136="sníž. přenesená",J136,0)</f>
        <v>0</v>
      </c>
      <c r="BI136" s="241">
        <f>IF(N136="nulová",J136,0)</f>
        <v>0</v>
      </c>
      <c r="BJ136" s="18" t="s">
        <v>87</v>
      </c>
      <c r="BK136" s="241">
        <f>ROUND(I136*H136,2)</f>
        <v>0</v>
      </c>
      <c r="BL136" s="18" t="s">
        <v>115</v>
      </c>
      <c r="BM136" s="240" t="s">
        <v>282</v>
      </c>
    </row>
    <row r="137" s="2" customFormat="1" ht="16.5" customHeight="1">
      <c r="A137" s="40"/>
      <c r="B137" s="41"/>
      <c r="C137" s="229" t="s">
        <v>262</v>
      </c>
      <c r="D137" s="229" t="s">
        <v>230</v>
      </c>
      <c r="E137" s="230" t="s">
        <v>3863</v>
      </c>
      <c r="F137" s="231" t="s">
        <v>3864</v>
      </c>
      <c r="G137" s="232" t="s">
        <v>1861</v>
      </c>
      <c r="H137" s="233">
        <v>2</v>
      </c>
      <c r="I137" s="234"/>
      <c r="J137" s="235">
        <f>ROUND(I137*H137,2)</f>
        <v>0</v>
      </c>
      <c r="K137" s="231" t="s">
        <v>251</v>
      </c>
      <c r="L137" s="46"/>
      <c r="M137" s="236" t="s">
        <v>1</v>
      </c>
      <c r="N137" s="237" t="s">
        <v>48</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115</v>
      </c>
      <c r="AT137" s="240" t="s">
        <v>230</v>
      </c>
      <c r="AU137" s="240" t="s">
        <v>87</v>
      </c>
      <c r="AY137" s="18" t="s">
        <v>227</v>
      </c>
      <c r="BE137" s="241">
        <f>IF(N137="základní",J137,0)</f>
        <v>0</v>
      </c>
      <c r="BF137" s="241">
        <f>IF(N137="snížená",J137,0)</f>
        <v>0</v>
      </c>
      <c r="BG137" s="241">
        <f>IF(N137="zákl. přenesená",J137,0)</f>
        <v>0</v>
      </c>
      <c r="BH137" s="241">
        <f>IF(N137="sníž. přenesená",J137,0)</f>
        <v>0</v>
      </c>
      <c r="BI137" s="241">
        <f>IF(N137="nulová",J137,0)</f>
        <v>0</v>
      </c>
      <c r="BJ137" s="18" t="s">
        <v>87</v>
      </c>
      <c r="BK137" s="241">
        <f>ROUND(I137*H137,2)</f>
        <v>0</v>
      </c>
      <c r="BL137" s="18" t="s">
        <v>115</v>
      </c>
      <c r="BM137" s="240" t="s">
        <v>293</v>
      </c>
    </row>
    <row r="138" s="2" customFormat="1" ht="16.5" customHeight="1">
      <c r="A138" s="40"/>
      <c r="B138" s="41"/>
      <c r="C138" s="229" t="s">
        <v>266</v>
      </c>
      <c r="D138" s="229" t="s">
        <v>230</v>
      </c>
      <c r="E138" s="230" t="s">
        <v>3865</v>
      </c>
      <c r="F138" s="231" t="s">
        <v>3866</v>
      </c>
      <c r="G138" s="232" t="s">
        <v>1861</v>
      </c>
      <c r="H138" s="233">
        <v>1</v>
      </c>
      <c r="I138" s="234"/>
      <c r="J138" s="235">
        <f>ROUND(I138*H138,2)</f>
        <v>0</v>
      </c>
      <c r="K138" s="231" t="s">
        <v>251</v>
      </c>
      <c r="L138" s="46"/>
      <c r="M138" s="236" t="s">
        <v>1</v>
      </c>
      <c r="N138" s="237" t="s">
        <v>48</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115</v>
      </c>
      <c r="AT138" s="240" t="s">
        <v>230</v>
      </c>
      <c r="AU138" s="240" t="s">
        <v>87</v>
      </c>
      <c r="AY138" s="18" t="s">
        <v>227</v>
      </c>
      <c r="BE138" s="241">
        <f>IF(N138="základní",J138,0)</f>
        <v>0</v>
      </c>
      <c r="BF138" s="241">
        <f>IF(N138="snížená",J138,0)</f>
        <v>0</v>
      </c>
      <c r="BG138" s="241">
        <f>IF(N138="zákl. přenesená",J138,0)</f>
        <v>0</v>
      </c>
      <c r="BH138" s="241">
        <f>IF(N138="sníž. přenesená",J138,0)</f>
        <v>0</v>
      </c>
      <c r="BI138" s="241">
        <f>IF(N138="nulová",J138,0)</f>
        <v>0</v>
      </c>
      <c r="BJ138" s="18" t="s">
        <v>87</v>
      </c>
      <c r="BK138" s="241">
        <f>ROUND(I138*H138,2)</f>
        <v>0</v>
      </c>
      <c r="BL138" s="18" t="s">
        <v>115</v>
      </c>
      <c r="BM138" s="240" t="s">
        <v>300</v>
      </c>
    </row>
    <row r="139" s="2" customFormat="1" ht="16.5" customHeight="1">
      <c r="A139" s="40"/>
      <c r="B139" s="41"/>
      <c r="C139" s="229" t="s">
        <v>270</v>
      </c>
      <c r="D139" s="229" t="s">
        <v>230</v>
      </c>
      <c r="E139" s="230" t="s">
        <v>3867</v>
      </c>
      <c r="F139" s="231" t="s">
        <v>3868</v>
      </c>
      <c r="G139" s="232" t="s">
        <v>1861</v>
      </c>
      <c r="H139" s="233">
        <v>20</v>
      </c>
      <c r="I139" s="234"/>
      <c r="J139" s="235">
        <f>ROUND(I139*H139,2)</f>
        <v>0</v>
      </c>
      <c r="K139" s="231" t="s">
        <v>251</v>
      </c>
      <c r="L139" s="46"/>
      <c r="M139" s="236" t="s">
        <v>1</v>
      </c>
      <c r="N139" s="237" t="s">
        <v>48</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115</v>
      </c>
      <c r="AT139" s="240" t="s">
        <v>230</v>
      </c>
      <c r="AU139" s="240" t="s">
        <v>87</v>
      </c>
      <c r="AY139" s="18" t="s">
        <v>227</v>
      </c>
      <c r="BE139" s="241">
        <f>IF(N139="základní",J139,0)</f>
        <v>0</v>
      </c>
      <c r="BF139" s="241">
        <f>IF(N139="snížená",J139,0)</f>
        <v>0</v>
      </c>
      <c r="BG139" s="241">
        <f>IF(N139="zákl. přenesená",J139,0)</f>
        <v>0</v>
      </c>
      <c r="BH139" s="241">
        <f>IF(N139="sníž. přenesená",J139,0)</f>
        <v>0</v>
      </c>
      <c r="BI139" s="241">
        <f>IF(N139="nulová",J139,0)</f>
        <v>0</v>
      </c>
      <c r="BJ139" s="18" t="s">
        <v>87</v>
      </c>
      <c r="BK139" s="241">
        <f>ROUND(I139*H139,2)</f>
        <v>0</v>
      </c>
      <c r="BL139" s="18" t="s">
        <v>115</v>
      </c>
      <c r="BM139" s="240" t="s">
        <v>309</v>
      </c>
    </row>
    <row r="140" s="2" customFormat="1" ht="16.5" customHeight="1">
      <c r="A140" s="40"/>
      <c r="B140" s="41"/>
      <c r="C140" s="229" t="s">
        <v>274</v>
      </c>
      <c r="D140" s="229" t="s">
        <v>230</v>
      </c>
      <c r="E140" s="230" t="s">
        <v>3869</v>
      </c>
      <c r="F140" s="231" t="s">
        <v>3870</v>
      </c>
      <c r="G140" s="232" t="s">
        <v>1861</v>
      </c>
      <c r="H140" s="233">
        <v>5</v>
      </c>
      <c r="I140" s="234"/>
      <c r="J140" s="235">
        <f>ROUND(I140*H140,2)</f>
        <v>0</v>
      </c>
      <c r="K140" s="231" t="s">
        <v>251</v>
      </c>
      <c r="L140" s="46"/>
      <c r="M140" s="236" t="s">
        <v>1</v>
      </c>
      <c r="N140" s="237" t="s">
        <v>48</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115</v>
      </c>
      <c r="AT140" s="240" t="s">
        <v>230</v>
      </c>
      <c r="AU140" s="240" t="s">
        <v>87</v>
      </c>
      <c r="AY140" s="18" t="s">
        <v>227</v>
      </c>
      <c r="BE140" s="241">
        <f>IF(N140="základní",J140,0)</f>
        <v>0</v>
      </c>
      <c r="BF140" s="241">
        <f>IF(N140="snížená",J140,0)</f>
        <v>0</v>
      </c>
      <c r="BG140" s="241">
        <f>IF(N140="zákl. přenesená",J140,0)</f>
        <v>0</v>
      </c>
      <c r="BH140" s="241">
        <f>IF(N140="sníž. přenesená",J140,0)</f>
        <v>0</v>
      </c>
      <c r="BI140" s="241">
        <f>IF(N140="nulová",J140,0)</f>
        <v>0</v>
      </c>
      <c r="BJ140" s="18" t="s">
        <v>87</v>
      </c>
      <c r="BK140" s="241">
        <f>ROUND(I140*H140,2)</f>
        <v>0</v>
      </c>
      <c r="BL140" s="18" t="s">
        <v>115</v>
      </c>
      <c r="BM140" s="240" t="s">
        <v>323</v>
      </c>
    </row>
    <row r="141" s="2" customFormat="1" ht="16.5" customHeight="1">
      <c r="A141" s="40"/>
      <c r="B141" s="41"/>
      <c r="C141" s="229" t="s">
        <v>278</v>
      </c>
      <c r="D141" s="229" t="s">
        <v>230</v>
      </c>
      <c r="E141" s="230" t="s">
        <v>3871</v>
      </c>
      <c r="F141" s="231" t="s">
        <v>3872</v>
      </c>
      <c r="G141" s="232" t="s">
        <v>1861</v>
      </c>
      <c r="H141" s="233">
        <v>51</v>
      </c>
      <c r="I141" s="234"/>
      <c r="J141" s="235">
        <f>ROUND(I141*H141,2)</f>
        <v>0</v>
      </c>
      <c r="K141" s="231" t="s">
        <v>251</v>
      </c>
      <c r="L141" s="46"/>
      <c r="M141" s="236" t="s">
        <v>1</v>
      </c>
      <c r="N141" s="237" t="s">
        <v>48</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115</v>
      </c>
      <c r="AT141" s="240" t="s">
        <v>230</v>
      </c>
      <c r="AU141" s="240" t="s">
        <v>87</v>
      </c>
      <c r="AY141" s="18" t="s">
        <v>227</v>
      </c>
      <c r="BE141" s="241">
        <f>IF(N141="základní",J141,0)</f>
        <v>0</v>
      </c>
      <c r="BF141" s="241">
        <f>IF(N141="snížená",J141,0)</f>
        <v>0</v>
      </c>
      <c r="BG141" s="241">
        <f>IF(N141="zákl. přenesená",J141,0)</f>
        <v>0</v>
      </c>
      <c r="BH141" s="241">
        <f>IF(N141="sníž. přenesená",J141,0)</f>
        <v>0</v>
      </c>
      <c r="BI141" s="241">
        <f>IF(N141="nulová",J141,0)</f>
        <v>0</v>
      </c>
      <c r="BJ141" s="18" t="s">
        <v>87</v>
      </c>
      <c r="BK141" s="241">
        <f>ROUND(I141*H141,2)</f>
        <v>0</v>
      </c>
      <c r="BL141" s="18" t="s">
        <v>115</v>
      </c>
      <c r="BM141" s="240" t="s">
        <v>470</v>
      </c>
    </row>
    <row r="142" s="2" customFormat="1" ht="16.5" customHeight="1">
      <c r="A142" s="40"/>
      <c r="B142" s="41"/>
      <c r="C142" s="229" t="s">
        <v>282</v>
      </c>
      <c r="D142" s="229" t="s">
        <v>230</v>
      </c>
      <c r="E142" s="230" t="s">
        <v>3873</v>
      </c>
      <c r="F142" s="231" t="s">
        <v>3874</v>
      </c>
      <c r="G142" s="232" t="s">
        <v>1861</v>
      </c>
      <c r="H142" s="233">
        <v>12</v>
      </c>
      <c r="I142" s="234"/>
      <c r="J142" s="235">
        <f>ROUND(I142*H142,2)</f>
        <v>0</v>
      </c>
      <c r="K142" s="231" t="s">
        <v>251</v>
      </c>
      <c r="L142" s="46"/>
      <c r="M142" s="236" t="s">
        <v>1</v>
      </c>
      <c r="N142" s="237" t="s">
        <v>48</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115</v>
      </c>
      <c r="AT142" s="240" t="s">
        <v>230</v>
      </c>
      <c r="AU142" s="240" t="s">
        <v>87</v>
      </c>
      <c r="AY142" s="18" t="s">
        <v>227</v>
      </c>
      <c r="BE142" s="241">
        <f>IF(N142="základní",J142,0)</f>
        <v>0</v>
      </c>
      <c r="BF142" s="241">
        <f>IF(N142="snížená",J142,0)</f>
        <v>0</v>
      </c>
      <c r="BG142" s="241">
        <f>IF(N142="zákl. přenesená",J142,0)</f>
        <v>0</v>
      </c>
      <c r="BH142" s="241">
        <f>IF(N142="sníž. přenesená",J142,0)</f>
        <v>0</v>
      </c>
      <c r="BI142" s="241">
        <f>IF(N142="nulová",J142,0)</f>
        <v>0</v>
      </c>
      <c r="BJ142" s="18" t="s">
        <v>87</v>
      </c>
      <c r="BK142" s="241">
        <f>ROUND(I142*H142,2)</f>
        <v>0</v>
      </c>
      <c r="BL142" s="18" t="s">
        <v>115</v>
      </c>
      <c r="BM142" s="240" t="s">
        <v>491</v>
      </c>
    </row>
    <row r="143" s="2" customFormat="1" ht="16.5" customHeight="1">
      <c r="A143" s="40"/>
      <c r="B143" s="41"/>
      <c r="C143" s="229" t="s">
        <v>289</v>
      </c>
      <c r="D143" s="229" t="s">
        <v>230</v>
      </c>
      <c r="E143" s="230" t="s">
        <v>3875</v>
      </c>
      <c r="F143" s="231" t="s">
        <v>3876</v>
      </c>
      <c r="G143" s="232" t="s">
        <v>1861</v>
      </c>
      <c r="H143" s="233">
        <v>10</v>
      </c>
      <c r="I143" s="234"/>
      <c r="J143" s="235">
        <f>ROUND(I143*H143,2)</f>
        <v>0</v>
      </c>
      <c r="K143" s="231" t="s">
        <v>251</v>
      </c>
      <c r="L143" s="46"/>
      <c r="M143" s="236" t="s">
        <v>1</v>
      </c>
      <c r="N143" s="237" t="s">
        <v>48</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115</v>
      </c>
      <c r="AT143" s="240" t="s">
        <v>230</v>
      </c>
      <c r="AU143" s="240" t="s">
        <v>87</v>
      </c>
      <c r="AY143" s="18" t="s">
        <v>227</v>
      </c>
      <c r="BE143" s="241">
        <f>IF(N143="základní",J143,0)</f>
        <v>0</v>
      </c>
      <c r="BF143" s="241">
        <f>IF(N143="snížená",J143,0)</f>
        <v>0</v>
      </c>
      <c r="BG143" s="241">
        <f>IF(N143="zákl. přenesená",J143,0)</f>
        <v>0</v>
      </c>
      <c r="BH143" s="241">
        <f>IF(N143="sníž. přenesená",J143,0)</f>
        <v>0</v>
      </c>
      <c r="BI143" s="241">
        <f>IF(N143="nulová",J143,0)</f>
        <v>0</v>
      </c>
      <c r="BJ143" s="18" t="s">
        <v>87</v>
      </c>
      <c r="BK143" s="241">
        <f>ROUND(I143*H143,2)</f>
        <v>0</v>
      </c>
      <c r="BL143" s="18" t="s">
        <v>115</v>
      </c>
      <c r="BM143" s="240" t="s">
        <v>500</v>
      </c>
    </row>
    <row r="144" s="2" customFormat="1" ht="16.5" customHeight="1">
      <c r="A144" s="40"/>
      <c r="B144" s="41"/>
      <c r="C144" s="229" t="s">
        <v>293</v>
      </c>
      <c r="D144" s="229" t="s">
        <v>230</v>
      </c>
      <c r="E144" s="230" t="s">
        <v>3877</v>
      </c>
      <c r="F144" s="231" t="s">
        <v>3878</v>
      </c>
      <c r="G144" s="232" t="s">
        <v>1861</v>
      </c>
      <c r="H144" s="233">
        <v>6</v>
      </c>
      <c r="I144" s="234"/>
      <c r="J144" s="235">
        <f>ROUND(I144*H144,2)</f>
        <v>0</v>
      </c>
      <c r="K144" s="231" t="s">
        <v>251</v>
      </c>
      <c r="L144" s="46"/>
      <c r="M144" s="236" t="s">
        <v>1</v>
      </c>
      <c r="N144" s="237" t="s">
        <v>48</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115</v>
      </c>
      <c r="AT144" s="240" t="s">
        <v>230</v>
      </c>
      <c r="AU144" s="240" t="s">
        <v>87</v>
      </c>
      <c r="AY144" s="18" t="s">
        <v>227</v>
      </c>
      <c r="BE144" s="241">
        <f>IF(N144="základní",J144,0)</f>
        <v>0</v>
      </c>
      <c r="BF144" s="241">
        <f>IF(N144="snížená",J144,0)</f>
        <v>0</v>
      </c>
      <c r="BG144" s="241">
        <f>IF(N144="zákl. přenesená",J144,0)</f>
        <v>0</v>
      </c>
      <c r="BH144" s="241">
        <f>IF(N144="sníž. přenesená",J144,0)</f>
        <v>0</v>
      </c>
      <c r="BI144" s="241">
        <f>IF(N144="nulová",J144,0)</f>
        <v>0</v>
      </c>
      <c r="BJ144" s="18" t="s">
        <v>87</v>
      </c>
      <c r="BK144" s="241">
        <f>ROUND(I144*H144,2)</f>
        <v>0</v>
      </c>
      <c r="BL144" s="18" t="s">
        <v>115</v>
      </c>
      <c r="BM144" s="240" t="s">
        <v>509</v>
      </c>
    </row>
    <row r="145" s="2" customFormat="1" ht="16.5" customHeight="1">
      <c r="A145" s="40"/>
      <c r="B145" s="41"/>
      <c r="C145" s="229" t="s">
        <v>8</v>
      </c>
      <c r="D145" s="229" t="s">
        <v>230</v>
      </c>
      <c r="E145" s="230" t="s">
        <v>3879</v>
      </c>
      <c r="F145" s="231" t="s">
        <v>3880</v>
      </c>
      <c r="G145" s="232" t="s">
        <v>1861</v>
      </c>
      <c r="H145" s="233">
        <v>4</v>
      </c>
      <c r="I145" s="234"/>
      <c r="J145" s="235">
        <f>ROUND(I145*H145,2)</f>
        <v>0</v>
      </c>
      <c r="K145" s="231" t="s">
        <v>251</v>
      </c>
      <c r="L145" s="46"/>
      <c r="M145" s="236" t="s">
        <v>1</v>
      </c>
      <c r="N145" s="237" t="s">
        <v>48</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115</v>
      </c>
      <c r="AT145" s="240" t="s">
        <v>230</v>
      </c>
      <c r="AU145" s="240" t="s">
        <v>87</v>
      </c>
      <c r="AY145" s="18" t="s">
        <v>227</v>
      </c>
      <c r="BE145" s="241">
        <f>IF(N145="základní",J145,0)</f>
        <v>0</v>
      </c>
      <c r="BF145" s="241">
        <f>IF(N145="snížená",J145,0)</f>
        <v>0</v>
      </c>
      <c r="BG145" s="241">
        <f>IF(N145="zákl. přenesená",J145,0)</f>
        <v>0</v>
      </c>
      <c r="BH145" s="241">
        <f>IF(N145="sníž. přenesená",J145,0)</f>
        <v>0</v>
      </c>
      <c r="BI145" s="241">
        <f>IF(N145="nulová",J145,0)</f>
        <v>0</v>
      </c>
      <c r="BJ145" s="18" t="s">
        <v>87</v>
      </c>
      <c r="BK145" s="241">
        <f>ROUND(I145*H145,2)</f>
        <v>0</v>
      </c>
      <c r="BL145" s="18" t="s">
        <v>115</v>
      </c>
      <c r="BM145" s="240" t="s">
        <v>517</v>
      </c>
    </row>
    <row r="146" s="2" customFormat="1" ht="16.5" customHeight="1">
      <c r="A146" s="40"/>
      <c r="B146" s="41"/>
      <c r="C146" s="229" t="s">
        <v>300</v>
      </c>
      <c r="D146" s="229" t="s">
        <v>230</v>
      </c>
      <c r="E146" s="230" t="s">
        <v>3881</v>
      </c>
      <c r="F146" s="231" t="s">
        <v>3882</v>
      </c>
      <c r="G146" s="232" t="s">
        <v>1861</v>
      </c>
      <c r="H146" s="233">
        <v>2</v>
      </c>
      <c r="I146" s="234"/>
      <c r="J146" s="235">
        <f>ROUND(I146*H146,2)</f>
        <v>0</v>
      </c>
      <c r="K146" s="231" t="s">
        <v>251</v>
      </c>
      <c r="L146" s="46"/>
      <c r="M146" s="236" t="s">
        <v>1</v>
      </c>
      <c r="N146" s="237" t="s">
        <v>48</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115</v>
      </c>
      <c r="AT146" s="240" t="s">
        <v>230</v>
      </c>
      <c r="AU146" s="240" t="s">
        <v>87</v>
      </c>
      <c r="AY146" s="18" t="s">
        <v>227</v>
      </c>
      <c r="BE146" s="241">
        <f>IF(N146="základní",J146,0)</f>
        <v>0</v>
      </c>
      <c r="BF146" s="241">
        <f>IF(N146="snížená",J146,0)</f>
        <v>0</v>
      </c>
      <c r="BG146" s="241">
        <f>IF(N146="zákl. přenesená",J146,0)</f>
        <v>0</v>
      </c>
      <c r="BH146" s="241">
        <f>IF(N146="sníž. přenesená",J146,0)</f>
        <v>0</v>
      </c>
      <c r="BI146" s="241">
        <f>IF(N146="nulová",J146,0)</f>
        <v>0</v>
      </c>
      <c r="BJ146" s="18" t="s">
        <v>87</v>
      </c>
      <c r="BK146" s="241">
        <f>ROUND(I146*H146,2)</f>
        <v>0</v>
      </c>
      <c r="BL146" s="18" t="s">
        <v>115</v>
      </c>
      <c r="BM146" s="240" t="s">
        <v>525</v>
      </c>
    </row>
    <row r="147" s="2" customFormat="1" ht="16.5" customHeight="1">
      <c r="A147" s="40"/>
      <c r="B147" s="41"/>
      <c r="C147" s="229" t="s">
        <v>304</v>
      </c>
      <c r="D147" s="229" t="s">
        <v>230</v>
      </c>
      <c r="E147" s="230" t="s">
        <v>3883</v>
      </c>
      <c r="F147" s="231" t="s">
        <v>3884</v>
      </c>
      <c r="G147" s="232" t="s">
        <v>1861</v>
      </c>
      <c r="H147" s="233">
        <v>12</v>
      </c>
      <c r="I147" s="234"/>
      <c r="J147" s="235">
        <f>ROUND(I147*H147,2)</f>
        <v>0</v>
      </c>
      <c r="K147" s="231" t="s">
        <v>251</v>
      </c>
      <c r="L147" s="46"/>
      <c r="M147" s="236" t="s">
        <v>1</v>
      </c>
      <c r="N147" s="237" t="s">
        <v>48</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115</v>
      </c>
      <c r="AT147" s="240" t="s">
        <v>230</v>
      </c>
      <c r="AU147" s="240" t="s">
        <v>87</v>
      </c>
      <c r="AY147" s="18" t="s">
        <v>227</v>
      </c>
      <c r="BE147" s="241">
        <f>IF(N147="základní",J147,0)</f>
        <v>0</v>
      </c>
      <c r="BF147" s="241">
        <f>IF(N147="snížená",J147,0)</f>
        <v>0</v>
      </c>
      <c r="BG147" s="241">
        <f>IF(N147="zákl. přenesená",J147,0)</f>
        <v>0</v>
      </c>
      <c r="BH147" s="241">
        <f>IF(N147="sníž. přenesená",J147,0)</f>
        <v>0</v>
      </c>
      <c r="BI147" s="241">
        <f>IF(N147="nulová",J147,0)</f>
        <v>0</v>
      </c>
      <c r="BJ147" s="18" t="s">
        <v>87</v>
      </c>
      <c r="BK147" s="241">
        <f>ROUND(I147*H147,2)</f>
        <v>0</v>
      </c>
      <c r="BL147" s="18" t="s">
        <v>115</v>
      </c>
      <c r="BM147" s="240" t="s">
        <v>533</v>
      </c>
    </row>
    <row r="148" s="2" customFormat="1" ht="16.5" customHeight="1">
      <c r="A148" s="40"/>
      <c r="B148" s="41"/>
      <c r="C148" s="229" t="s">
        <v>309</v>
      </c>
      <c r="D148" s="229" t="s">
        <v>230</v>
      </c>
      <c r="E148" s="230" t="s">
        <v>3885</v>
      </c>
      <c r="F148" s="231" t="s">
        <v>3886</v>
      </c>
      <c r="G148" s="232" t="s">
        <v>1861</v>
      </c>
      <c r="H148" s="233">
        <v>335</v>
      </c>
      <c r="I148" s="234"/>
      <c r="J148" s="235">
        <f>ROUND(I148*H148,2)</f>
        <v>0</v>
      </c>
      <c r="K148" s="231" t="s">
        <v>251</v>
      </c>
      <c r="L148" s="46"/>
      <c r="M148" s="236" t="s">
        <v>1</v>
      </c>
      <c r="N148" s="237" t="s">
        <v>48</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115</v>
      </c>
      <c r="AT148" s="240" t="s">
        <v>230</v>
      </c>
      <c r="AU148" s="240" t="s">
        <v>87</v>
      </c>
      <c r="AY148" s="18" t="s">
        <v>227</v>
      </c>
      <c r="BE148" s="241">
        <f>IF(N148="základní",J148,0)</f>
        <v>0</v>
      </c>
      <c r="BF148" s="241">
        <f>IF(N148="snížená",J148,0)</f>
        <v>0</v>
      </c>
      <c r="BG148" s="241">
        <f>IF(N148="zákl. přenesená",J148,0)</f>
        <v>0</v>
      </c>
      <c r="BH148" s="241">
        <f>IF(N148="sníž. přenesená",J148,0)</f>
        <v>0</v>
      </c>
      <c r="BI148" s="241">
        <f>IF(N148="nulová",J148,0)</f>
        <v>0</v>
      </c>
      <c r="BJ148" s="18" t="s">
        <v>87</v>
      </c>
      <c r="BK148" s="241">
        <f>ROUND(I148*H148,2)</f>
        <v>0</v>
      </c>
      <c r="BL148" s="18" t="s">
        <v>115</v>
      </c>
      <c r="BM148" s="240" t="s">
        <v>541</v>
      </c>
    </row>
    <row r="149" s="2" customFormat="1" ht="16.5" customHeight="1">
      <c r="A149" s="40"/>
      <c r="B149" s="41"/>
      <c r="C149" s="229" t="s">
        <v>316</v>
      </c>
      <c r="D149" s="229" t="s">
        <v>230</v>
      </c>
      <c r="E149" s="230" t="s">
        <v>3887</v>
      </c>
      <c r="F149" s="231" t="s">
        <v>3888</v>
      </c>
      <c r="G149" s="232" t="s">
        <v>1861</v>
      </c>
      <c r="H149" s="233">
        <v>355</v>
      </c>
      <c r="I149" s="234"/>
      <c r="J149" s="235">
        <f>ROUND(I149*H149,2)</f>
        <v>0</v>
      </c>
      <c r="K149" s="231" t="s">
        <v>251</v>
      </c>
      <c r="L149" s="46"/>
      <c r="M149" s="236" t="s">
        <v>1</v>
      </c>
      <c r="N149" s="237" t="s">
        <v>48</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115</v>
      </c>
      <c r="AT149" s="240" t="s">
        <v>230</v>
      </c>
      <c r="AU149" s="240" t="s">
        <v>87</v>
      </c>
      <c r="AY149" s="18" t="s">
        <v>227</v>
      </c>
      <c r="BE149" s="241">
        <f>IF(N149="základní",J149,0)</f>
        <v>0</v>
      </c>
      <c r="BF149" s="241">
        <f>IF(N149="snížená",J149,0)</f>
        <v>0</v>
      </c>
      <c r="BG149" s="241">
        <f>IF(N149="zákl. přenesená",J149,0)</f>
        <v>0</v>
      </c>
      <c r="BH149" s="241">
        <f>IF(N149="sníž. přenesená",J149,0)</f>
        <v>0</v>
      </c>
      <c r="BI149" s="241">
        <f>IF(N149="nulová",J149,0)</f>
        <v>0</v>
      </c>
      <c r="BJ149" s="18" t="s">
        <v>87</v>
      </c>
      <c r="BK149" s="241">
        <f>ROUND(I149*H149,2)</f>
        <v>0</v>
      </c>
      <c r="BL149" s="18" t="s">
        <v>115</v>
      </c>
      <c r="BM149" s="240" t="s">
        <v>552</v>
      </c>
    </row>
    <row r="150" s="2" customFormat="1" ht="16.5" customHeight="1">
      <c r="A150" s="40"/>
      <c r="B150" s="41"/>
      <c r="C150" s="229" t="s">
        <v>323</v>
      </c>
      <c r="D150" s="229" t="s">
        <v>230</v>
      </c>
      <c r="E150" s="230" t="s">
        <v>3889</v>
      </c>
      <c r="F150" s="231" t="s">
        <v>3890</v>
      </c>
      <c r="G150" s="232" t="s">
        <v>1861</v>
      </c>
      <c r="H150" s="233">
        <v>1</v>
      </c>
      <c r="I150" s="234"/>
      <c r="J150" s="235">
        <f>ROUND(I150*H150,2)</f>
        <v>0</v>
      </c>
      <c r="K150" s="231" t="s">
        <v>251</v>
      </c>
      <c r="L150" s="46"/>
      <c r="M150" s="236" t="s">
        <v>1</v>
      </c>
      <c r="N150" s="237" t="s">
        <v>48</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115</v>
      </c>
      <c r="AT150" s="240" t="s">
        <v>230</v>
      </c>
      <c r="AU150" s="240" t="s">
        <v>87</v>
      </c>
      <c r="AY150" s="18" t="s">
        <v>227</v>
      </c>
      <c r="BE150" s="241">
        <f>IF(N150="základní",J150,0)</f>
        <v>0</v>
      </c>
      <c r="BF150" s="241">
        <f>IF(N150="snížená",J150,0)</f>
        <v>0</v>
      </c>
      <c r="BG150" s="241">
        <f>IF(N150="zákl. přenesená",J150,0)</f>
        <v>0</v>
      </c>
      <c r="BH150" s="241">
        <f>IF(N150="sníž. přenesená",J150,0)</f>
        <v>0</v>
      </c>
      <c r="BI150" s="241">
        <f>IF(N150="nulová",J150,0)</f>
        <v>0</v>
      </c>
      <c r="BJ150" s="18" t="s">
        <v>87</v>
      </c>
      <c r="BK150" s="241">
        <f>ROUND(I150*H150,2)</f>
        <v>0</v>
      </c>
      <c r="BL150" s="18" t="s">
        <v>115</v>
      </c>
      <c r="BM150" s="240" t="s">
        <v>566</v>
      </c>
    </row>
    <row r="151" s="2" customFormat="1" ht="16.5" customHeight="1">
      <c r="A151" s="40"/>
      <c r="B151" s="41"/>
      <c r="C151" s="229" t="s">
        <v>7</v>
      </c>
      <c r="D151" s="229" t="s">
        <v>230</v>
      </c>
      <c r="E151" s="230" t="s">
        <v>3891</v>
      </c>
      <c r="F151" s="231" t="s">
        <v>3892</v>
      </c>
      <c r="G151" s="232" t="s">
        <v>1861</v>
      </c>
      <c r="H151" s="233">
        <v>1</v>
      </c>
      <c r="I151" s="234"/>
      <c r="J151" s="235">
        <f>ROUND(I151*H151,2)</f>
        <v>0</v>
      </c>
      <c r="K151" s="231" t="s">
        <v>251</v>
      </c>
      <c r="L151" s="46"/>
      <c r="M151" s="236" t="s">
        <v>1</v>
      </c>
      <c r="N151" s="237" t="s">
        <v>48</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115</v>
      </c>
      <c r="AT151" s="240" t="s">
        <v>230</v>
      </c>
      <c r="AU151" s="240" t="s">
        <v>87</v>
      </c>
      <c r="AY151" s="18" t="s">
        <v>227</v>
      </c>
      <c r="BE151" s="241">
        <f>IF(N151="základní",J151,0)</f>
        <v>0</v>
      </c>
      <c r="BF151" s="241">
        <f>IF(N151="snížená",J151,0)</f>
        <v>0</v>
      </c>
      <c r="BG151" s="241">
        <f>IF(N151="zákl. přenesená",J151,0)</f>
        <v>0</v>
      </c>
      <c r="BH151" s="241">
        <f>IF(N151="sníž. přenesená",J151,0)</f>
        <v>0</v>
      </c>
      <c r="BI151" s="241">
        <f>IF(N151="nulová",J151,0)</f>
        <v>0</v>
      </c>
      <c r="BJ151" s="18" t="s">
        <v>87</v>
      </c>
      <c r="BK151" s="241">
        <f>ROUND(I151*H151,2)</f>
        <v>0</v>
      </c>
      <c r="BL151" s="18" t="s">
        <v>115</v>
      </c>
      <c r="BM151" s="240" t="s">
        <v>574</v>
      </c>
    </row>
    <row r="152" s="2" customFormat="1" ht="16.5" customHeight="1">
      <c r="A152" s="40"/>
      <c r="B152" s="41"/>
      <c r="C152" s="229" t="s">
        <v>470</v>
      </c>
      <c r="D152" s="229" t="s">
        <v>230</v>
      </c>
      <c r="E152" s="230" t="s">
        <v>3893</v>
      </c>
      <c r="F152" s="231" t="s">
        <v>3894</v>
      </c>
      <c r="G152" s="232" t="s">
        <v>1861</v>
      </c>
      <c r="H152" s="233">
        <v>5</v>
      </c>
      <c r="I152" s="234"/>
      <c r="J152" s="235">
        <f>ROUND(I152*H152,2)</f>
        <v>0</v>
      </c>
      <c r="K152" s="231" t="s">
        <v>251</v>
      </c>
      <c r="L152" s="46"/>
      <c r="M152" s="236" t="s">
        <v>1</v>
      </c>
      <c r="N152" s="237" t="s">
        <v>48</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115</v>
      </c>
      <c r="AT152" s="240" t="s">
        <v>230</v>
      </c>
      <c r="AU152" s="240" t="s">
        <v>87</v>
      </c>
      <c r="AY152" s="18" t="s">
        <v>227</v>
      </c>
      <c r="BE152" s="241">
        <f>IF(N152="základní",J152,0)</f>
        <v>0</v>
      </c>
      <c r="BF152" s="241">
        <f>IF(N152="snížená",J152,0)</f>
        <v>0</v>
      </c>
      <c r="BG152" s="241">
        <f>IF(N152="zákl. přenesená",J152,0)</f>
        <v>0</v>
      </c>
      <c r="BH152" s="241">
        <f>IF(N152="sníž. přenesená",J152,0)</f>
        <v>0</v>
      </c>
      <c r="BI152" s="241">
        <f>IF(N152="nulová",J152,0)</f>
        <v>0</v>
      </c>
      <c r="BJ152" s="18" t="s">
        <v>87</v>
      </c>
      <c r="BK152" s="241">
        <f>ROUND(I152*H152,2)</f>
        <v>0</v>
      </c>
      <c r="BL152" s="18" t="s">
        <v>115</v>
      </c>
      <c r="BM152" s="240" t="s">
        <v>585</v>
      </c>
    </row>
    <row r="153" s="2" customFormat="1" ht="16.5" customHeight="1">
      <c r="A153" s="40"/>
      <c r="B153" s="41"/>
      <c r="C153" s="229" t="s">
        <v>475</v>
      </c>
      <c r="D153" s="229" t="s">
        <v>230</v>
      </c>
      <c r="E153" s="230" t="s">
        <v>3895</v>
      </c>
      <c r="F153" s="231" t="s">
        <v>3896</v>
      </c>
      <c r="G153" s="232" t="s">
        <v>1861</v>
      </c>
      <c r="H153" s="233">
        <v>2</v>
      </c>
      <c r="I153" s="234"/>
      <c r="J153" s="235">
        <f>ROUND(I153*H153,2)</f>
        <v>0</v>
      </c>
      <c r="K153" s="231" t="s">
        <v>251</v>
      </c>
      <c r="L153" s="46"/>
      <c r="M153" s="236" t="s">
        <v>1</v>
      </c>
      <c r="N153" s="237" t="s">
        <v>48</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115</v>
      </c>
      <c r="AT153" s="240" t="s">
        <v>230</v>
      </c>
      <c r="AU153" s="240" t="s">
        <v>87</v>
      </c>
      <c r="AY153" s="18" t="s">
        <v>227</v>
      </c>
      <c r="BE153" s="241">
        <f>IF(N153="základní",J153,0)</f>
        <v>0</v>
      </c>
      <c r="BF153" s="241">
        <f>IF(N153="snížená",J153,0)</f>
        <v>0</v>
      </c>
      <c r="BG153" s="241">
        <f>IF(N153="zákl. přenesená",J153,0)</f>
        <v>0</v>
      </c>
      <c r="BH153" s="241">
        <f>IF(N153="sníž. přenesená",J153,0)</f>
        <v>0</v>
      </c>
      <c r="BI153" s="241">
        <f>IF(N153="nulová",J153,0)</f>
        <v>0</v>
      </c>
      <c r="BJ153" s="18" t="s">
        <v>87</v>
      </c>
      <c r="BK153" s="241">
        <f>ROUND(I153*H153,2)</f>
        <v>0</v>
      </c>
      <c r="BL153" s="18" t="s">
        <v>115</v>
      </c>
      <c r="BM153" s="240" t="s">
        <v>598</v>
      </c>
    </row>
    <row r="154" s="2" customFormat="1" ht="16.5" customHeight="1">
      <c r="A154" s="40"/>
      <c r="B154" s="41"/>
      <c r="C154" s="229" t="s">
        <v>491</v>
      </c>
      <c r="D154" s="229" t="s">
        <v>230</v>
      </c>
      <c r="E154" s="230" t="s">
        <v>3897</v>
      </c>
      <c r="F154" s="231" t="s">
        <v>3898</v>
      </c>
      <c r="G154" s="232" t="s">
        <v>1861</v>
      </c>
      <c r="H154" s="233">
        <v>1</v>
      </c>
      <c r="I154" s="234"/>
      <c r="J154" s="235">
        <f>ROUND(I154*H154,2)</f>
        <v>0</v>
      </c>
      <c r="K154" s="231" t="s">
        <v>251</v>
      </c>
      <c r="L154" s="46"/>
      <c r="M154" s="236" t="s">
        <v>1</v>
      </c>
      <c r="N154" s="237" t="s">
        <v>48</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115</v>
      </c>
      <c r="AT154" s="240" t="s">
        <v>230</v>
      </c>
      <c r="AU154" s="240" t="s">
        <v>87</v>
      </c>
      <c r="AY154" s="18" t="s">
        <v>227</v>
      </c>
      <c r="BE154" s="241">
        <f>IF(N154="základní",J154,0)</f>
        <v>0</v>
      </c>
      <c r="BF154" s="241">
        <f>IF(N154="snížená",J154,0)</f>
        <v>0</v>
      </c>
      <c r="BG154" s="241">
        <f>IF(N154="zákl. přenesená",J154,0)</f>
        <v>0</v>
      </c>
      <c r="BH154" s="241">
        <f>IF(N154="sníž. přenesená",J154,0)</f>
        <v>0</v>
      </c>
      <c r="BI154" s="241">
        <f>IF(N154="nulová",J154,0)</f>
        <v>0</v>
      </c>
      <c r="BJ154" s="18" t="s">
        <v>87</v>
      </c>
      <c r="BK154" s="241">
        <f>ROUND(I154*H154,2)</f>
        <v>0</v>
      </c>
      <c r="BL154" s="18" t="s">
        <v>115</v>
      </c>
      <c r="BM154" s="240" t="s">
        <v>612</v>
      </c>
    </row>
    <row r="155" s="2" customFormat="1" ht="16.5" customHeight="1">
      <c r="A155" s="40"/>
      <c r="B155" s="41"/>
      <c r="C155" s="229" t="s">
        <v>496</v>
      </c>
      <c r="D155" s="229" t="s">
        <v>230</v>
      </c>
      <c r="E155" s="230" t="s">
        <v>3899</v>
      </c>
      <c r="F155" s="231" t="s">
        <v>3900</v>
      </c>
      <c r="G155" s="232" t="s">
        <v>1861</v>
      </c>
      <c r="H155" s="233">
        <v>1</v>
      </c>
      <c r="I155" s="234"/>
      <c r="J155" s="235">
        <f>ROUND(I155*H155,2)</f>
        <v>0</v>
      </c>
      <c r="K155" s="231" t="s">
        <v>251</v>
      </c>
      <c r="L155" s="46"/>
      <c r="M155" s="236" t="s">
        <v>1</v>
      </c>
      <c r="N155" s="237" t="s">
        <v>48</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115</v>
      </c>
      <c r="AT155" s="240" t="s">
        <v>230</v>
      </c>
      <c r="AU155" s="240" t="s">
        <v>87</v>
      </c>
      <c r="AY155" s="18" t="s">
        <v>227</v>
      </c>
      <c r="BE155" s="241">
        <f>IF(N155="základní",J155,0)</f>
        <v>0</v>
      </c>
      <c r="BF155" s="241">
        <f>IF(N155="snížená",J155,0)</f>
        <v>0</v>
      </c>
      <c r="BG155" s="241">
        <f>IF(N155="zákl. přenesená",J155,0)</f>
        <v>0</v>
      </c>
      <c r="BH155" s="241">
        <f>IF(N155="sníž. přenesená",J155,0)</f>
        <v>0</v>
      </c>
      <c r="BI155" s="241">
        <f>IF(N155="nulová",J155,0)</f>
        <v>0</v>
      </c>
      <c r="BJ155" s="18" t="s">
        <v>87</v>
      </c>
      <c r="BK155" s="241">
        <f>ROUND(I155*H155,2)</f>
        <v>0</v>
      </c>
      <c r="BL155" s="18" t="s">
        <v>115</v>
      </c>
      <c r="BM155" s="240" t="s">
        <v>623</v>
      </c>
    </row>
    <row r="156" s="2" customFormat="1" ht="16.5" customHeight="1">
      <c r="A156" s="40"/>
      <c r="B156" s="41"/>
      <c r="C156" s="229" t="s">
        <v>500</v>
      </c>
      <c r="D156" s="229" t="s">
        <v>230</v>
      </c>
      <c r="E156" s="230" t="s">
        <v>3901</v>
      </c>
      <c r="F156" s="231" t="s">
        <v>3902</v>
      </c>
      <c r="G156" s="232" t="s">
        <v>544</v>
      </c>
      <c r="H156" s="233">
        <v>30</v>
      </c>
      <c r="I156" s="234"/>
      <c r="J156" s="235">
        <f>ROUND(I156*H156,2)</f>
        <v>0</v>
      </c>
      <c r="K156" s="231" t="s">
        <v>251</v>
      </c>
      <c r="L156" s="46"/>
      <c r="M156" s="236" t="s">
        <v>1</v>
      </c>
      <c r="N156" s="237" t="s">
        <v>48</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115</v>
      </c>
      <c r="AT156" s="240" t="s">
        <v>230</v>
      </c>
      <c r="AU156" s="240" t="s">
        <v>87</v>
      </c>
      <c r="AY156" s="18" t="s">
        <v>227</v>
      </c>
      <c r="BE156" s="241">
        <f>IF(N156="základní",J156,0)</f>
        <v>0</v>
      </c>
      <c r="BF156" s="241">
        <f>IF(N156="snížená",J156,0)</f>
        <v>0</v>
      </c>
      <c r="BG156" s="241">
        <f>IF(N156="zákl. přenesená",J156,0)</f>
        <v>0</v>
      </c>
      <c r="BH156" s="241">
        <f>IF(N156="sníž. přenesená",J156,0)</f>
        <v>0</v>
      </c>
      <c r="BI156" s="241">
        <f>IF(N156="nulová",J156,0)</f>
        <v>0</v>
      </c>
      <c r="BJ156" s="18" t="s">
        <v>87</v>
      </c>
      <c r="BK156" s="241">
        <f>ROUND(I156*H156,2)</f>
        <v>0</v>
      </c>
      <c r="BL156" s="18" t="s">
        <v>115</v>
      </c>
      <c r="BM156" s="240" t="s">
        <v>635</v>
      </c>
    </row>
    <row r="157" s="2" customFormat="1" ht="16.5" customHeight="1">
      <c r="A157" s="40"/>
      <c r="B157" s="41"/>
      <c r="C157" s="229" t="s">
        <v>505</v>
      </c>
      <c r="D157" s="229" t="s">
        <v>230</v>
      </c>
      <c r="E157" s="230" t="s">
        <v>3903</v>
      </c>
      <c r="F157" s="231" t="s">
        <v>3904</v>
      </c>
      <c r="G157" s="232" t="s">
        <v>1861</v>
      </c>
      <c r="H157" s="233">
        <v>50</v>
      </c>
      <c r="I157" s="234"/>
      <c r="J157" s="235">
        <f>ROUND(I157*H157,2)</f>
        <v>0</v>
      </c>
      <c r="K157" s="231" t="s">
        <v>251</v>
      </c>
      <c r="L157" s="46"/>
      <c r="M157" s="236" t="s">
        <v>1</v>
      </c>
      <c r="N157" s="237" t="s">
        <v>48</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115</v>
      </c>
      <c r="AT157" s="240" t="s">
        <v>230</v>
      </c>
      <c r="AU157" s="240" t="s">
        <v>87</v>
      </c>
      <c r="AY157" s="18" t="s">
        <v>227</v>
      </c>
      <c r="BE157" s="241">
        <f>IF(N157="základní",J157,0)</f>
        <v>0</v>
      </c>
      <c r="BF157" s="241">
        <f>IF(N157="snížená",J157,0)</f>
        <v>0</v>
      </c>
      <c r="BG157" s="241">
        <f>IF(N157="zákl. přenesená",J157,0)</f>
        <v>0</v>
      </c>
      <c r="BH157" s="241">
        <f>IF(N157="sníž. přenesená",J157,0)</f>
        <v>0</v>
      </c>
      <c r="BI157" s="241">
        <f>IF(N157="nulová",J157,0)</f>
        <v>0</v>
      </c>
      <c r="BJ157" s="18" t="s">
        <v>87</v>
      </c>
      <c r="BK157" s="241">
        <f>ROUND(I157*H157,2)</f>
        <v>0</v>
      </c>
      <c r="BL157" s="18" t="s">
        <v>115</v>
      </c>
      <c r="BM157" s="240" t="s">
        <v>648</v>
      </c>
    </row>
    <row r="158" s="2" customFormat="1" ht="16.5" customHeight="1">
      <c r="A158" s="40"/>
      <c r="B158" s="41"/>
      <c r="C158" s="229" t="s">
        <v>509</v>
      </c>
      <c r="D158" s="229" t="s">
        <v>230</v>
      </c>
      <c r="E158" s="230" t="s">
        <v>3905</v>
      </c>
      <c r="F158" s="231" t="s">
        <v>3906</v>
      </c>
      <c r="G158" s="232" t="s">
        <v>1861</v>
      </c>
      <c r="H158" s="233">
        <v>50</v>
      </c>
      <c r="I158" s="234"/>
      <c r="J158" s="235">
        <f>ROUND(I158*H158,2)</f>
        <v>0</v>
      </c>
      <c r="K158" s="231" t="s">
        <v>251</v>
      </c>
      <c r="L158" s="46"/>
      <c r="M158" s="236" t="s">
        <v>1</v>
      </c>
      <c r="N158" s="237" t="s">
        <v>48</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115</v>
      </c>
      <c r="AT158" s="240" t="s">
        <v>230</v>
      </c>
      <c r="AU158" s="240" t="s">
        <v>87</v>
      </c>
      <c r="AY158" s="18" t="s">
        <v>227</v>
      </c>
      <c r="BE158" s="241">
        <f>IF(N158="základní",J158,0)</f>
        <v>0</v>
      </c>
      <c r="BF158" s="241">
        <f>IF(N158="snížená",J158,0)</f>
        <v>0</v>
      </c>
      <c r="BG158" s="241">
        <f>IF(N158="zákl. přenesená",J158,0)</f>
        <v>0</v>
      </c>
      <c r="BH158" s="241">
        <f>IF(N158="sníž. přenesená",J158,0)</f>
        <v>0</v>
      </c>
      <c r="BI158" s="241">
        <f>IF(N158="nulová",J158,0)</f>
        <v>0</v>
      </c>
      <c r="BJ158" s="18" t="s">
        <v>87</v>
      </c>
      <c r="BK158" s="241">
        <f>ROUND(I158*H158,2)</f>
        <v>0</v>
      </c>
      <c r="BL158" s="18" t="s">
        <v>115</v>
      </c>
      <c r="BM158" s="240" t="s">
        <v>659</v>
      </c>
    </row>
    <row r="159" s="2" customFormat="1" ht="16.5" customHeight="1">
      <c r="A159" s="40"/>
      <c r="B159" s="41"/>
      <c r="C159" s="229" t="s">
        <v>513</v>
      </c>
      <c r="D159" s="229" t="s">
        <v>230</v>
      </c>
      <c r="E159" s="230" t="s">
        <v>3907</v>
      </c>
      <c r="F159" s="231" t="s">
        <v>3908</v>
      </c>
      <c r="G159" s="232" t="s">
        <v>1861</v>
      </c>
      <c r="H159" s="233">
        <v>50</v>
      </c>
      <c r="I159" s="234"/>
      <c r="J159" s="235">
        <f>ROUND(I159*H159,2)</f>
        <v>0</v>
      </c>
      <c r="K159" s="231" t="s">
        <v>251</v>
      </c>
      <c r="L159" s="46"/>
      <c r="M159" s="236" t="s">
        <v>1</v>
      </c>
      <c r="N159" s="237" t="s">
        <v>48</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115</v>
      </c>
      <c r="AT159" s="240" t="s">
        <v>230</v>
      </c>
      <c r="AU159" s="240" t="s">
        <v>87</v>
      </c>
      <c r="AY159" s="18" t="s">
        <v>227</v>
      </c>
      <c r="BE159" s="241">
        <f>IF(N159="základní",J159,0)</f>
        <v>0</v>
      </c>
      <c r="BF159" s="241">
        <f>IF(N159="snížená",J159,0)</f>
        <v>0</v>
      </c>
      <c r="BG159" s="241">
        <f>IF(N159="zákl. přenesená",J159,0)</f>
        <v>0</v>
      </c>
      <c r="BH159" s="241">
        <f>IF(N159="sníž. přenesená",J159,0)</f>
        <v>0</v>
      </c>
      <c r="BI159" s="241">
        <f>IF(N159="nulová",J159,0)</f>
        <v>0</v>
      </c>
      <c r="BJ159" s="18" t="s">
        <v>87</v>
      </c>
      <c r="BK159" s="241">
        <f>ROUND(I159*H159,2)</f>
        <v>0</v>
      </c>
      <c r="BL159" s="18" t="s">
        <v>115</v>
      </c>
      <c r="BM159" s="240" t="s">
        <v>678</v>
      </c>
    </row>
    <row r="160" s="2" customFormat="1" ht="16.5" customHeight="1">
      <c r="A160" s="40"/>
      <c r="B160" s="41"/>
      <c r="C160" s="229" t="s">
        <v>517</v>
      </c>
      <c r="D160" s="229" t="s">
        <v>230</v>
      </c>
      <c r="E160" s="230" t="s">
        <v>3909</v>
      </c>
      <c r="F160" s="231" t="s">
        <v>3910</v>
      </c>
      <c r="G160" s="232" t="s">
        <v>1861</v>
      </c>
      <c r="H160" s="233">
        <v>6</v>
      </c>
      <c r="I160" s="234"/>
      <c r="J160" s="235">
        <f>ROUND(I160*H160,2)</f>
        <v>0</v>
      </c>
      <c r="K160" s="231" t="s">
        <v>251</v>
      </c>
      <c r="L160" s="46"/>
      <c r="M160" s="236" t="s">
        <v>1</v>
      </c>
      <c r="N160" s="237" t="s">
        <v>48</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115</v>
      </c>
      <c r="AT160" s="240" t="s">
        <v>230</v>
      </c>
      <c r="AU160" s="240" t="s">
        <v>87</v>
      </c>
      <c r="AY160" s="18" t="s">
        <v>227</v>
      </c>
      <c r="BE160" s="241">
        <f>IF(N160="základní",J160,0)</f>
        <v>0</v>
      </c>
      <c r="BF160" s="241">
        <f>IF(N160="snížená",J160,0)</f>
        <v>0</v>
      </c>
      <c r="BG160" s="241">
        <f>IF(N160="zákl. přenesená",J160,0)</f>
        <v>0</v>
      </c>
      <c r="BH160" s="241">
        <f>IF(N160="sníž. přenesená",J160,0)</f>
        <v>0</v>
      </c>
      <c r="BI160" s="241">
        <f>IF(N160="nulová",J160,0)</f>
        <v>0</v>
      </c>
      <c r="BJ160" s="18" t="s">
        <v>87</v>
      </c>
      <c r="BK160" s="241">
        <f>ROUND(I160*H160,2)</f>
        <v>0</v>
      </c>
      <c r="BL160" s="18" t="s">
        <v>115</v>
      </c>
      <c r="BM160" s="240" t="s">
        <v>688</v>
      </c>
    </row>
    <row r="161" s="2" customFormat="1" ht="16.5" customHeight="1">
      <c r="A161" s="40"/>
      <c r="B161" s="41"/>
      <c r="C161" s="229" t="s">
        <v>521</v>
      </c>
      <c r="D161" s="229" t="s">
        <v>230</v>
      </c>
      <c r="E161" s="230" t="s">
        <v>3911</v>
      </c>
      <c r="F161" s="231" t="s">
        <v>3912</v>
      </c>
      <c r="G161" s="232" t="s">
        <v>1861</v>
      </c>
      <c r="H161" s="233">
        <v>1</v>
      </c>
      <c r="I161" s="234"/>
      <c r="J161" s="235">
        <f>ROUND(I161*H161,2)</f>
        <v>0</v>
      </c>
      <c r="K161" s="231" t="s">
        <v>251</v>
      </c>
      <c r="L161" s="46"/>
      <c r="M161" s="236" t="s">
        <v>1</v>
      </c>
      <c r="N161" s="237" t="s">
        <v>48</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115</v>
      </c>
      <c r="AT161" s="240" t="s">
        <v>230</v>
      </c>
      <c r="AU161" s="240" t="s">
        <v>87</v>
      </c>
      <c r="AY161" s="18" t="s">
        <v>227</v>
      </c>
      <c r="BE161" s="241">
        <f>IF(N161="základní",J161,0)</f>
        <v>0</v>
      </c>
      <c r="BF161" s="241">
        <f>IF(N161="snížená",J161,0)</f>
        <v>0</v>
      </c>
      <c r="BG161" s="241">
        <f>IF(N161="zákl. přenesená",J161,0)</f>
        <v>0</v>
      </c>
      <c r="BH161" s="241">
        <f>IF(N161="sníž. přenesená",J161,0)</f>
        <v>0</v>
      </c>
      <c r="BI161" s="241">
        <f>IF(N161="nulová",J161,0)</f>
        <v>0</v>
      </c>
      <c r="BJ161" s="18" t="s">
        <v>87</v>
      </c>
      <c r="BK161" s="241">
        <f>ROUND(I161*H161,2)</f>
        <v>0</v>
      </c>
      <c r="BL161" s="18" t="s">
        <v>115</v>
      </c>
      <c r="BM161" s="240" t="s">
        <v>699</v>
      </c>
    </row>
    <row r="162" s="2" customFormat="1" ht="16.5" customHeight="1">
      <c r="A162" s="40"/>
      <c r="B162" s="41"/>
      <c r="C162" s="229" t="s">
        <v>525</v>
      </c>
      <c r="D162" s="229" t="s">
        <v>230</v>
      </c>
      <c r="E162" s="230" t="s">
        <v>3913</v>
      </c>
      <c r="F162" s="231" t="s">
        <v>3914</v>
      </c>
      <c r="G162" s="232" t="s">
        <v>544</v>
      </c>
      <c r="H162" s="233">
        <v>2760</v>
      </c>
      <c r="I162" s="234"/>
      <c r="J162" s="235">
        <f>ROUND(I162*H162,2)</f>
        <v>0</v>
      </c>
      <c r="K162" s="231" t="s">
        <v>251</v>
      </c>
      <c r="L162" s="46"/>
      <c r="M162" s="236" t="s">
        <v>1</v>
      </c>
      <c r="N162" s="237" t="s">
        <v>48</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115</v>
      </c>
      <c r="AT162" s="240" t="s">
        <v>230</v>
      </c>
      <c r="AU162" s="240" t="s">
        <v>87</v>
      </c>
      <c r="AY162" s="18" t="s">
        <v>227</v>
      </c>
      <c r="BE162" s="241">
        <f>IF(N162="základní",J162,0)</f>
        <v>0</v>
      </c>
      <c r="BF162" s="241">
        <f>IF(N162="snížená",J162,0)</f>
        <v>0</v>
      </c>
      <c r="BG162" s="241">
        <f>IF(N162="zákl. přenesená",J162,0)</f>
        <v>0</v>
      </c>
      <c r="BH162" s="241">
        <f>IF(N162="sníž. přenesená",J162,0)</f>
        <v>0</v>
      </c>
      <c r="BI162" s="241">
        <f>IF(N162="nulová",J162,0)</f>
        <v>0</v>
      </c>
      <c r="BJ162" s="18" t="s">
        <v>87</v>
      </c>
      <c r="BK162" s="241">
        <f>ROUND(I162*H162,2)</f>
        <v>0</v>
      </c>
      <c r="BL162" s="18" t="s">
        <v>115</v>
      </c>
      <c r="BM162" s="240" t="s">
        <v>421</v>
      </c>
    </row>
    <row r="163" s="2" customFormat="1" ht="16.5" customHeight="1">
      <c r="A163" s="40"/>
      <c r="B163" s="41"/>
      <c r="C163" s="229" t="s">
        <v>529</v>
      </c>
      <c r="D163" s="229" t="s">
        <v>230</v>
      </c>
      <c r="E163" s="230" t="s">
        <v>3915</v>
      </c>
      <c r="F163" s="231" t="s">
        <v>3916</v>
      </c>
      <c r="G163" s="232" t="s">
        <v>544</v>
      </c>
      <c r="H163" s="233">
        <v>1800</v>
      </c>
      <c r="I163" s="234"/>
      <c r="J163" s="235">
        <f>ROUND(I163*H163,2)</f>
        <v>0</v>
      </c>
      <c r="K163" s="231" t="s">
        <v>251</v>
      </c>
      <c r="L163" s="46"/>
      <c r="M163" s="236" t="s">
        <v>1</v>
      </c>
      <c r="N163" s="237" t="s">
        <v>48</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115</v>
      </c>
      <c r="AT163" s="240" t="s">
        <v>230</v>
      </c>
      <c r="AU163" s="240" t="s">
        <v>87</v>
      </c>
      <c r="AY163" s="18" t="s">
        <v>227</v>
      </c>
      <c r="BE163" s="241">
        <f>IF(N163="základní",J163,0)</f>
        <v>0</v>
      </c>
      <c r="BF163" s="241">
        <f>IF(N163="snížená",J163,0)</f>
        <v>0</v>
      </c>
      <c r="BG163" s="241">
        <f>IF(N163="zákl. přenesená",J163,0)</f>
        <v>0</v>
      </c>
      <c r="BH163" s="241">
        <f>IF(N163="sníž. přenesená",J163,0)</f>
        <v>0</v>
      </c>
      <c r="BI163" s="241">
        <f>IF(N163="nulová",J163,0)</f>
        <v>0</v>
      </c>
      <c r="BJ163" s="18" t="s">
        <v>87</v>
      </c>
      <c r="BK163" s="241">
        <f>ROUND(I163*H163,2)</f>
        <v>0</v>
      </c>
      <c r="BL163" s="18" t="s">
        <v>115</v>
      </c>
      <c r="BM163" s="240" t="s">
        <v>718</v>
      </c>
    </row>
    <row r="164" s="2" customFormat="1" ht="16.5" customHeight="1">
      <c r="A164" s="40"/>
      <c r="B164" s="41"/>
      <c r="C164" s="229" t="s">
        <v>533</v>
      </c>
      <c r="D164" s="229" t="s">
        <v>230</v>
      </c>
      <c r="E164" s="230" t="s">
        <v>3917</v>
      </c>
      <c r="F164" s="231" t="s">
        <v>3918</v>
      </c>
      <c r="G164" s="232" t="s">
        <v>544</v>
      </c>
      <c r="H164" s="233">
        <v>1990</v>
      </c>
      <c r="I164" s="234"/>
      <c r="J164" s="235">
        <f>ROUND(I164*H164,2)</f>
        <v>0</v>
      </c>
      <c r="K164" s="231" t="s">
        <v>251</v>
      </c>
      <c r="L164" s="46"/>
      <c r="M164" s="236" t="s">
        <v>1</v>
      </c>
      <c r="N164" s="237" t="s">
        <v>48</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115</v>
      </c>
      <c r="AT164" s="240" t="s">
        <v>230</v>
      </c>
      <c r="AU164" s="240" t="s">
        <v>87</v>
      </c>
      <c r="AY164" s="18" t="s">
        <v>227</v>
      </c>
      <c r="BE164" s="241">
        <f>IF(N164="základní",J164,0)</f>
        <v>0</v>
      </c>
      <c r="BF164" s="241">
        <f>IF(N164="snížená",J164,0)</f>
        <v>0</v>
      </c>
      <c r="BG164" s="241">
        <f>IF(N164="zákl. přenesená",J164,0)</f>
        <v>0</v>
      </c>
      <c r="BH164" s="241">
        <f>IF(N164="sníž. přenesená",J164,0)</f>
        <v>0</v>
      </c>
      <c r="BI164" s="241">
        <f>IF(N164="nulová",J164,0)</f>
        <v>0</v>
      </c>
      <c r="BJ164" s="18" t="s">
        <v>87</v>
      </c>
      <c r="BK164" s="241">
        <f>ROUND(I164*H164,2)</f>
        <v>0</v>
      </c>
      <c r="BL164" s="18" t="s">
        <v>115</v>
      </c>
      <c r="BM164" s="240" t="s">
        <v>726</v>
      </c>
    </row>
    <row r="165" s="2" customFormat="1" ht="16.5" customHeight="1">
      <c r="A165" s="40"/>
      <c r="B165" s="41"/>
      <c r="C165" s="229" t="s">
        <v>537</v>
      </c>
      <c r="D165" s="229" t="s">
        <v>230</v>
      </c>
      <c r="E165" s="230" t="s">
        <v>3919</v>
      </c>
      <c r="F165" s="231" t="s">
        <v>3920</v>
      </c>
      <c r="G165" s="232" t="s">
        <v>544</v>
      </c>
      <c r="H165" s="233">
        <v>5500</v>
      </c>
      <c r="I165" s="234"/>
      <c r="J165" s="235">
        <f>ROUND(I165*H165,2)</f>
        <v>0</v>
      </c>
      <c r="K165" s="231" t="s">
        <v>251</v>
      </c>
      <c r="L165" s="46"/>
      <c r="M165" s="236" t="s">
        <v>1</v>
      </c>
      <c r="N165" s="237" t="s">
        <v>48</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115</v>
      </c>
      <c r="AT165" s="240" t="s">
        <v>230</v>
      </c>
      <c r="AU165" s="240" t="s">
        <v>87</v>
      </c>
      <c r="AY165" s="18" t="s">
        <v>227</v>
      </c>
      <c r="BE165" s="241">
        <f>IF(N165="základní",J165,0)</f>
        <v>0</v>
      </c>
      <c r="BF165" s="241">
        <f>IF(N165="snížená",J165,0)</f>
        <v>0</v>
      </c>
      <c r="BG165" s="241">
        <f>IF(N165="zákl. přenesená",J165,0)</f>
        <v>0</v>
      </c>
      <c r="BH165" s="241">
        <f>IF(N165="sníž. přenesená",J165,0)</f>
        <v>0</v>
      </c>
      <c r="BI165" s="241">
        <f>IF(N165="nulová",J165,0)</f>
        <v>0</v>
      </c>
      <c r="BJ165" s="18" t="s">
        <v>87</v>
      </c>
      <c r="BK165" s="241">
        <f>ROUND(I165*H165,2)</f>
        <v>0</v>
      </c>
      <c r="BL165" s="18" t="s">
        <v>115</v>
      </c>
      <c r="BM165" s="240" t="s">
        <v>736</v>
      </c>
    </row>
    <row r="166" s="2" customFormat="1" ht="16.5" customHeight="1">
      <c r="A166" s="40"/>
      <c r="B166" s="41"/>
      <c r="C166" s="229" t="s">
        <v>541</v>
      </c>
      <c r="D166" s="229" t="s">
        <v>230</v>
      </c>
      <c r="E166" s="230" t="s">
        <v>3921</v>
      </c>
      <c r="F166" s="231" t="s">
        <v>3922</v>
      </c>
      <c r="G166" s="232" t="s">
        <v>544</v>
      </c>
      <c r="H166" s="233">
        <v>20</v>
      </c>
      <c r="I166" s="234"/>
      <c r="J166" s="235">
        <f>ROUND(I166*H166,2)</f>
        <v>0</v>
      </c>
      <c r="K166" s="231" t="s">
        <v>251</v>
      </c>
      <c r="L166" s="46"/>
      <c r="M166" s="236" t="s">
        <v>1</v>
      </c>
      <c r="N166" s="237" t="s">
        <v>48</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115</v>
      </c>
      <c r="AT166" s="240" t="s">
        <v>230</v>
      </c>
      <c r="AU166" s="240" t="s">
        <v>87</v>
      </c>
      <c r="AY166" s="18" t="s">
        <v>227</v>
      </c>
      <c r="BE166" s="241">
        <f>IF(N166="základní",J166,0)</f>
        <v>0</v>
      </c>
      <c r="BF166" s="241">
        <f>IF(N166="snížená",J166,0)</f>
        <v>0</v>
      </c>
      <c r="BG166" s="241">
        <f>IF(N166="zákl. přenesená",J166,0)</f>
        <v>0</v>
      </c>
      <c r="BH166" s="241">
        <f>IF(N166="sníž. přenesená",J166,0)</f>
        <v>0</v>
      </c>
      <c r="BI166" s="241">
        <f>IF(N166="nulová",J166,0)</f>
        <v>0</v>
      </c>
      <c r="BJ166" s="18" t="s">
        <v>87</v>
      </c>
      <c r="BK166" s="241">
        <f>ROUND(I166*H166,2)</f>
        <v>0</v>
      </c>
      <c r="BL166" s="18" t="s">
        <v>115</v>
      </c>
      <c r="BM166" s="240" t="s">
        <v>746</v>
      </c>
    </row>
    <row r="167" s="2" customFormat="1" ht="16.5" customHeight="1">
      <c r="A167" s="40"/>
      <c r="B167" s="41"/>
      <c r="C167" s="229" t="s">
        <v>547</v>
      </c>
      <c r="D167" s="229" t="s">
        <v>230</v>
      </c>
      <c r="E167" s="230" t="s">
        <v>3923</v>
      </c>
      <c r="F167" s="231" t="s">
        <v>3924</v>
      </c>
      <c r="G167" s="232" t="s">
        <v>544</v>
      </c>
      <c r="H167" s="233">
        <v>1330</v>
      </c>
      <c r="I167" s="234"/>
      <c r="J167" s="235">
        <f>ROUND(I167*H167,2)</f>
        <v>0</v>
      </c>
      <c r="K167" s="231" t="s">
        <v>251</v>
      </c>
      <c r="L167" s="46"/>
      <c r="M167" s="236" t="s">
        <v>1</v>
      </c>
      <c r="N167" s="237" t="s">
        <v>48</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115</v>
      </c>
      <c r="AT167" s="240" t="s">
        <v>230</v>
      </c>
      <c r="AU167" s="240" t="s">
        <v>87</v>
      </c>
      <c r="AY167" s="18" t="s">
        <v>227</v>
      </c>
      <c r="BE167" s="241">
        <f>IF(N167="základní",J167,0)</f>
        <v>0</v>
      </c>
      <c r="BF167" s="241">
        <f>IF(N167="snížená",J167,0)</f>
        <v>0</v>
      </c>
      <c r="BG167" s="241">
        <f>IF(N167="zákl. přenesená",J167,0)</f>
        <v>0</v>
      </c>
      <c r="BH167" s="241">
        <f>IF(N167="sníž. přenesená",J167,0)</f>
        <v>0</v>
      </c>
      <c r="BI167" s="241">
        <f>IF(N167="nulová",J167,0)</f>
        <v>0</v>
      </c>
      <c r="BJ167" s="18" t="s">
        <v>87</v>
      </c>
      <c r="BK167" s="241">
        <f>ROUND(I167*H167,2)</f>
        <v>0</v>
      </c>
      <c r="BL167" s="18" t="s">
        <v>115</v>
      </c>
      <c r="BM167" s="240" t="s">
        <v>754</v>
      </c>
    </row>
    <row r="168" s="2" customFormat="1" ht="16.5" customHeight="1">
      <c r="A168" s="40"/>
      <c r="B168" s="41"/>
      <c r="C168" s="229" t="s">
        <v>552</v>
      </c>
      <c r="D168" s="229" t="s">
        <v>230</v>
      </c>
      <c r="E168" s="230" t="s">
        <v>3925</v>
      </c>
      <c r="F168" s="231" t="s">
        <v>3926</v>
      </c>
      <c r="G168" s="232" t="s">
        <v>544</v>
      </c>
      <c r="H168" s="233">
        <v>770</v>
      </c>
      <c r="I168" s="234"/>
      <c r="J168" s="235">
        <f>ROUND(I168*H168,2)</f>
        <v>0</v>
      </c>
      <c r="K168" s="231" t="s">
        <v>251</v>
      </c>
      <c r="L168" s="46"/>
      <c r="M168" s="236" t="s">
        <v>1</v>
      </c>
      <c r="N168" s="237" t="s">
        <v>48</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115</v>
      </c>
      <c r="AT168" s="240" t="s">
        <v>230</v>
      </c>
      <c r="AU168" s="240" t="s">
        <v>87</v>
      </c>
      <c r="AY168" s="18" t="s">
        <v>227</v>
      </c>
      <c r="BE168" s="241">
        <f>IF(N168="základní",J168,0)</f>
        <v>0</v>
      </c>
      <c r="BF168" s="241">
        <f>IF(N168="snížená",J168,0)</f>
        <v>0</v>
      </c>
      <c r="BG168" s="241">
        <f>IF(N168="zákl. přenesená",J168,0)</f>
        <v>0</v>
      </c>
      <c r="BH168" s="241">
        <f>IF(N168="sníž. přenesená",J168,0)</f>
        <v>0</v>
      </c>
      <c r="BI168" s="241">
        <f>IF(N168="nulová",J168,0)</f>
        <v>0</v>
      </c>
      <c r="BJ168" s="18" t="s">
        <v>87</v>
      </c>
      <c r="BK168" s="241">
        <f>ROUND(I168*H168,2)</f>
        <v>0</v>
      </c>
      <c r="BL168" s="18" t="s">
        <v>115</v>
      </c>
      <c r="BM168" s="240" t="s">
        <v>763</v>
      </c>
    </row>
    <row r="169" s="2" customFormat="1" ht="16.5" customHeight="1">
      <c r="A169" s="40"/>
      <c r="B169" s="41"/>
      <c r="C169" s="229" t="s">
        <v>559</v>
      </c>
      <c r="D169" s="229" t="s">
        <v>230</v>
      </c>
      <c r="E169" s="230" t="s">
        <v>3927</v>
      </c>
      <c r="F169" s="231" t="s">
        <v>3928</v>
      </c>
      <c r="G169" s="232" t="s">
        <v>544</v>
      </c>
      <c r="H169" s="233">
        <v>340</v>
      </c>
      <c r="I169" s="234"/>
      <c r="J169" s="235">
        <f>ROUND(I169*H169,2)</f>
        <v>0</v>
      </c>
      <c r="K169" s="231" t="s">
        <v>251</v>
      </c>
      <c r="L169" s="46"/>
      <c r="M169" s="236" t="s">
        <v>1</v>
      </c>
      <c r="N169" s="237" t="s">
        <v>48</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115</v>
      </c>
      <c r="AT169" s="240" t="s">
        <v>230</v>
      </c>
      <c r="AU169" s="240" t="s">
        <v>87</v>
      </c>
      <c r="AY169" s="18" t="s">
        <v>227</v>
      </c>
      <c r="BE169" s="241">
        <f>IF(N169="základní",J169,0)</f>
        <v>0</v>
      </c>
      <c r="BF169" s="241">
        <f>IF(N169="snížená",J169,0)</f>
        <v>0</v>
      </c>
      <c r="BG169" s="241">
        <f>IF(N169="zákl. přenesená",J169,0)</f>
        <v>0</v>
      </c>
      <c r="BH169" s="241">
        <f>IF(N169="sníž. přenesená",J169,0)</f>
        <v>0</v>
      </c>
      <c r="BI169" s="241">
        <f>IF(N169="nulová",J169,0)</f>
        <v>0</v>
      </c>
      <c r="BJ169" s="18" t="s">
        <v>87</v>
      </c>
      <c r="BK169" s="241">
        <f>ROUND(I169*H169,2)</f>
        <v>0</v>
      </c>
      <c r="BL169" s="18" t="s">
        <v>115</v>
      </c>
      <c r="BM169" s="240" t="s">
        <v>773</v>
      </c>
    </row>
    <row r="170" s="2" customFormat="1" ht="16.5" customHeight="1">
      <c r="A170" s="40"/>
      <c r="B170" s="41"/>
      <c r="C170" s="229" t="s">
        <v>566</v>
      </c>
      <c r="D170" s="229" t="s">
        <v>230</v>
      </c>
      <c r="E170" s="230" t="s">
        <v>3929</v>
      </c>
      <c r="F170" s="231" t="s">
        <v>3930</v>
      </c>
      <c r="G170" s="232" t="s">
        <v>1861</v>
      </c>
      <c r="H170" s="233">
        <v>14</v>
      </c>
      <c r="I170" s="234"/>
      <c r="J170" s="235">
        <f>ROUND(I170*H170,2)</f>
        <v>0</v>
      </c>
      <c r="K170" s="231" t="s">
        <v>251</v>
      </c>
      <c r="L170" s="46"/>
      <c r="M170" s="236" t="s">
        <v>1</v>
      </c>
      <c r="N170" s="237" t="s">
        <v>48</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115</v>
      </c>
      <c r="AT170" s="240" t="s">
        <v>230</v>
      </c>
      <c r="AU170" s="240" t="s">
        <v>87</v>
      </c>
      <c r="AY170" s="18" t="s">
        <v>227</v>
      </c>
      <c r="BE170" s="241">
        <f>IF(N170="základní",J170,0)</f>
        <v>0</v>
      </c>
      <c r="BF170" s="241">
        <f>IF(N170="snížená",J170,0)</f>
        <v>0</v>
      </c>
      <c r="BG170" s="241">
        <f>IF(N170="zákl. přenesená",J170,0)</f>
        <v>0</v>
      </c>
      <c r="BH170" s="241">
        <f>IF(N170="sníž. přenesená",J170,0)</f>
        <v>0</v>
      </c>
      <c r="BI170" s="241">
        <f>IF(N170="nulová",J170,0)</f>
        <v>0</v>
      </c>
      <c r="BJ170" s="18" t="s">
        <v>87</v>
      </c>
      <c r="BK170" s="241">
        <f>ROUND(I170*H170,2)</f>
        <v>0</v>
      </c>
      <c r="BL170" s="18" t="s">
        <v>115</v>
      </c>
      <c r="BM170" s="240" t="s">
        <v>783</v>
      </c>
    </row>
    <row r="171" s="2" customFormat="1" ht="16.5" customHeight="1">
      <c r="A171" s="40"/>
      <c r="B171" s="41"/>
      <c r="C171" s="229" t="s">
        <v>570</v>
      </c>
      <c r="D171" s="229" t="s">
        <v>230</v>
      </c>
      <c r="E171" s="230" t="s">
        <v>3931</v>
      </c>
      <c r="F171" s="231" t="s">
        <v>3932</v>
      </c>
      <c r="G171" s="232" t="s">
        <v>544</v>
      </c>
      <c r="H171" s="233">
        <v>450</v>
      </c>
      <c r="I171" s="234"/>
      <c r="J171" s="235">
        <f>ROUND(I171*H171,2)</f>
        <v>0</v>
      </c>
      <c r="K171" s="231" t="s">
        <v>251</v>
      </c>
      <c r="L171" s="46"/>
      <c r="M171" s="236" t="s">
        <v>1</v>
      </c>
      <c r="N171" s="237" t="s">
        <v>48</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115</v>
      </c>
      <c r="AT171" s="240" t="s">
        <v>230</v>
      </c>
      <c r="AU171" s="240" t="s">
        <v>87</v>
      </c>
      <c r="AY171" s="18" t="s">
        <v>227</v>
      </c>
      <c r="BE171" s="241">
        <f>IF(N171="základní",J171,0)</f>
        <v>0</v>
      </c>
      <c r="BF171" s="241">
        <f>IF(N171="snížená",J171,0)</f>
        <v>0</v>
      </c>
      <c r="BG171" s="241">
        <f>IF(N171="zákl. přenesená",J171,0)</f>
        <v>0</v>
      </c>
      <c r="BH171" s="241">
        <f>IF(N171="sníž. přenesená",J171,0)</f>
        <v>0</v>
      </c>
      <c r="BI171" s="241">
        <f>IF(N171="nulová",J171,0)</f>
        <v>0</v>
      </c>
      <c r="BJ171" s="18" t="s">
        <v>87</v>
      </c>
      <c r="BK171" s="241">
        <f>ROUND(I171*H171,2)</f>
        <v>0</v>
      </c>
      <c r="BL171" s="18" t="s">
        <v>115</v>
      </c>
      <c r="BM171" s="240" t="s">
        <v>793</v>
      </c>
    </row>
    <row r="172" s="2" customFormat="1" ht="16.5" customHeight="1">
      <c r="A172" s="40"/>
      <c r="B172" s="41"/>
      <c r="C172" s="229" t="s">
        <v>574</v>
      </c>
      <c r="D172" s="229" t="s">
        <v>230</v>
      </c>
      <c r="E172" s="230" t="s">
        <v>3933</v>
      </c>
      <c r="F172" s="231" t="s">
        <v>3934</v>
      </c>
      <c r="G172" s="232" t="s">
        <v>544</v>
      </c>
      <c r="H172" s="233">
        <v>280</v>
      </c>
      <c r="I172" s="234"/>
      <c r="J172" s="235">
        <f>ROUND(I172*H172,2)</f>
        <v>0</v>
      </c>
      <c r="K172" s="231" t="s">
        <v>251</v>
      </c>
      <c r="L172" s="46"/>
      <c r="M172" s="236" t="s">
        <v>1</v>
      </c>
      <c r="N172" s="237" t="s">
        <v>48</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115</v>
      </c>
      <c r="AT172" s="240" t="s">
        <v>230</v>
      </c>
      <c r="AU172" s="240" t="s">
        <v>87</v>
      </c>
      <c r="AY172" s="18" t="s">
        <v>227</v>
      </c>
      <c r="BE172" s="241">
        <f>IF(N172="základní",J172,0)</f>
        <v>0</v>
      </c>
      <c r="BF172" s="241">
        <f>IF(N172="snížená",J172,0)</f>
        <v>0</v>
      </c>
      <c r="BG172" s="241">
        <f>IF(N172="zákl. přenesená",J172,0)</f>
        <v>0</v>
      </c>
      <c r="BH172" s="241">
        <f>IF(N172="sníž. přenesená",J172,0)</f>
        <v>0</v>
      </c>
      <c r="BI172" s="241">
        <f>IF(N172="nulová",J172,0)</f>
        <v>0</v>
      </c>
      <c r="BJ172" s="18" t="s">
        <v>87</v>
      </c>
      <c r="BK172" s="241">
        <f>ROUND(I172*H172,2)</f>
        <v>0</v>
      </c>
      <c r="BL172" s="18" t="s">
        <v>115</v>
      </c>
      <c r="BM172" s="240" t="s">
        <v>803</v>
      </c>
    </row>
    <row r="173" s="2" customFormat="1" ht="16.5" customHeight="1">
      <c r="A173" s="40"/>
      <c r="B173" s="41"/>
      <c r="C173" s="229" t="s">
        <v>580</v>
      </c>
      <c r="D173" s="229" t="s">
        <v>230</v>
      </c>
      <c r="E173" s="230" t="s">
        <v>3935</v>
      </c>
      <c r="F173" s="231" t="s">
        <v>3936</v>
      </c>
      <c r="G173" s="232" t="s">
        <v>544</v>
      </c>
      <c r="H173" s="233">
        <v>45</v>
      </c>
      <c r="I173" s="234"/>
      <c r="J173" s="235">
        <f>ROUND(I173*H173,2)</f>
        <v>0</v>
      </c>
      <c r="K173" s="231" t="s">
        <v>251</v>
      </c>
      <c r="L173" s="46"/>
      <c r="M173" s="236" t="s">
        <v>1</v>
      </c>
      <c r="N173" s="237" t="s">
        <v>48</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115</v>
      </c>
      <c r="AT173" s="240" t="s">
        <v>230</v>
      </c>
      <c r="AU173" s="240" t="s">
        <v>87</v>
      </c>
      <c r="AY173" s="18" t="s">
        <v>227</v>
      </c>
      <c r="BE173" s="241">
        <f>IF(N173="základní",J173,0)</f>
        <v>0</v>
      </c>
      <c r="BF173" s="241">
        <f>IF(N173="snížená",J173,0)</f>
        <v>0</v>
      </c>
      <c r="BG173" s="241">
        <f>IF(N173="zákl. přenesená",J173,0)</f>
        <v>0</v>
      </c>
      <c r="BH173" s="241">
        <f>IF(N173="sníž. přenesená",J173,0)</f>
        <v>0</v>
      </c>
      <c r="BI173" s="241">
        <f>IF(N173="nulová",J173,0)</f>
        <v>0</v>
      </c>
      <c r="BJ173" s="18" t="s">
        <v>87</v>
      </c>
      <c r="BK173" s="241">
        <f>ROUND(I173*H173,2)</f>
        <v>0</v>
      </c>
      <c r="BL173" s="18" t="s">
        <v>115</v>
      </c>
      <c r="BM173" s="240" t="s">
        <v>813</v>
      </c>
    </row>
    <row r="174" s="2" customFormat="1" ht="16.5" customHeight="1">
      <c r="A174" s="40"/>
      <c r="B174" s="41"/>
      <c r="C174" s="229" t="s">
        <v>585</v>
      </c>
      <c r="D174" s="229" t="s">
        <v>230</v>
      </c>
      <c r="E174" s="230" t="s">
        <v>3937</v>
      </c>
      <c r="F174" s="231" t="s">
        <v>3938</v>
      </c>
      <c r="G174" s="232" t="s">
        <v>544</v>
      </c>
      <c r="H174" s="233">
        <v>60</v>
      </c>
      <c r="I174" s="234"/>
      <c r="J174" s="235">
        <f>ROUND(I174*H174,2)</f>
        <v>0</v>
      </c>
      <c r="K174" s="231" t="s">
        <v>251</v>
      </c>
      <c r="L174" s="46"/>
      <c r="M174" s="236" t="s">
        <v>1</v>
      </c>
      <c r="N174" s="237" t="s">
        <v>48</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115</v>
      </c>
      <c r="AT174" s="240" t="s">
        <v>230</v>
      </c>
      <c r="AU174" s="240" t="s">
        <v>87</v>
      </c>
      <c r="AY174" s="18" t="s">
        <v>227</v>
      </c>
      <c r="BE174" s="241">
        <f>IF(N174="základní",J174,0)</f>
        <v>0</v>
      </c>
      <c r="BF174" s="241">
        <f>IF(N174="snížená",J174,0)</f>
        <v>0</v>
      </c>
      <c r="BG174" s="241">
        <f>IF(N174="zákl. přenesená",J174,0)</f>
        <v>0</v>
      </c>
      <c r="BH174" s="241">
        <f>IF(N174="sníž. přenesená",J174,0)</f>
        <v>0</v>
      </c>
      <c r="BI174" s="241">
        <f>IF(N174="nulová",J174,0)</f>
        <v>0</v>
      </c>
      <c r="BJ174" s="18" t="s">
        <v>87</v>
      </c>
      <c r="BK174" s="241">
        <f>ROUND(I174*H174,2)</f>
        <v>0</v>
      </c>
      <c r="BL174" s="18" t="s">
        <v>115</v>
      </c>
      <c r="BM174" s="240" t="s">
        <v>823</v>
      </c>
    </row>
    <row r="175" s="2" customFormat="1" ht="16.5" customHeight="1">
      <c r="A175" s="40"/>
      <c r="B175" s="41"/>
      <c r="C175" s="229" t="s">
        <v>590</v>
      </c>
      <c r="D175" s="229" t="s">
        <v>230</v>
      </c>
      <c r="E175" s="230" t="s">
        <v>3939</v>
      </c>
      <c r="F175" s="231" t="s">
        <v>3940</v>
      </c>
      <c r="G175" s="232" t="s">
        <v>544</v>
      </c>
      <c r="H175" s="233">
        <v>30</v>
      </c>
      <c r="I175" s="234"/>
      <c r="J175" s="235">
        <f>ROUND(I175*H175,2)</f>
        <v>0</v>
      </c>
      <c r="K175" s="231" t="s">
        <v>251</v>
      </c>
      <c r="L175" s="46"/>
      <c r="M175" s="236" t="s">
        <v>1</v>
      </c>
      <c r="N175" s="237" t="s">
        <v>48</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115</v>
      </c>
      <c r="AT175" s="240" t="s">
        <v>230</v>
      </c>
      <c r="AU175" s="240" t="s">
        <v>87</v>
      </c>
      <c r="AY175" s="18" t="s">
        <v>227</v>
      </c>
      <c r="BE175" s="241">
        <f>IF(N175="základní",J175,0)</f>
        <v>0</v>
      </c>
      <c r="BF175" s="241">
        <f>IF(N175="snížená",J175,0)</f>
        <v>0</v>
      </c>
      <c r="BG175" s="241">
        <f>IF(N175="zákl. přenesená",J175,0)</f>
        <v>0</v>
      </c>
      <c r="BH175" s="241">
        <f>IF(N175="sníž. přenesená",J175,0)</f>
        <v>0</v>
      </c>
      <c r="BI175" s="241">
        <f>IF(N175="nulová",J175,0)</f>
        <v>0</v>
      </c>
      <c r="BJ175" s="18" t="s">
        <v>87</v>
      </c>
      <c r="BK175" s="241">
        <f>ROUND(I175*H175,2)</f>
        <v>0</v>
      </c>
      <c r="BL175" s="18" t="s">
        <v>115</v>
      </c>
      <c r="BM175" s="240" t="s">
        <v>833</v>
      </c>
    </row>
    <row r="176" s="2" customFormat="1" ht="16.5" customHeight="1">
      <c r="A176" s="40"/>
      <c r="B176" s="41"/>
      <c r="C176" s="229" t="s">
        <v>598</v>
      </c>
      <c r="D176" s="229" t="s">
        <v>230</v>
      </c>
      <c r="E176" s="230" t="s">
        <v>3941</v>
      </c>
      <c r="F176" s="231" t="s">
        <v>3942</v>
      </c>
      <c r="G176" s="232" t="s">
        <v>544</v>
      </c>
      <c r="H176" s="233">
        <v>80</v>
      </c>
      <c r="I176" s="234"/>
      <c r="J176" s="235">
        <f>ROUND(I176*H176,2)</f>
        <v>0</v>
      </c>
      <c r="K176" s="231" t="s">
        <v>251</v>
      </c>
      <c r="L176" s="46"/>
      <c r="M176" s="236" t="s">
        <v>1</v>
      </c>
      <c r="N176" s="237" t="s">
        <v>48</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115</v>
      </c>
      <c r="AT176" s="240" t="s">
        <v>230</v>
      </c>
      <c r="AU176" s="240" t="s">
        <v>87</v>
      </c>
      <c r="AY176" s="18" t="s">
        <v>227</v>
      </c>
      <c r="BE176" s="241">
        <f>IF(N176="základní",J176,0)</f>
        <v>0</v>
      </c>
      <c r="BF176" s="241">
        <f>IF(N176="snížená",J176,0)</f>
        <v>0</v>
      </c>
      <c r="BG176" s="241">
        <f>IF(N176="zákl. přenesená",J176,0)</f>
        <v>0</v>
      </c>
      <c r="BH176" s="241">
        <f>IF(N176="sníž. přenesená",J176,0)</f>
        <v>0</v>
      </c>
      <c r="BI176" s="241">
        <f>IF(N176="nulová",J176,0)</f>
        <v>0</v>
      </c>
      <c r="BJ176" s="18" t="s">
        <v>87</v>
      </c>
      <c r="BK176" s="241">
        <f>ROUND(I176*H176,2)</f>
        <v>0</v>
      </c>
      <c r="BL176" s="18" t="s">
        <v>115</v>
      </c>
      <c r="BM176" s="240" t="s">
        <v>843</v>
      </c>
    </row>
    <row r="177" s="2" customFormat="1" ht="16.5" customHeight="1">
      <c r="A177" s="40"/>
      <c r="B177" s="41"/>
      <c r="C177" s="229" t="s">
        <v>607</v>
      </c>
      <c r="D177" s="229" t="s">
        <v>230</v>
      </c>
      <c r="E177" s="230" t="s">
        <v>3943</v>
      </c>
      <c r="F177" s="231" t="s">
        <v>3944</v>
      </c>
      <c r="G177" s="232" t="s">
        <v>544</v>
      </c>
      <c r="H177" s="233">
        <v>20</v>
      </c>
      <c r="I177" s="234"/>
      <c r="J177" s="235">
        <f>ROUND(I177*H177,2)</f>
        <v>0</v>
      </c>
      <c r="K177" s="231" t="s">
        <v>251</v>
      </c>
      <c r="L177" s="46"/>
      <c r="M177" s="236" t="s">
        <v>1</v>
      </c>
      <c r="N177" s="237" t="s">
        <v>48</v>
      </c>
      <c r="O177" s="93"/>
      <c r="P177" s="238">
        <f>O177*H177</f>
        <v>0</v>
      </c>
      <c r="Q177" s="238">
        <v>0</v>
      </c>
      <c r="R177" s="238">
        <f>Q177*H177</f>
        <v>0</v>
      </c>
      <c r="S177" s="238">
        <v>0</v>
      </c>
      <c r="T177" s="239">
        <f>S177*H177</f>
        <v>0</v>
      </c>
      <c r="U177" s="40"/>
      <c r="V177" s="40"/>
      <c r="W177" s="40"/>
      <c r="X177" s="40"/>
      <c r="Y177" s="40"/>
      <c r="Z177" s="40"/>
      <c r="AA177" s="40"/>
      <c r="AB177" s="40"/>
      <c r="AC177" s="40"/>
      <c r="AD177" s="40"/>
      <c r="AE177" s="40"/>
      <c r="AR177" s="240" t="s">
        <v>115</v>
      </c>
      <c r="AT177" s="240" t="s">
        <v>230</v>
      </c>
      <c r="AU177" s="240" t="s">
        <v>87</v>
      </c>
      <c r="AY177" s="18" t="s">
        <v>227</v>
      </c>
      <c r="BE177" s="241">
        <f>IF(N177="základní",J177,0)</f>
        <v>0</v>
      </c>
      <c r="BF177" s="241">
        <f>IF(N177="snížená",J177,0)</f>
        <v>0</v>
      </c>
      <c r="BG177" s="241">
        <f>IF(N177="zákl. přenesená",J177,0)</f>
        <v>0</v>
      </c>
      <c r="BH177" s="241">
        <f>IF(N177="sníž. přenesená",J177,0)</f>
        <v>0</v>
      </c>
      <c r="BI177" s="241">
        <f>IF(N177="nulová",J177,0)</f>
        <v>0</v>
      </c>
      <c r="BJ177" s="18" t="s">
        <v>87</v>
      </c>
      <c r="BK177" s="241">
        <f>ROUND(I177*H177,2)</f>
        <v>0</v>
      </c>
      <c r="BL177" s="18" t="s">
        <v>115</v>
      </c>
      <c r="BM177" s="240" t="s">
        <v>852</v>
      </c>
    </row>
    <row r="178" s="2" customFormat="1" ht="16.5" customHeight="1">
      <c r="A178" s="40"/>
      <c r="B178" s="41"/>
      <c r="C178" s="229" t="s">
        <v>612</v>
      </c>
      <c r="D178" s="229" t="s">
        <v>230</v>
      </c>
      <c r="E178" s="230" t="s">
        <v>3945</v>
      </c>
      <c r="F178" s="231" t="s">
        <v>3946</v>
      </c>
      <c r="G178" s="232" t="s">
        <v>544</v>
      </c>
      <c r="H178" s="233">
        <v>3.5</v>
      </c>
      <c r="I178" s="234"/>
      <c r="J178" s="235">
        <f>ROUND(I178*H178,2)</f>
        <v>0</v>
      </c>
      <c r="K178" s="231" t="s">
        <v>251</v>
      </c>
      <c r="L178" s="46"/>
      <c r="M178" s="236" t="s">
        <v>1</v>
      </c>
      <c r="N178" s="237" t="s">
        <v>48</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115</v>
      </c>
      <c r="AT178" s="240" t="s">
        <v>230</v>
      </c>
      <c r="AU178" s="240" t="s">
        <v>87</v>
      </c>
      <c r="AY178" s="18" t="s">
        <v>227</v>
      </c>
      <c r="BE178" s="241">
        <f>IF(N178="základní",J178,0)</f>
        <v>0</v>
      </c>
      <c r="BF178" s="241">
        <f>IF(N178="snížená",J178,0)</f>
        <v>0</v>
      </c>
      <c r="BG178" s="241">
        <f>IF(N178="zákl. přenesená",J178,0)</f>
        <v>0</v>
      </c>
      <c r="BH178" s="241">
        <f>IF(N178="sníž. přenesená",J178,0)</f>
        <v>0</v>
      </c>
      <c r="BI178" s="241">
        <f>IF(N178="nulová",J178,0)</f>
        <v>0</v>
      </c>
      <c r="BJ178" s="18" t="s">
        <v>87</v>
      </c>
      <c r="BK178" s="241">
        <f>ROUND(I178*H178,2)</f>
        <v>0</v>
      </c>
      <c r="BL178" s="18" t="s">
        <v>115</v>
      </c>
      <c r="BM178" s="240" t="s">
        <v>860</v>
      </c>
    </row>
    <row r="179" s="2" customFormat="1" ht="16.5" customHeight="1">
      <c r="A179" s="40"/>
      <c r="B179" s="41"/>
      <c r="C179" s="229" t="s">
        <v>617</v>
      </c>
      <c r="D179" s="229" t="s">
        <v>230</v>
      </c>
      <c r="E179" s="230" t="s">
        <v>3947</v>
      </c>
      <c r="F179" s="231" t="s">
        <v>3948</v>
      </c>
      <c r="G179" s="232" t="s">
        <v>1861</v>
      </c>
      <c r="H179" s="233">
        <v>28</v>
      </c>
      <c r="I179" s="234"/>
      <c r="J179" s="235">
        <f>ROUND(I179*H179,2)</f>
        <v>0</v>
      </c>
      <c r="K179" s="231" t="s">
        <v>251</v>
      </c>
      <c r="L179" s="46"/>
      <c r="M179" s="236" t="s">
        <v>1</v>
      </c>
      <c r="N179" s="237" t="s">
        <v>48</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115</v>
      </c>
      <c r="AT179" s="240" t="s">
        <v>230</v>
      </c>
      <c r="AU179" s="240" t="s">
        <v>87</v>
      </c>
      <c r="AY179" s="18" t="s">
        <v>227</v>
      </c>
      <c r="BE179" s="241">
        <f>IF(N179="základní",J179,0)</f>
        <v>0</v>
      </c>
      <c r="BF179" s="241">
        <f>IF(N179="snížená",J179,0)</f>
        <v>0</v>
      </c>
      <c r="BG179" s="241">
        <f>IF(N179="zákl. přenesená",J179,0)</f>
        <v>0</v>
      </c>
      <c r="BH179" s="241">
        <f>IF(N179="sníž. přenesená",J179,0)</f>
        <v>0</v>
      </c>
      <c r="BI179" s="241">
        <f>IF(N179="nulová",J179,0)</f>
        <v>0</v>
      </c>
      <c r="BJ179" s="18" t="s">
        <v>87</v>
      </c>
      <c r="BK179" s="241">
        <f>ROUND(I179*H179,2)</f>
        <v>0</v>
      </c>
      <c r="BL179" s="18" t="s">
        <v>115</v>
      </c>
      <c r="BM179" s="240" t="s">
        <v>874</v>
      </c>
    </row>
    <row r="180" s="2" customFormat="1" ht="16.5" customHeight="1">
      <c r="A180" s="40"/>
      <c r="B180" s="41"/>
      <c r="C180" s="229" t="s">
        <v>623</v>
      </c>
      <c r="D180" s="229" t="s">
        <v>230</v>
      </c>
      <c r="E180" s="230" t="s">
        <v>3949</v>
      </c>
      <c r="F180" s="231" t="s">
        <v>3950</v>
      </c>
      <c r="G180" s="232" t="s">
        <v>1861</v>
      </c>
      <c r="H180" s="233">
        <v>7</v>
      </c>
      <c r="I180" s="234"/>
      <c r="J180" s="235">
        <f>ROUND(I180*H180,2)</f>
        <v>0</v>
      </c>
      <c r="K180" s="231" t="s">
        <v>251</v>
      </c>
      <c r="L180" s="46"/>
      <c r="M180" s="236" t="s">
        <v>1</v>
      </c>
      <c r="N180" s="237" t="s">
        <v>48</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115</v>
      </c>
      <c r="AT180" s="240" t="s">
        <v>230</v>
      </c>
      <c r="AU180" s="240" t="s">
        <v>87</v>
      </c>
      <c r="AY180" s="18" t="s">
        <v>227</v>
      </c>
      <c r="BE180" s="241">
        <f>IF(N180="základní",J180,0)</f>
        <v>0</v>
      </c>
      <c r="BF180" s="241">
        <f>IF(N180="snížená",J180,0)</f>
        <v>0</v>
      </c>
      <c r="BG180" s="241">
        <f>IF(N180="zákl. přenesená",J180,0)</f>
        <v>0</v>
      </c>
      <c r="BH180" s="241">
        <f>IF(N180="sníž. přenesená",J180,0)</f>
        <v>0</v>
      </c>
      <c r="BI180" s="241">
        <f>IF(N180="nulová",J180,0)</f>
        <v>0</v>
      </c>
      <c r="BJ180" s="18" t="s">
        <v>87</v>
      </c>
      <c r="BK180" s="241">
        <f>ROUND(I180*H180,2)</f>
        <v>0</v>
      </c>
      <c r="BL180" s="18" t="s">
        <v>115</v>
      </c>
      <c r="BM180" s="240" t="s">
        <v>880</v>
      </c>
    </row>
    <row r="181" s="2" customFormat="1" ht="16.5" customHeight="1">
      <c r="A181" s="40"/>
      <c r="B181" s="41"/>
      <c r="C181" s="229" t="s">
        <v>628</v>
      </c>
      <c r="D181" s="229" t="s">
        <v>230</v>
      </c>
      <c r="E181" s="230" t="s">
        <v>3951</v>
      </c>
      <c r="F181" s="231" t="s">
        <v>3952</v>
      </c>
      <c r="G181" s="232" t="s">
        <v>1861</v>
      </c>
      <c r="H181" s="233">
        <v>7</v>
      </c>
      <c r="I181" s="234"/>
      <c r="J181" s="235">
        <f>ROUND(I181*H181,2)</f>
        <v>0</v>
      </c>
      <c r="K181" s="231" t="s">
        <v>251</v>
      </c>
      <c r="L181" s="46"/>
      <c r="M181" s="236" t="s">
        <v>1</v>
      </c>
      <c r="N181" s="237" t="s">
        <v>48</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115</v>
      </c>
      <c r="AT181" s="240" t="s">
        <v>230</v>
      </c>
      <c r="AU181" s="240" t="s">
        <v>87</v>
      </c>
      <c r="AY181" s="18" t="s">
        <v>227</v>
      </c>
      <c r="BE181" s="241">
        <f>IF(N181="základní",J181,0)</f>
        <v>0</v>
      </c>
      <c r="BF181" s="241">
        <f>IF(N181="snížená",J181,0)</f>
        <v>0</v>
      </c>
      <c r="BG181" s="241">
        <f>IF(N181="zákl. přenesená",J181,0)</f>
        <v>0</v>
      </c>
      <c r="BH181" s="241">
        <f>IF(N181="sníž. přenesená",J181,0)</f>
        <v>0</v>
      </c>
      <c r="BI181" s="241">
        <f>IF(N181="nulová",J181,0)</f>
        <v>0</v>
      </c>
      <c r="BJ181" s="18" t="s">
        <v>87</v>
      </c>
      <c r="BK181" s="241">
        <f>ROUND(I181*H181,2)</f>
        <v>0</v>
      </c>
      <c r="BL181" s="18" t="s">
        <v>115</v>
      </c>
      <c r="BM181" s="240" t="s">
        <v>891</v>
      </c>
    </row>
    <row r="182" s="2" customFormat="1" ht="16.5" customHeight="1">
      <c r="A182" s="40"/>
      <c r="B182" s="41"/>
      <c r="C182" s="229" t="s">
        <v>635</v>
      </c>
      <c r="D182" s="229" t="s">
        <v>230</v>
      </c>
      <c r="E182" s="230" t="s">
        <v>3953</v>
      </c>
      <c r="F182" s="231" t="s">
        <v>3954</v>
      </c>
      <c r="G182" s="232" t="s">
        <v>1861</v>
      </c>
      <c r="H182" s="233">
        <v>1</v>
      </c>
      <c r="I182" s="234"/>
      <c r="J182" s="235">
        <f>ROUND(I182*H182,2)</f>
        <v>0</v>
      </c>
      <c r="K182" s="231" t="s">
        <v>251</v>
      </c>
      <c r="L182" s="46"/>
      <c r="M182" s="236" t="s">
        <v>1</v>
      </c>
      <c r="N182" s="237" t="s">
        <v>48</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115</v>
      </c>
      <c r="AT182" s="240" t="s">
        <v>230</v>
      </c>
      <c r="AU182" s="240" t="s">
        <v>87</v>
      </c>
      <c r="AY182" s="18" t="s">
        <v>227</v>
      </c>
      <c r="BE182" s="241">
        <f>IF(N182="základní",J182,0)</f>
        <v>0</v>
      </c>
      <c r="BF182" s="241">
        <f>IF(N182="snížená",J182,0)</f>
        <v>0</v>
      </c>
      <c r="BG182" s="241">
        <f>IF(N182="zákl. přenesená",J182,0)</f>
        <v>0</v>
      </c>
      <c r="BH182" s="241">
        <f>IF(N182="sníž. přenesená",J182,0)</f>
        <v>0</v>
      </c>
      <c r="BI182" s="241">
        <f>IF(N182="nulová",J182,0)</f>
        <v>0</v>
      </c>
      <c r="BJ182" s="18" t="s">
        <v>87</v>
      </c>
      <c r="BK182" s="241">
        <f>ROUND(I182*H182,2)</f>
        <v>0</v>
      </c>
      <c r="BL182" s="18" t="s">
        <v>115</v>
      </c>
      <c r="BM182" s="240" t="s">
        <v>903</v>
      </c>
    </row>
    <row r="183" s="2" customFormat="1" ht="16.5" customHeight="1">
      <c r="A183" s="40"/>
      <c r="B183" s="41"/>
      <c r="C183" s="229" t="s">
        <v>642</v>
      </c>
      <c r="D183" s="229" t="s">
        <v>230</v>
      </c>
      <c r="E183" s="230" t="s">
        <v>3955</v>
      </c>
      <c r="F183" s="231" t="s">
        <v>3956</v>
      </c>
      <c r="G183" s="232" t="s">
        <v>1861</v>
      </c>
      <c r="H183" s="233">
        <v>1</v>
      </c>
      <c r="I183" s="234"/>
      <c r="J183" s="235">
        <f>ROUND(I183*H183,2)</f>
        <v>0</v>
      </c>
      <c r="K183" s="231" t="s">
        <v>251</v>
      </c>
      <c r="L183" s="46"/>
      <c r="M183" s="236" t="s">
        <v>1</v>
      </c>
      <c r="N183" s="237" t="s">
        <v>48</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115</v>
      </c>
      <c r="AT183" s="240" t="s">
        <v>230</v>
      </c>
      <c r="AU183" s="240" t="s">
        <v>87</v>
      </c>
      <c r="AY183" s="18" t="s">
        <v>227</v>
      </c>
      <c r="BE183" s="241">
        <f>IF(N183="základní",J183,0)</f>
        <v>0</v>
      </c>
      <c r="BF183" s="241">
        <f>IF(N183="snížená",J183,0)</f>
        <v>0</v>
      </c>
      <c r="BG183" s="241">
        <f>IF(N183="zákl. přenesená",J183,0)</f>
        <v>0</v>
      </c>
      <c r="BH183" s="241">
        <f>IF(N183="sníž. přenesená",J183,0)</f>
        <v>0</v>
      </c>
      <c r="BI183" s="241">
        <f>IF(N183="nulová",J183,0)</f>
        <v>0</v>
      </c>
      <c r="BJ183" s="18" t="s">
        <v>87</v>
      </c>
      <c r="BK183" s="241">
        <f>ROUND(I183*H183,2)</f>
        <v>0</v>
      </c>
      <c r="BL183" s="18" t="s">
        <v>115</v>
      </c>
      <c r="BM183" s="240" t="s">
        <v>912</v>
      </c>
    </row>
    <row r="184" s="2" customFormat="1" ht="16.5" customHeight="1">
      <c r="A184" s="40"/>
      <c r="B184" s="41"/>
      <c r="C184" s="229" t="s">
        <v>648</v>
      </c>
      <c r="D184" s="229" t="s">
        <v>230</v>
      </c>
      <c r="E184" s="230" t="s">
        <v>3957</v>
      </c>
      <c r="F184" s="231" t="s">
        <v>3958</v>
      </c>
      <c r="G184" s="232" t="s">
        <v>544</v>
      </c>
      <c r="H184" s="233">
        <v>1085</v>
      </c>
      <c r="I184" s="234"/>
      <c r="J184" s="235">
        <f>ROUND(I184*H184,2)</f>
        <v>0</v>
      </c>
      <c r="K184" s="231" t="s">
        <v>251</v>
      </c>
      <c r="L184" s="46"/>
      <c r="M184" s="236" t="s">
        <v>1</v>
      </c>
      <c r="N184" s="237" t="s">
        <v>48</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115</v>
      </c>
      <c r="AT184" s="240" t="s">
        <v>230</v>
      </c>
      <c r="AU184" s="240" t="s">
        <v>87</v>
      </c>
      <c r="AY184" s="18" t="s">
        <v>227</v>
      </c>
      <c r="BE184" s="241">
        <f>IF(N184="základní",J184,0)</f>
        <v>0</v>
      </c>
      <c r="BF184" s="241">
        <f>IF(N184="snížená",J184,0)</f>
        <v>0</v>
      </c>
      <c r="BG184" s="241">
        <f>IF(N184="zákl. přenesená",J184,0)</f>
        <v>0</v>
      </c>
      <c r="BH184" s="241">
        <f>IF(N184="sníž. přenesená",J184,0)</f>
        <v>0</v>
      </c>
      <c r="BI184" s="241">
        <f>IF(N184="nulová",J184,0)</f>
        <v>0</v>
      </c>
      <c r="BJ184" s="18" t="s">
        <v>87</v>
      </c>
      <c r="BK184" s="241">
        <f>ROUND(I184*H184,2)</f>
        <v>0</v>
      </c>
      <c r="BL184" s="18" t="s">
        <v>115</v>
      </c>
      <c r="BM184" s="240" t="s">
        <v>918</v>
      </c>
    </row>
    <row r="185" s="2" customFormat="1" ht="16.5" customHeight="1">
      <c r="A185" s="40"/>
      <c r="B185" s="41"/>
      <c r="C185" s="229" t="s">
        <v>655</v>
      </c>
      <c r="D185" s="229" t="s">
        <v>230</v>
      </c>
      <c r="E185" s="230" t="s">
        <v>3959</v>
      </c>
      <c r="F185" s="231" t="s">
        <v>3960</v>
      </c>
      <c r="G185" s="232" t="s">
        <v>1861</v>
      </c>
      <c r="H185" s="233">
        <v>844</v>
      </c>
      <c r="I185" s="234"/>
      <c r="J185" s="235">
        <f>ROUND(I185*H185,2)</f>
        <v>0</v>
      </c>
      <c r="K185" s="231" t="s">
        <v>251</v>
      </c>
      <c r="L185" s="46"/>
      <c r="M185" s="236" t="s">
        <v>1</v>
      </c>
      <c r="N185" s="237" t="s">
        <v>48</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115</v>
      </c>
      <c r="AT185" s="240" t="s">
        <v>230</v>
      </c>
      <c r="AU185" s="240" t="s">
        <v>87</v>
      </c>
      <c r="AY185" s="18" t="s">
        <v>227</v>
      </c>
      <c r="BE185" s="241">
        <f>IF(N185="základní",J185,0)</f>
        <v>0</v>
      </c>
      <c r="BF185" s="241">
        <f>IF(N185="snížená",J185,0)</f>
        <v>0</v>
      </c>
      <c r="BG185" s="241">
        <f>IF(N185="zákl. přenesená",J185,0)</f>
        <v>0</v>
      </c>
      <c r="BH185" s="241">
        <f>IF(N185="sníž. přenesená",J185,0)</f>
        <v>0</v>
      </c>
      <c r="BI185" s="241">
        <f>IF(N185="nulová",J185,0)</f>
        <v>0</v>
      </c>
      <c r="BJ185" s="18" t="s">
        <v>87</v>
      </c>
      <c r="BK185" s="241">
        <f>ROUND(I185*H185,2)</f>
        <v>0</v>
      </c>
      <c r="BL185" s="18" t="s">
        <v>115</v>
      </c>
      <c r="BM185" s="240" t="s">
        <v>933</v>
      </c>
    </row>
    <row r="186" s="2" customFormat="1" ht="16.5" customHeight="1">
      <c r="A186" s="40"/>
      <c r="B186" s="41"/>
      <c r="C186" s="229" t="s">
        <v>659</v>
      </c>
      <c r="D186" s="229" t="s">
        <v>230</v>
      </c>
      <c r="E186" s="230" t="s">
        <v>3961</v>
      </c>
      <c r="F186" s="231" t="s">
        <v>3962</v>
      </c>
      <c r="G186" s="232" t="s">
        <v>544</v>
      </c>
      <c r="H186" s="233">
        <v>4</v>
      </c>
      <c r="I186" s="234"/>
      <c r="J186" s="235">
        <f>ROUND(I186*H186,2)</f>
        <v>0</v>
      </c>
      <c r="K186" s="231" t="s">
        <v>251</v>
      </c>
      <c r="L186" s="46"/>
      <c r="M186" s="236" t="s">
        <v>1</v>
      </c>
      <c r="N186" s="237" t="s">
        <v>48</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115</v>
      </c>
      <c r="AT186" s="240" t="s">
        <v>230</v>
      </c>
      <c r="AU186" s="240" t="s">
        <v>87</v>
      </c>
      <c r="AY186" s="18" t="s">
        <v>227</v>
      </c>
      <c r="BE186" s="241">
        <f>IF(N186="základní",J186,0)</f>
        <v>0</v>
      </c>
      <c r="BF186" s="241">
        <f>IF(N186="snížená",J186,0)</f>
        <v>0</v>
      </c>
      <c r="BG186" s="241">
        <f>IF(N186="zákl. přenesená",J186,0)</f>
        <v>0</v>
      </c>
      <c r="BH186" s="241">
        <f>IF(N186="sníž. přenesená",J186,0)</f>
        <v>0</v>
      </c>
      <c r="BI186" s="241">
        <f>IF(N186="nulová",J186,0)</f>
        <v>0</v>
      </c>
      <c r="BJ186" s="18" t="s">
        <v>87</v>
      </c>
      <c r="BK186" s="241">
        <f>ROUND(I186*H186,2)</f>
        <v>0</v>
      </c>
      <c r="BL186" s="18" t="s">
        <v>115</v>
      </c>
      <c r="BM186" s="240" t="s">
        <v>943</v>
      </c>
    </row>
    <row r="187" s="2" customFormat="1" ht="16.5" customHeight="1">
      <c r="A187" s="40"/>
      <c r="B187" s="41"/>
      <c r="C187" s="229" t="s">
        <v>673</v>
      </c>
      <c r="D187" s="229" t="s">
        <v>230</v>
      </c>
      <c r="E187" s="230" t="s">
        <v>3963</v>
      </c>
      <c r="F187" s="231" t="s">
        <v>3964</v>
      </c>
      <c r="G187" s="232" t="s">
        <v>544</v>
      </c>
      <c r="H187" s="233">
        <v>10</v>
      </c>
      <c r="I187" s="234"/>
      <c r="J187" s="235">
        <f>ROUND(I187*H187,2)</f>
        <v>0</v>
      </c>
      <c r="K187" s="231" t="s">
        <v>251</v>
      </c>
      <c r="L187" s="46"/>
      <c r="M187" s="236" t="s">
        <v>1</v>
      </c>
      <c r="N187" s="237" t="s">
        <v>48</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115</v>
      </c>
      <c r="AT187" s="240" t="s">
        <v>230</v>
      </c>
      <c r="AU187" s="240" t="s">
        <v>87</v>
      </c>
      <c r="AY187" s="18" t="s">
        <v>227</v>
      </c>
      <c r="BE187" s="241">
        <f>IF(N187="základní",J187,0)</f>
        <v>0</v>
      </c>
      <c r="BF187" s="241">
        <f>IF(N187="snížená",J187,0)</f>
        <v>0</v>
      </c>
      <c r="BG187" s="241">
        <f>IF(N187="zákl. přenesená",J187,0)</f>
        <v>0</v>
      </c>
      <c r="BH187" s="241">
        <f>IF(N187="sníž. přenesená",J187,0)</f>
        <v>0</v>
      </c>
      <c r="BI187" s="241">
        <f>IF(N187="nulová",J187,0)</f>
        <v>0</v>
      </c>
      <c r="BJ187" s="18" t="s">
        <v>87</v>
      </c>
      <c r="BK187" s="241">
        <f>ROUND(I187*H187,2)</f>
        <v>0</v>
      </c>
      <c r="BL187" s="18" t="s">
        <v>115</v>
      </c>
      <c r="BM187" s="240" t="s">
        <v>959</v>
      </c>
    </row>
    <row r="188" s="2" customFormat="1" ht="16.5" customHeight="1">
      <c r="A188" s="40"/>
      <c r="B188" s="41"/>
      <c r="C188" s="229" t="s">
        <v>678</v>
      </c>
      <c r="D188" s="229" t="s">
        <v>230</v>
      </c>
      <c r="E188" s="230" t="s">
        <v>3965</v>
      </c>
      <c r="F188" s="231" t="s">
        <v>3966</v>
      </c>
      <c r="G188" s="232" t="s">
        <v>544</v>
      </c>
      <c r="H188" s="233">
        <v>5</v>
      </c>
      <c r="I188" s="234"/>
      <c r="J188" s="235">
        <f>ROUND(I188*H188,2)</f>
        <v>0</v>
      </c>
      <c r="K188" s="231" t="s">
        <v>251</v>
      </c>
      <c r="L188" s="46"/>
      <c r="M188" s="236" t="s">
        <v>1</v>
      </c>
      <c r="N188" s="237" t="s">
        <v>48</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115</v>
      </c>
      <c r="AT188" s="240" t="s">
        <v>230</v>
      </c>
      <c r="AU188" s="240" t="s">
        <v>87</v>
      </c>
      <c r="AY188" s="18" t="s">
        <v>227</v>
      </c>
      <c r="BE188" s="241">
        <f>IF(N188="základní",J188,0)</f>
        <v>0</v>
      </c>
      <c r="BF188" s="241">
        <f>IF(N188="snížená",J188,0)</f>
        <v>0</v>
      </c>
      <c r="BG188" s="241">
        <f>IF(N188="zákl. přenesená",J188,0)</f>
        <v>0</v>
      </c>
      <c r="BH188" s="241">
        <f>IF(N188="sníž. přenesená",J188,0)</f>
        <v>0</v>
      </c>
      <c r="BI188" s="241">
        <f>IF(N188="nulová",J188,0)</f>
        <v>0</v>
      </c>
      <c r="BJ188" s="18" t="s">
        <v>87</v>
      </c>
      <c r="BK188" s="241">
        <f>ROUND(I188*H188,2)</f>
        <v>0</v>
      </c>
      <c r="BL188" s="18" t="s">
        <v>115</v>
      </c>
      <c r="BM188" s="240" t="s">
        <v>971</v>
      </c>
    </row>
    <row r="189" s="2" customFormat="1" ht="16.5" customHeight="1">
      <c r="A189" s="40"/>
      <c r="B189" s="41"/>
      <c r="C189" s="229" t="s">
        <v>683</v>
      </c>
      <c r="D189" s="229" t="s">
        <v>230</v>
      </c>
      <c r="E189" s="230" t="s">
        <v>3967</v>
      </c>
      <c r="F189" s="231" t="s">
        <v>3968</v>
      </c>
      <c r="G189" s="232" t="s">
        <v>1861</v>
      </c>
      <c r="H189" s="233">
        <v>1450</v>
      </c>
      <c r="I189" s="234"/>
      <c r="J189" s="235">
        <f>ROUND(I189*H189,2)</f>
        <v>0</v>
      </c>
      <c r="K189" s="231" t="s">
        <v>251</v>
      </c>
      <c r="L189" s="46"/>
      <c r="M189" s="236" t="s">
        <v>1</v>
      </c>
      <c r="N189" s="237" t="s">
        <v>48</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115</v>
      </c>
      <c r="AT189" s="240" t="s">
        <v>230</v>
      </c>
      <c r="AU189" s="240" t="s">
        <v>87</v>
      </c>
      <c r="AY189" s="18" t="s">
        <v>227</v>
      </c>
      <c r="BE189" s="241">
        <f>IF(N189="základní",J189,0)</f>
        <v>0</v>
      </c>
      <c r="BF189" s="241">
        <f>IF(N189="snížená",J189,0)</f>
        <v>0</v>
      </c>
      <c r="BG189" s="241">
        <f>IF(N189="zákl. přenesená",J189,0)</f>
        <v>0</v>
      </c>
      <c r="BH189" s="241">
        <f>IF(N189="sníž. přenesená",J189,0)</f>
        <v>0</v>
      </c>
      <c r="BI189" s="241">
        <f>IF(N189="nulová",J189,0)</f>
        <v>0</v>
      </c>
      <c r="BJ189" s="18" t="s">
        <v>87</v>
      </c>
      <c r="BK189" s="241">
        <f>ROUND(I189*H189,2)</f>
        <v>0</v>
      </c>
      <c r="BL189" s="18" t="s">
        <v>115</v>
      </c>
      <c r="BM189" s="240" t="s">
        <v>988</v>
      </c>
    </row>
    <row r="190" s="2" customFormat="1" ht="16.5" customHeight="1">
      <c r="A190" s="40"/>
      <c r="B190" s="41"/>
      <c r="C190" s="229" t="s">
        <v>688</v>
      </c>
      <c r="D190" s="229" t="s">
        <v>230</v>
      </c>
      <c r="E190" s="230" t="s">
        <v>3969</v>
      </c>
      <c r="F190" s="231" t="s">
        <v>3970</v>
      </c>
      <c r="G190" s="232" t="s">
        <v>1861</v>
      </c>
      <c r="H190" s="233">
        <v>4</v>
      </c>
      <c r="I190" s="234"/>
      <c r="J190" s="235">
        <f>ROUND(I190*H190,2)</f>
        <v>0</v>
      </c>
      <c r="K190" s="231" t="s">
        <v>251</v>
      </c>
      <c r="L190" s="46"/>
      <c r="M190" s="236" t="s">
        <v>1</v>
      </c>
      <c r="N190" s="237" t="s">
        <v>48</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115</v>
      </c>
      <c r="AT190" s="240" t="s">
        <v>230</v>
      </c>
      <c r="AU190" s="240" t="s">
        <v>87</v>
      </c>
      <c r="AY190" s="18" t="s">
        <v>227</v>
      </c>
      <c r="BE190" s="241">
        <f>IF(N190="základní",J190,0)</f>
        <v>0</v>
      </c>
      <c r="BF190" s="241">
        <f>IF(N190="snížená",J190,0)</f>
        <v>0</v>
      </c>
      <c r="BG190" s="241">
        <f>IF(N190="zákl. přenesená",J190,0)</f>
        <v>0</v>
      </c>
      <c r="BH190" s="241">
        <f>IF(N190="sníž. přenesená",J190,0)</f>
        <v>0</v>
      </c>
      <c r="BI190" s="241">
        <f>IF(N190="nulová",J190,0)</f>
        <v>0</v>
      </c>
      <c r="BJ190" s="18" t="s">
        <v>87</v>
      </c>
      <c r="BK190" s="241">
        <f>ROUND(I190*H190,2)</f>
        <v>0</v>
      </c>
      <c r="BL190" s="18" t="s">
        <v>115</v>
      </c>
      <c r="BM190" s="240" t="s">
        <v>1000</v>
      </c>
    </row>
    <row r="191" s="2" customFormat="1" ht="16.5" customHeight="1">
      <c r="A191" s="40"/>
      <c r="B191" s="41"/>
      <c r="C191" s="229" t="s">
        <v>694</v>
      </c>
      <c r="D191" s="229" t="s">
        <v>230</v>
      </c>
      <c r="E191" s="230" t="s">
        <v>3971</v>
      </c>
      <c r="F191" s="231" t="s">
        <v>3972</v>
      </c>
      <c r="G191" s="232" t="s">
        <v>1861</v>
      </c>
      <c r="H191" s="233">
        <v>4</v>
      </c>
      <c r="I191" s="234"/>
      <c r="J191" s="235">
        <f>ROUND(I191*H191,2)</f>
        <v>0</v>
      </c>
      <c r="K191" s="231" t="s">
        <v>251</v>
      </c>
      <c r="L191" s="46"/>
      <c r="M191" s="236" t="s">
        <v>1</v>
      </c>
      <c r="N191" s="237" t="s">
        <v>48</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115</v>
      </c>
      <c r="AT191" s="240" t="s">
        <v>230</v>
      </c>
      <c r="AU191" s="240" t="s">
        <v>87</v>
      </c>
      <c r="AY191" s="18" t="s">
        <v>227</v>
      </c>
      <c r="BE191" s="241">
        <f>IF(N191="základní",J191,0)</f>
        <v>0</v>
      </c>
      <c r="BF191" s="241">
        <f>IF(N191="snížená",J191,0)</f>
        <v>0</v>
      </c>
      <c r="BG191" s="241">
        <f>IF(N191="zákl. přenesená",J191,0)</f>
        <v>0</v>
      </c>
      <c r="BH191" s="241">
        <f>IF(N191="sníž. přenesená",J191,0)</f>
        <v>0</v>
      </c>
      <c r="BI191" s="241">
        <f>IF(N191="nulová",J191,0)</f>
        <v>0</v>
      </c>
      <c r="BJ191" s="18" t="s">
        <v>87</v>
      </c>
      <c r="BK191" s="241">
        <f>ROUND(I191*H191,2)</f>
        <v>0</v>
      </c>
      <c r="BL191" s="18" t="s">
        <v>115</v>
      </c>
      <c r="BM191" s="240" t="s">
        <v>1009</v>
      </c>
    </row>
    <row r="192" s="2" customFormat="1" ht="16.5" customHeight="1">
      <c r="A192" s="40"/>
      <c r="B192" s="41"/>
      <c r="C192" s="229" t="s">
        <v>699</v>
      </c>
      <c r="D192" s="229" t="s">
        <v>230</v>
      </c>
      <c r="E192" s="230" t="s">
        <v>3973</v>
      </c>
      <c r="F192" s="231" t="s">
        <v>3974</v>
      </c>
      <c r="G192" s="232" t="s">
        <v>1861</v>
      </c>
      <c r="H192" s="233">
        <v>1</v>
      </c>
      <c r="I192" s="234"/>
      <c r="J192" s="235">
        <f>ROUND(I192*H192,2)</f>
        <v>0</v>
      </c>
      <c r="K192" s="231" t="s">
        <v>251</v>
      </c>
      <c r="L192" s="46"/>
      <c r="M192" s="236" t="s">
        <v>1</v>
      </c>
      <c r="N192" s="237" t="s">
        <v>48</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115</v>
      </c>
      <c r="AT192" s="240" t="s">
        <v>230</v>
      </c>
      <c r="AU192" s="240" t="s">
        <v>87</v>
      </c>
      <c r="AY192" s="18" t="s">
        <v>227</v>
      </c>
      <c r="BE192" s="241">
        <f>IF(N192="základní",J192,0)</f>
        <v>0</v>
      </c>
      <c r="BF192" s="241">
        <f>IF(N192="snížená",J192,0)</f>
        <v>0</v>
      </c>
      <c r="BG192" s="241">
        <f>IF(N192="zákl. přenesená",J192,0)</f>
        <v>0</v>
      </c>
      <c r="BH192" s="241">
        <f>IF(N192="sníž. přenesená",J192,0)</f>
        <v>0</v>
      </c>
      <c r="BI192" s="241">
        <f>IF(N192="nulová",J192,0)</f>
        <v>0</v>
      </c>
      <c r="BJ192" s="18" t="s">
        <v>87</v>
      </c>
      <c r="BK192" s="241">
        <f>ROUND(I192*H192,2)</f>
        <v>0</v>
      </c>
      <c r="BL192" s="18" t="s">
        <v>115</v>
      </c>
      <c r="BM192" s="240" t="s">
        <v>1018</v>
      </c>
    </row>
    <row r="193" s="2" customFormat="1">
      <c r="A193" s="40"/>
      <c r="B193" s="41"/>
      <c r="C193" s="42"/>
      <c r="D193" s="242" t="s">
        <v>237</v>
      </c>
      <c r="E193" s="42"/>
      <c r="F193" s="243" t="s">
        <v>3975</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8" t="s">
        <v>237</v>
      </c>
      <c r="AU193" s="18" t="s">
        <v>87</v>
      </c>
    </row>
    <row r="194" s="2" customFormat="1" ht="16.5" customHeight="1">
      <c r="A194" s="40"/>
      <c r="B194" s="41"/>
      <c r="C194" s="229" t="s">
        <v>705</v>
      </c>
      <c r="D194" s="229" t="s">
        <v>230</v>
      </c>
      <c r="E194" s="230" t="s">
        <v>3976</v>
      </c>
      <c r="F194" s="231" t="s">
        <v>3977</v>
      </c>
      <c r="G194" s="232" t="s">
        <v>1861</v>
      </c>
      <c r="H194" s="233">
        <v>1</v>
      </c>
      <c r="I194" s="234"/>
      <c r="J194" s="235">
        <f>ROUND(I194*H194,2)</f>
        <v>0</v>
      </c>
      <c r="K194" s="231" t="s">
        <v>251</v>
      </c>
      <c r="L194" s="46"/>
      <c r="M194" s="236" t="s">
        <v>1</v>
      </c>
      <c r="N194" s="237" t="s">
        <v>48</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115</v>
      </c>
      <c r="AT194" s="240" t="s">
        <v>230</v>
      </c>
      <c r="AU194" s="240" t="s">
        <v>87</v>
      </c>
      <c r="AY194" s="18" t="s">
        <v>227</v>
      </c>
      <c r="BE194" s="241">
        <f>IF(N194="základní",J194,0)</f>
        <v>0</v>
      </c>
      <c r="BF194" s="241">
        <f>IF(N194="snížená",J194,0)</f>
        <v>0</v>
      </c>
      <c r="BG194" s="241">
        <f>IF(N194="zákl. přenesená",J194,0)</f>
        <v>0</v>
      </c>
      <c r="BH194" s="241">
        <f>IF(N194="sníž. přenesená",J194,0)</f>
        <v>0</v>
      </c>
      <c r="BI194" s="241">
        <f>IF(N194="nulová",J194,0)</f>
        <v>0</v>
      </c>
      <c r="BJ194" s="18" t="s">
        <v>87</v>
      </c>
      <c r="BK194" s="241">
        <f>ROUND(I194*H194,2)</f>
        <v>0</v>
      </c>
      <c r="BL194" s="18" t="s">
        <v>115</v>
      </c>
      <c r="BM194" s="240" t="s">
        <v>1028</v>
      </c>
    </row>
    <row r="195" s="2" customFormat="1" ht="16.5" customHeight="1">
      <c r="A195" s="40"/>
      <c r="B195" s="41"/>
      <c r="C195" s="229" t="s">
        <v>421</v>
      </c>
      <c r="D195" s="229" t="s">
        <v>230</v>
      </c>
      <c r="E195" s="230" t="s">
        <v>3978</v>
      </c>
      <c r="F195" s="231" t="s">
        <v>3979</v>
      </c>
      <c r="G195" s="232" t="s">
        <v>1861</v>
      </c>
      <c r="H195" s="233">
        <v>30</v>
      </c>
      <c r="I195" s="234"/>
      <c r="J195" s="235">
        <f>ROUND(I195*H195,2)</f>
        <v>0</v>
      </c>
      <c r="K195" s="231" t="s">
        <v>251</v>
      </c>
      <c r="L195" s="46"/>
      <c r="M195" s="236" t="s">
        <v>1</v>
      </c>
      <c r="N195" s="237" t="s">
        <v>48</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115</v>
      </c>
      <c r="AT195" s="240" t="s">
        <v>230</v>
      </c>
      <c r="AU195" s="240" t="s">
        <v>87</v>
      </c>
      <c r="AY195" s="18" t="s">
        <v>227</v>
      </c>
      <c r="BE195" s="241">
        <f>IF(N195="základní",J195,0)</f>
        <v>0</v>
      </c>
      <c r="BF195" s="241">
        <f>IF(N195="snížená",J195,0)</f>
        <v>0</v>
      </c>
      <c r="BG195" s="241">
        <f>IF(N195="zákl. přenesená",J195,0)</f>
        <v>0</v>
      </c>
      <c r="BH195" s="241">
        <f>IF(N195="sníž. přenesená",J195,0)</f>
        <v>0</v>
      </c>
      <c r="BI195" s="241">
        <f>IF(N195="nulová",J195,0)</f>
        <v>0</v>
      </c>
      <c r="BJ195" s="18" t="s">
        <v>87</v>
      </c>
      <c r="BK195" s="241">
        <f>ROUND(I195*H195,2)</f>
        <v>0</v>
      </c>
      <c r="BL195" s="18" t="s">
        <v>115</v>
      </c>
      <c r="BM195" s="240" t="s">
        <v>1048</v>
      </c>
    </row>
    <row r="196" s="2" customFormat="1" ht="16.5" customHeight="1">
      <c r="A196" s="40"/>
      <c r="B196" s="41"/>
      <c r="C196" s="229" t="s">
        <v>714</v>
      </c>
      <c r="D196" s="229" t="s">
        <v>230</v>
      </c>
      <c r="E196" s="230" t="s">
        <v>3980</v>
      </c>
      <c r="F196" s="231" t="s">
        <v>3981</v>
      </c>
      <c r="G196" s="232" t="s">
        <v>1861</v>
      </c>
      <c r="H196" s="233">
        <v>44</v>
      </c>
      <c r="I196" s="234"/>
      <c r="J196" s="235">
        <f>ROUND(I196*H196,2)</f>
        <v>0</v>
      </c>
      <c r="K196" s="231" t="s">
        <v>251</v>
      </c>
      <c r="L196" s="46"/>
      <c r="M196" s="236" t="s">
        <v>1</v>
      </c>
      <c r="N196" s="237" t="s">
        <v>48</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115</v>
      </c>
      <c r="AT196" s="240" t="s">
        <v>230</v>
      </c>
      <c r="AU196" s="240" t="s">
        <v>87</v>
      </c>
      <c r="AY196" s="18" t="s">
        <v>227</v>
      </c>
      <c r="BE196" s="241">
        <f>IF(N196="základní",J196,0)</f>
        <v>0</v>
      </c>
      <c r="BF196" s="241">
        <f>IF(N196="snížená",J196,0)</f>
        <v>0</v>
      </c>
      <c r="BG196" s="241">
        <f>IF(N196="zákl. přenesená",J196,0)</f>
        <v>0</v>
      </c>
      <c r="BH196" s="241">
        <f>IF(N196="sníž. přenesená",J196,0)</f>
        <v>0</v>
      </c>
      <c r="BI196" s="241">
        <f>IF(N196="nulová",J196,0)</f>
        <v>0</v>
      </c>
      <c r="BJ196" s="18" t="s">
        <v>87</v>
      </c>
      <c r="BK196" s="241">
        <f>ROUND(I196*H196,2)</f>
        <v>0</v>
      </c>
      <c r="BL196" s="18" t="s">
        <v>115</v>
      </c>
      <c r="BM196" s="240" t="s">
        <v>1074</v>
      </c>
    </row>
    <row r="197" s="2" customFormat="1" ht="16.5" customHeight="1">
      <c r="A197" s="40"/>
      <c r="B197" s="41"/>
      <c r="C197" s="229" t="s">
        <v>718</v>
      </c>
      <c r="D197" s="229" t="s">
        <v>230</v>
      </c>
      <c r="E197" s="230" t="s">
        <v>3982</v>
      </c>
      <c r="F197" s="231" t="s">
        <v>3983</v>
      </c>
      <c r="G197" s="232" t="s">
        <v>1861</v>
      </c>
      <c r="H197" s="233">
        <v>10</v>
      </c>
      <c r="I197" s="234"/>
      <c r="J197" s="235">
        <f>ROUND(I197*H197,2)</f>
        <v>0</v>
      </c>
      <c r="K197" s="231" t="s">
        <v>251</v>
      </c>
      <c r="L197" s="46"/>
      <c r="M197" s="236" t="s">
        <v>1</v>
      </c>
      <c r="N197" s="237" t="s">
        <v>48</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115</v>
      </c>
      <c r="AT197" s="240" t="s">
        <v>230</v>
      </c>
      <c r="AU197" s="240" t="s">
        <v>87</v>
      </c>
      <c r="AY197" s="18" t="s">
        <v>227</v>
      </c>
      <c r="BE197" s="241">
        <f>IF(N197="základní",J197,0)</f>
        <v>0</v>
      </c>
      <c r="BF197" s="241">
        <f>IF(N197="snížená",J197,0)</f>
        <v>0</v>
      </c>
      <c r="BG197" s="241">
        <f>IF(N197="zákl. přenesená",J197,0)</f>
        <v>0</v>
      </c>
      <c r="BH197" s="241">
        <f>IF(N197="sníž. přenesená",J197,0)</f>
        <v>0</v>
      </c>
      <c r="BI197" s="241">
        <f>IF(N197="nulová",J197,0)</f>
        <v>0</v>
      </c>
      <c r="BJ197" s="18" t="s">
        <v>87</v>
      </c>
      <c r="BK197" s="241">
        <f>ROUND(I197*H197,2)</f>
        <v>0</v>
      </c>
      <c r="BL197" s="18" t="s">
        <v>115</v>
      </c>
      <c r="BM197" s="240" t="s">
        <v>1097</v>
      </c>
    </row>
    <row r="198" s="2" customFormat="1" ht="16.5" customHeight="1">
      <c r="A198" s="40"/>
      <c r="B198" s="41"/>
      <c r="C198" s="229" t="s">
        <v>723</v>
      </c>
      <c r="D198" s="229" t="s">
        <v>230</v>
      </c>
      <c r="E198" s="230" t="s">
        <v>3984</v>
      </c>
      <c r="F198" s="231" t="s">
        <v>3985</v>
      </c>
      <c r="G198" s="232" t="s">
        <v>1861</v>
      </c>
      <c r="H198" s="233">
        <v>1</v>
      </c>
      <c r="I198" s="234"/>
      <c r="J198" s="235">
        <f>ROUND(I198*H198,2)</f>
        <v>0</v>
      </c>
      <c r="K198" s="231" t="s">
        <v>251</v>
      </c>
      <c r="L198" s="46"/>
      <c r="M198" s="236" t="s">
        <v>1</v>
      </c>
      <c r="N198" s="237" t="s">
        <v>48</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115</v>
      </c>
      <c r="AT198" s="240" t="s">
        <v>230</v>
      </c>
      <c r="AU198" s="240" t="s">
        <v>87</v>
      </c>
      <c r="AY198" s="18" t="s">
        <v>227</v>
      </c>
      <c r="BE198" s="241">
        <f>IF(N198="základní",J198,0)</f>
        <v>0</v>
      </c>
      <c r="BF198" s="241">
        <f>IF(N198="snížená",J198,0)</f>
        <v>0</v>
      </c>
      <c r="BG198" s="241">
        <f>IF(N198="zákl. přenesená",J198,0)</f>
        <v>0</v>
      </c>
      <c r="BH198" s="241">
        <f>IF(N198="sníž. přenesená",J198,0)</f>
        <v>0</v>
      </c>
      <c r="BI198" s="241">
        <f>IF(N198="nulová",J198,0)</f>
        <v>0</v>
      </c>
      <c r="BJ198" s="18" t="s">
        <v>87</v>
      </c>
      <c r="BK198" s="241">
        <f>ROUND(I198*H198,2)</f>
        <v>0</v>
      </c>
      <c r="BL198" s="18" t="s">
        <v>115</v>
      </c>
      <c r="BM198" s="240" t="s">
        <v>1106</v>
      </c>
    </row>
    <row r="199" s="2" customFormat="1" ht="16.5" customHeight="1">
      <c r="A199" s="40"/>
      <c r="B199" s="41"/>
      <c r="C199" s="229" t="s">
        <v>726</v>
      </c>
      <c r="D199" s="229" t="s">
        <v>230</v>
      </c>
      <c r="E199" s="230" t="s">
        <v>3986</v>
      </c>
      <c r="F199" s="231" t="s">
        <v>3987</v>
      </c>
      <c r="G199" s="232" t="s">
        <v>1861</v>
      </c>
      <c r="H199" s="233">
        <v>60</v>
      </c>
      <c r="I199" s="234"/>
      <c r="J199" s="235">
        <f>ROUND(I199*H199,2)</f>
        <v>0</v>
      </c>
      <c r="K199" s="231" t="s">
        <v>251</v>
      </c>
      <c r="L199" s="46"/>
      <c r="M199" s="236" t="s">
        <v>1</v>
      </c>
      <c r="N199" s="237" t="s">
        <v>48</v>
      </c>
      <c r="O199" s="93"/>
      <c r="P199" s="238">
        <f>O199*H199</f>
        <v>0</v>
      </c>
      <c r="Q199" s="238">
        <v>0</v>
      </c>
      <c r="R199" s="238">
        <f>Q199*H199</f>
        <v>0</v>
      </c>
      <c r="S199" s="238">
        <v>0</v>
      </c>
      <c r="T199" s="239">
        <f>S199*H199</f>
        <v>0</v>
      </c>
      <c r="U199" s="40"/>
      <c r="V199" s="40"/>
      <c r="W199" s="40"/>
      <c r="X199" s="40"/>
      <c r="Y199" s="40"/>
      <c r="Z199" s="40"/>
      <c r="AA199" s="40"/>
      <c r="AB199" s="40"/>
      <c r="AC199" s="40"/>
      <c r="AD199" s="40"/>
      <c r="AE199" s="40"/>
      <c r="AR199" s="240" t="s">
        <v>115</v>
      </c>
      <c r="AT199" s="240" t="s">
        <v>230</v>
      </c>
      <c r="AU199" s="240" t="s">
        <v>87</v>
      </c>
      <c r="AY199" s="18" t="s">
        <v>227</v>
      </c>
      <c r="BE199" s="241">
        <f>IF(N199="základní",J199,0)</f>
        <v>0</v>
      </c>
      <c r="BF199" s="241">
        <f>IF(N199="snížená",J199,0)</f>
        <v>0</v>
      </c>
      <c r="BG199" s="241">
        <f>IF(N199="zákl. přenesená",J199,0)</f>
        <v>0</v>
      </c>
      <c r="BH199" s="241">
        <f>IF(N199="sníž. přenesená",J199,0)</f>
        <v>0</v>
      </c>
      <c r="BI199" s="241">
        <f>IF(N199="nulová",J199,0)</f>
        <v>0</v>
      </c>
      <c r="BJ199" s="18" t="s">
        <v>87</v>
      </c>
      <c r="BK199" s="241">
        <f>ROUND(I199*H199,2)</f>
        <v>0</v>
      </c>
      <c r="BL199" s="18" t="s">
        <v>115</v>
      </c>
      <c r="BM199" s="240" t="s">
        <v>1124</v>
      </c>
    </row>
    <row r="200" s="2" customFormat="1" ht="16.5" customHeight="1">
      <c r="A200" s="40"/>
      <c r="B200" s="41"/>
      <c r="C200" s="229" t="s">
        <v>730</v>
      </c>
      <c r="D200" s="229" t="s">
        <v>230</v>
      </c>
      <c r="E200" s="230" t="s">
        <v>3988</v>
      </c>
      <c r="F200" s="231" t="s">
        <v>3989</v>
      </c>
      <c r="G200" s="232" t="s">
        <v>1861</v>
      </c>
      <c r="H200" s="233">
        <v>61</v>
      </c>
      <c r="I200" s="234"/>
      <c r="J200" s="235">
        <f>ROUND(I200*H200,2)</f>
        <v>0</v>
      </c>
      <c r="K200" s="231" t="s">
        <v>251</v>
      </c>
      <c r="L200" s="46"/>
      <c r="M200" s="236" t="s">
        <v>1</v>
      </c>
      <c r="N200" s="237" t="s">
        <v>48</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115</v>
      </c>
      <c r="AT200" s="240" t="s">
        <v>230</v>
      </c>
      <c r="AU200" s="240" t="s">
        <v>87</v>
      </c>
      <c r="AY200" s="18" t="s">
        <v>227</v>
      </c>
      <c r="BE200" s="241">
        <f>IF(N200="základní",J200,0)</f>
        <v>0</v>
      </c>
      <c r="BF200" s="241">
        <f>IF(N200="snížená",J200,0)</f>
        <v>0</v>
      </c>
      <c r="BG200" s="241">
        <f>IF(N200="zákl. přenesená",J200,0)</f>
        <v>0</v>
      </c>
      <c r="BH200" s="241">
        <f>IF(N200="sníž. přenesená",J200,0)</f>
        <v>0</v>
      </c>
      <c r="BI200" s="241">
        <f>IF(N200="nulová",J200,0)</f>
        <v>0</v>
      </c>
      <c r="BJ200" s="18" t="s">
        <v>87</v>
      </c>
      <c r="BK200" s="241">
        <f>ROUND(I200*H200,2)</f>
        <v>0</v>
      </c>
      <c r="BL200" s="18" t="s">
        <v>115</v>
      </c>
      <c r="BM200" s="240" t="s">
        <v>1130</v>
      </c>
    </row>
    <row r="201" s="2" customFormat="1" ht="16.5" customHeight="1">
      <c r="A201" s="40"/>
      <c r="B201" s="41"/>
      <c r="C201" s="229" t="s">
        <v>736</v>
      </c>
      <c r="D201" s="229" t="s">
        <v>230</v>
      </c>
      <c r="E201" s="230" t="s">
        <v>3990</v>
      </c>
      <c r="F201" s="231" t="s">
        <v>3991</v>
      </c>
      <c r="G201" s="232" t="s">
        <v>1861</v>
      </c>
      <c r="H201" s="233">
        <v>19</v>
      </c>
      <c r="I201" s="234"/>
      <c r="J201" s="235">
        <f>ROUND(I201*H201,2)</f>
        <v>0</v>
      </c>
      <c r="K201" s="231" t="s">
        <v>251</v>
      </c>
      <c r="L201" s="46"/>
      <c r="M201" s="236" t="s">
        <v>1</v>
      </c>
      <c r="N201" s="237" t="s">
        <v>48</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115</v>
      </c>
      <c r="AT201" s="240" t="s">
        <v>230</v>
      </c>
      <c r="AU201" s="240" t="s">
        <v>87</v>
      </c>
      <c r="AY201" s="18" t="s">
        <v>227</v>
      </c>
      <c r="BE201" s="241">
        <f>IF(N201="základní",J201,0)</f>
        <v>0</v>
      </c>
      <c r="BF201" s="241">
        <f>IF(N201="snížená",J201,0)</f>
        <v>0</v>
      </c>
      <c r="BG201" s="241">
        <f>IF(N201="zákl. přenesená",J201,0)</f>
        <v>0</v>
      </c>
      <c r="BH201" s="241">
        <f>IF(N201="sníž. přenesená",J201,0)</f>
        <v>0</v>
      </c>
      <c r="BI201" s="241">
        <f>IF(N201="nulová",J201,0)</f>
        <v>0</v>
      </c>
      <c r="BJ201" s="18" t="s">
        <v>87</v>
      </c>
      <c r="BK201" s="241">
        <f>ROUND(I201*H201,2)</f>
        <v>0</v>
      </c>
      <c r="BL201" s="18" t="s">
        <v>115</v>
      </c>
      <c r="BM201" s="240" t="s">
        <v>1145</v>
      </c>
    </row>
    <row r="202" s="2" customFormat="1" ht="16.5" customHeight="1">
      <c r="A202" s="40"/>
      <c r="B202" s="41"/>
      <c r="C202" s="229" t="s">
        <v>741</v>
      </c>
      <c r="D202" s="229" t="s">
        <v>230</v>
      </c>
      <c r="E202" s="230" t="s">
        <v>3992</v>
      </c>
      <c r="F202" s="231" t="s">
        <v>3993</v>
      </c>
      <c r="G202" s="232" t="s">
        <v>1861</v>
      </c>
      <c r="H202" s="233">
        <v>4</v>
      </c>
      <c r="I202" s="234"/>
      <c r="J202" s="235">
        <f>ROUND(I202*H202,2)</f>
        <v>0</v>
      </c>
      <c r="K202" s="231" t="s">
        <v>251</v>
      </c>
      <c r="L202" s="46"/>
      <c r="M202" s="236" t="s">
        <v>1</v>
      </c>
      <c r="N202" s="237" t="s">
        <v>48</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115</v>
      </c>
      <c r="AT202" s="240" t="s">
        <v>230</v>
      </c>
      <c r="AU202" s="240" t="s">
        <v>87</v>
      </c>
      <c r="AY202" s="18" t="s">
        <v>227</v>
      </c>
      <c r="BE202" s="241">
        <f>IF(N202="základní",J202,0)</f>
        <v>0</v>
      </c>
      <c r="BF202" s="241">
        <f>IF(N202="snížená",J202,0)</f>
        <v>0</v>
      </c>
      <c r="BG202" s="241">
        <f>IF(N202="zákl. přenesená",J202,0)</f>
        <v>0</v>
      </c>
      <c r="BH202" s="241">
        <f>IF(N202="sníž. přenesená",J202,0)</f>
        <v>0</v>
      </c>
      <c r="BI202" s="241">
        <f>IF(N202="nulová",J202,0)</f>
        <v>0</v>
      </c>
      <c r="BJ202" s="18" t="s">
        <v>87</v>
      </c>
      <c r="BK202" s="241">
        <f>ROUND(I202*H202,2)</f>
        <v>0</v>
      </c>
      <c r="BL202" s="18" t="s">
        <v>115</v>
      </c>
      <c r="BM202" s="240" t="s">
        <v>1156</v>
      </c>
    </row>
    <row r="203" s="2" customFormat="1" ht="16.5" customHeight="1">
      <c r="A203" s="40"/>
      <c r="B203" s="41"/>
      <c r="C203" s="229" t="s">
        <v>746</v>
      </c>
      <c r="D203" s="229" t="s">
        <v>230</v>
      </c>
      <c r="E203" s="230" t="s">
        <v>3994</v>
      </c>
      <c r="F203" s="231" t="s">
        <v>3995</v>
      </c>
      <c r="G203" s="232" t="s">
        <v>1861</v>
      </c>
      <c r="H203" s="233">
        <v>2</v>
      </c>
      <c r="I203" s="234"/>
      <c r="J203" s="235">
        <f>ROUND(I203*H203,2)</f>
        <v>0</v>
      </c>
      <c r="K203" s="231" t="s">
        <v>251</v>
      </c>
      <c r="L203" s="46"/>
      <c r="M203" s="236" t="s">
        <v>1</v>
      </c>
      <c r="N203" s="237" t="s">
        <v>48</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115</v>
      </c>
      <c r="AT203" s="240" t="s">
        <v>230</v>
      </c>
      <c r="AU203" s="240" t="s">
        <v>87</v>
      </c>
      <c r="AY203" s="18" t="s">
        <v>227</v>
      </c>
      <c r="BE203" s="241">
        <f>IF(N203="základní",J203,0)</f>
        <v>0</v>
      </c>
      <c r="BF203" s="241">
        <f>IF(N203="snížená",J203,0)</f>
        <v>0</v>
      </c>
      <c r="BG203" s="241">
        <f>IF(N203="zákl. přenesená",J203,0)</f>
        <v>0</v>
      </c>
      <c r="BH203" s="241">
        <f>IF(N203="sníž. přenesená",J203,0)</f>
        <v>0</v>
      </c>
      <c r="BI203" s="241">
        <f>IF(N203="nulová",J203,0)</f>
        <v>0</v>
      </c>
      <c r="BJ203" s="18" t="s">
        <v>87</v>
      </c>
      <c r="BK203" s="241">
        <f>ROUND(I203*H203,2)</f>
        <v>0</v>
      </c>
      <c r="BL203" s="18" t="s">
        <v>115</v>
      </c>
      <c r="BM203" s="240" t="s">
        <v>1169</v>
      </c>
    </row>
    <row r="204" s="2" customFormat="1" ht="16.5" customHeight="1">
      <c r="A204" s="40"/>
      <c r="B204" s="41"/>
      <c r="C204" s="229" t="s">
        <v>750</v>
      </c>
      <c r="D204" s="229" t="s">
        <v>230</v>
      </c>
      <c r="E204" s="230" t="s">
        <v>3996</v>
      </c>
      <c r="F204" s="231" t="s">
        <v>3997</v>
      </c>
      <c r="G204" s="232" t="s">
        <v>1861</v>
      </c>
      <c r="H204" s="233">
        <v>6</v>
      </c>
      <c r="I204" s="234"/>
      <c r="J204" s="235">
        <f>ROUND(I204*H204,2)</f>
        <v>0</v>
      </c>
      <c r="K204" s="231" t="s">
        <v>251</v>
      </c>
      <c r="L204" s="46"/>
      <c r="M204" s="236" t="s">
        <v>1</v>
      </c>
      <c r="N204" s="237" t="s">
        <v>48</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115</v>
      </c>
      <c r="AT204" s="240" t="s">
        <v>230</v>
      </c>
      <c r="AU204" s="240" t="s">
        <v>87</v>
      </c>
      <c r="AY204" s="18" t="s">
        <v>227</v>
      </c>
      <c r="BE204" s="241">
        <f>IF(N204="základní",J204,0)</f>
        <v>0</v>
      </c>
      <c r="BF204" s="241">
        <f>IF(N204="snížená",J204,0)</f>
        <v>0</v>
      </c>
      <c r="BG204" s="241">
        <f>IF(N204="zákl. přenesená",J204,0)</f>
        <v>0</v>
      </c>
      <c r="BH204" s="241">
        <f>IF(N204="sníž. přenesená",J204,0)</f>
        <v>0</v>
      </c>
      <c r="BI204" s="241">
        <f>IF(N204="nulová",J204,0)</f>
        <v>0</v>
      </c>
      <c r="BJ204" s="18" t="s">
        <v>87</v>
      </c>
      <c r="BK204" s="241">
        <f>ROUND(I204*H204,2)</f>
        <v>0</v>
      </c>
      <c r="BL204" s="18" t="s">
        <v>115</v>
      </c>
      <c r="BM204" s="240" t="s">
        <v>1181</v>
      </c>
    </row>
    <row r="205" s="2" customFormat="1" ht="16.5" customHeight="1">
      <c r="A205" s="40"/>
      <c r="B205" s="41"/>
      <c r="C205" s="229" t="s">
        <v>754</v>
      </c>
      <c r="D205" s="229" t="s">
        <v>230</v>
      </c>
      <c r="E205" s="230" t="s">
        <v>3998</v>
      </c>
      <c r="F205" s="231" t="s">
        <v>3999</v>
      </c>
      <c r="G205" s="232" t="s">
        <v>1861</v>
      </c>
      <c r="H205" s="233">
        <v>31</v>
      </c>
      <c r="I205" s="234"/>
      <c r="J205" s="235">
        <f>ROUND(I205*H205,2)</f>
        <v>0</v>
      </c>
      <c r="K205" s="231" t="s">
        <v>251</v>
      </c>
      <c r="L205" s="46"/>
      <c r="M205" s="236" t="s">
        <v>1</v>
      </c>
      <c r="N205" s="237" t="s">
        <v>48</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115</v>
      </c>
      <c r="AT205" s="240" t="s">
        <v>230</v>
      </c>
      <c r="AU205" s="240" t="s">
        <v>87</v>
      </c>
      <c r="AY205" s="18" t="s">
        <v>227</v>
      </c>
      <c r="BE205" s="241">
        <f>IF(N205="základní",J205,0)</f>
        <v>0</v>
      </c>
      <c r="BF205" s="241">
        <f>IF(N205="snížená",J205,0)</f>
        <v>0</v>
      </c>
      <c r="BG205" s="241">
        <f>IF(N205="zákl. přenesená",J205,0)</f>
        <v>0</v>
      </c>
      <c r="BH205" s="241">
        <f>IF(N205="sníž. přenesená",J205,0)</f>
        <v>0</v>
      </c>
      <c r="BI205" s="241">
        <f>IF(N205="nulová",J205,0)</f>
        <v>0</v>
      </c>
      <c r="BJ205" s="18" t="s">
        <v>87</v>
      </c>
      <c r="BK205" s="241">
        <f>ROUND(I205*H205,2)</f>
        <v>0</v>
      </c>
      <c r="BL205" s="18" t="s">
        <v>115</v>
      </c>
      <c r="BM205" s="240" t="s">
        <v>1194</v>
      </c>
    </row>
    <row r="206" s="2" customFormat="1" ht="16.5" customHeight="1">
      <c r="A206" s="40"/>
      <c r="B206" s="41"/>
      <c r="C206" s="229" t="s">
        <v>759</v>
      </c>
      <c r="D206" s="229" t="s">
        <v>230</v>
      </c>
      <c r="E206" s="230" t="s">
        <v>4000</v>
      </c>
      <c r="F206" s="231" t="s">
        <v>4001</v>
      </c>
      <c r="G206" s="232" t="s">
        <v>1861</v>
      </c>
      <c r="H206" s="233">
        <v>3</v>
      </c>
      <c r="I206" s="234"/>
      <c r="J206" s="235">
        <f>ROUND(I206*H206,2)</f>
        <v>0</v>
      </c>
      <c r="K206" s="231" t="s">
        <v>251</v>
      </c>
      <c r="L206" s="46"/>
      <c r="M206" s="236" t="s">
        <v>1</v>
      </c>
      <c r="N206" s="237" t="s">
        <v>48</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115</v>
      </c>
      <c r="AT206" s="240" t="s">
        <v>230</v>
      </c>
      <c r="AU206" s="240" t="s">
        <v>87</v>
      </c>
      <c r="AY206" s="18" t="s">
        <v>227</v>
      </c>
      <c r="BE206" s="241">
        <f>IF(N206="základní",J206,0)</f>
        <v>0</v>
      </c>
      <c r="BF206" s="241">
        <f>IF(N206="snížená",J206,0)</f>
        <v>0</v>
      </c>
      <c r="BG206" s="241">
        <f>IF(N206="zákl. přenesená",J206,0)</f>
        <v>0</v>
      </c>
      <c r="BH206" s="241">
        <f>IF(N206="sníž. přenesená",J206,0)</f>
        <v>0</v>
      </c>
      <c r="BI206" s="241">
        <f>IF(N206="nulová",J206,0)</f>
        <v>0</v>
      </c>
      <c r="BJ206" s="18" t="s">
        <v>87</v>
      </c>
      <c r="BK206" s="241">
        <f>ROUND(I206*H206,2)</f>
        <v>0</v>
      </c>
      <c r="BL206" s="18" t="s">
        <v>115</v>
      </c>
      <c r="BM206" s="240" t="s">
        <v>1204</v>
      </c>
    </row>
    <row r="207" s="2" customFormat="1" ht="16.5" customHeight="1">
      <c r="A207" s="40"/>
      <c r="B207" s="41"/>
      <c r="C207" s="229" t="s">
        <v>763</v>
      </c>
      <c r="D207" s="229" t="s">
        <v>230</v>
      </c>
      <c r="E207" s="230" t="s">
        <v>4002</v>
      </c>
      <c r="F207" s="231" t="s">
        <v>4003</v>
      </c>
      <c r="G207" s="232" t="s">
        <v>1861</v>
      </c>
      <c r="H207" s="233">
        <v>25</v>
      </c>
      <c r="I207" s="234"/>
      <c r="J207" s="235">
        <f>ROUND(I207*H207,2)</f>
        <v>0</v>
      </c>
      <c r="K207" s="231" t="s">
        <v>251</v>
      </c>
      <c r="L207" s="46"/>
      <c r="M207" s="236" t="s">
        <v>1</v>
      </c>
      <c r="N207" s="237" t="s">
        <v>48</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115</v>
      </c>
      <c r="AT207" s="240" t="s">
        <v>230</v>
      </c>
      <c r="AU207" s="240" t="s">
        <v>87</v>
      </c>
      <c r="AY207" s="18" t="s">
        <v>227</v>
      </c>
      <c r="BE207" s="241">
        <f>IF(N207="základní",J207,0)</f>
        <v>0</v>
      </c>
      <c r="BF207" s="241">
        <f>IF(N207="snížená",J207,0)</f>
        <v>0</v>
      </c>
      <c r="BG207" s="241">
        <f>IF(N207="zákl. přenesená",J207,0)</f>
        <v>0</v>
      </c>
      <c r="BH207" s="241">
        <f>IF(N207="sníž. přenesená",J207,0)</f>
        <v>0</v>
      </c>
      <c r="BI207" s="241">
        <f>IF(N207="nulová",J207,0)</f>
        <v>0</v>
      </c>
      <c r="BJ207" s="18" t="s">
        <v>87</v>
      </c>
      <c r="BK207" s="241">
        <f>ROUND(I207*H207,2)</f>
        <v>0</v>
      </c>
      <c r="BL207" s="18" t="s">
        <v>115</v>
      </c>
      <c r="BM207" s="240" t="s">
        <v>1219</v>
      </c>
    </row>
    <row r="208" s="2" customFormat="1" ht="16.5" customHeight="1">
      <c r="A208" s="40"/>
      <c r="B208" s="41"/>
      <c r="C208" s="229" t="s">
        <v>768</v>
      </c>
      <c r="D208" s="229" t="s">
        <v>230</v>
      </c>
      <c r="E208" s="230" t="s">
        <v>4004</v>
      </c>
      <c r="F208" s="231" t="s">
        <v>4005</v>
      </c>
      <c r="G208" s="232" t="s">
        <v>544</v>
      </c>
      <c r="H208" s="233">
        <v>1</v>
      </c>
      <c r="I208" s="234"/>
      <c r="J208" s="235">
        <f>ROUND(I208*H208,2)</f>
        <v>0</v>
      </c>
      <c r="K208" s="231" t="s">
        <v>251</v>
      </c>
      <c r="L208" s="46"/>
      <c r="M208" s="236" t="s">
        <v>1</v>
      </c>
      <c r="N208" s="237" t="s">
        <v>48</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115</v>
      </c>
      <c r="AT208" s="240" t="s">
        <v>230</v>
      </c>
      <c r="AU208" s="240" t="s">
        <v>87</v>
      </c>
      <c r="AY208" s="18" t="s">
        <v>227</v>
      </c>
      <c r="BE208" s="241">
        <f>IF(N208="základní",J208,0)</f>
        <v>0</v>
      </c>
      <c r="BF208" s="241">
        <f>IF(N208="snížená",J208,0)</f>
        <v>0</v>
      </c>
      <c r="BG208" s="241">
        <f>IF(N208="zákl. přenesená",J208,0)</f>
        <v>0</v>
      </c>
      <c r="BH208" s="241">
        <f>IF(N208="sníž. přenesená",J208,0)</f>
        <v>0</v>
      </c>
      <c r="BI208" s="241">
        <f>IF(N208="nulová",J208,0)</f>
        <v>0</v>
      </c>
      <c r="BJ208" s="18" t="s">
        <v>87</v>
      </c>
      <c r="BK208" s="241">
        <f>ROUND(I208*H208,2)</f>
        <v>0</v>
      </c>
      <c r="BL208" s="18" t="s">
        <v>115</v>
      </c>
      <c r="BM208" s="240" t="s">
        <v>1231</v>
      </c>
    </row>
    <row r="209" s="2" customFormat="1" ht="16.5" customHeight="1">
      <c r="A209" s="40"/>
      <c r="B209" s="41"/>
      <c r="C209" s="229" t="s">
        <v>773</v>
      </c>
      <c r="D209" s="229" t="s">
        <v>230</v>
      </c>
      <c r="E209" s="230" t="s">
        <v>4006</v>
      </c>
      <c r="F209" s="231" t="s">
        <v>4007</v>
      </c>
      <c r="G209" s="232" t="s">
        <v>1861</v>
      </c>
      <c r="H209" s="233">
        <v>10</v>
      </c>
      <c r="I209" s="234"/>
      <c r="J209" s="235">
        <f>ROUND(I209*H209,2)</f>
        <v>0</v>
      </c>
      <c r="K209" s="231" t="s">
        <v>251</v>
      </c>
      <c r="L209" s="46"/>
      <c r="M209" s="236" t="s">
        <v>1</v>
      </c>
      <c r="N209" s="237" t="s">
        <v>48</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115</v>
      </c>
      <c r="AT209" s="240" t="s">
        <v>230</v>
      </c>
      <c r="AU209" s="240" t="s">
        <v>87</v>
      </c>
      <c r="AY209" s="18" t="s">
        <v>227</v>
      </c>
      <c r="BE209" s="241">
        <f>IF(N209="základní",J209,0)</f>
        <v>0</v>
      </c>
      <c r="BF209" s="241">
        <f>IF(N209="snížená",J209,0)</f>
        <v>0</v>
      </c>
      <c r="BG209" s="241">
        <f>IF(N209="zákl. přenesená",J209,0)</f>
        <v>0</v>
      </c>
      <c r="BH209" s="241">
        <f>IF(N209="sníž. přenesená",J209,0)</f>
        <v>0</v>
      </c>
      <c r="BI209" s="241">
        <f>IF(N209="nulová",J209,0)</f>
        <v>0</v>
      </c>
      <c r="BJ209" s="18" t="s">
        <v>87</v>
      </c>
      <c r="BK209" s="241">
        <f>ROUND(I209*H209,2)</f>
        <v>0</v>
      </c>
      <c r="BL209" s="18" t="s">
        <v>115</v>
      </c>
      <c r="BM209" s="240" t="s">
        <v>1242</v>
      </c>
    </row>
    <row r="210" s="2" customFormat="1" ht="16.5" customHeight="1">
      <c r="A210" s="40"/>
      <c r="B210" s="41"/>
      <c r="C210" s="229" t="s">
        <v>778</v>
      </c>
      <c r="D210" s="229" t="s">
        <v>230</v>
      </c>
      <c r="E210" s="230" t="s">
        <v>4008</v>
      </c>
      <c r="F210" s="231" t="s">
        <v>4009</v>
      </c>
      <c r="G210" s="232" t="s">
        <v>1861</v>
      </c>
      <c r="H210" s="233">
        <v>1</v>
      </c>
      <c r="I210" s="234"/>
      <c r="J210" s="235">
        <f>ROUND(I210*H210,2)</f>
        <v>0</v>
      </c>
      <c r="K210" s="231" t="s">
        <v>251</v>
      </c>
      <c r="L210" s="46"/>
      <c r="M210" s="236" t="s">
        <v>1</v>
      </c>
      <c r="N210" s="237" t="s">
        <v>48</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115</v>
      </c>
      <c r="AT210" s="240" t="s">
        <v>230</v>
      </c>
      <c r="AU210" s="240" t="s">
        <v>87</v>
      </c>
      <c r="AY210" s="18" t="s">
        <v>227</v>
      </c>
      <c r="BE210" s="241">
        <f>IF(N210="základní",J210,0)</f>
        <v>0</v>
      </c>
      <c r="BF210" s="241">
        <f>IF(N210="snížená",J210,0)</f>
        <v>0</v>
      </c>
      <c r="BG210" s="241">
        <f>IF(N210="zákl. přenesená",J210,0)</f>
        <v>0</v>
      </c>
      <c r="BH210" s="241">
        <f>IF(N210="sníž. přenesená",J210,0)</f>
        <v>0</v>
      </c>
      <c r="BI210" s="241">
        <f>IF(N210="nulová",J210,0)</f>
        <v>0</v>
      </c>
      <c r="BJ210" s="18" t="s">
        <v>87</v>
      </c>
      <c r="BK210" s="241">
        <f>ROUND(I210*H210,2)</f>
        <v>0</v>
      </c>
      <c r="BL210" s="18" t="s">
        <v>115</v>
      </c>
      <c r="BM210" s="240" t="s">
        <v>1254</v>
      </c>
    </row>
    <row r="211" s="2" customFormat="1" ht="16.5" customHeight="1">
      <c r="A211" s="40"/>
      <c r="B211" s="41"/>
      <c r="C211" s="229" t="s">
        <v>783</v>
      </c>
      <c r="D211" s="229" t="s">
        <v>230</v>
      </c>
      <c r="E211" s="230" t="s">
        <v>4010</v>
      </c>
      <c r="F211" s="231" t="s">
        <v>4011</v>
      </c>
      <c r="G211" s="232" t="s">
        <v>1861</v>
      </c>
      <c r="H211" s="233">
        <v>5</v>
      </c>
      <c r="I211" s="234"/>
      <c r="J211" s="235">
        <f>ROUND(I211*H211,2)</f>
        <v>0</v>
      </c>
      <c r="K211" s="231" t="s">
        <v>251</v>
      </c>
      <c r="L211" s="46"/>
      <c r="M211" s="236" t="s">
        <v>1</v>
      </c>
      <c r="N211" s="237" t="s">
        <v>48</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115</v>
      </c>
      <c r="AT211" s="240" t="s">
        <v>230</v>
      </c>
      <c r="AU211" s="240" t="s">
        <v>87</v>
      </c>
      <c r="AY211" s="18" t="s">
        <v>227</v>
      </c>
      <c r="BE211" s="241">
        <f>IF(N211="základní",J211,0)</f>
        <v>0</v>
      </c>
      <c r="BF211" s="241">
        <f>IF(N211="snížená",J211,0)</f>
        <v>0</v>
      </c>
      <c r="BG211" s="241">
        <f>IF(N211="zákl. přenesená",J211,0)</f>
        <v>0</v>
      </c>
      <c r="BH211" s="241">
        <f>IF(N211="sníž. přenesená",J211,0)</f>
        <v>0</v>
      </c>
      <c r="BI211" s="241">
        <f>IF(N211="nulová",J211,0)</f>
        <v>0</v>
      </c>
      <c r="BJ211" s="18" t="s">
        <v>87</v>
      </c>
      <c r="BK211" s="241">
        <f>ROUND(I211*H211,2)</f>
        <v>0</v>
      </c>
      <c r="BL211" s="18" t="s">
        <v>115</v>
      </c>
      <c r="BM211" s="240" t="s">
        <v>1263</v>
      </c>
    </row>
    <row r="212" s="2" customFormat="1" ht="16.5" customHeight="1">
      <c r="A212" s="40"/>
      <c r="B212" s="41"/>
      <c r="C212" s="229" t="s">
        <v>788</v>
      </c>
      <c r="D212" s="229" t="s">
        <v>230</v>
      </c>
      <c r="E212" s="230" t="s">
        <v>4012</v>
      </c>
      <c r="F212" s="231" t="s">
        <v>4013</v>
      </c>
      <c r="G212" s="232" t="s">
        <v>1861</v>
      </c>
      <c r="H212" s="233">
        <v>1</v>
      </c>
      <c r="I212" s="234"/>
      <c r="J212" s="235">
        <f>ROUND(I212*H212,2)</f>
        <v>0</v>
      </c>
      <c r="K212" s="231" t="s">
        <v>251</v>
      </c>
      <c r="L212" s="46"/>
      <c r="M212" s="236" t="s">
        <v>1</v>
      </c>
      <c r="N212" s="237" t="s">
        <v>48</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115</v>
      </c>
      <c r="AT212" s="240" t="s">
        <v>230</v>
      </c>
      <c r="AU212" s="240" t="s">
        <v>87</v>
      </c>
      <c r="AY212" s="18" t="s">
        <v>227</v>
      </c>
      <c r="BE212" s="241">
        <f>IF(N212="základní",J212,0)</f>
        <v>0</v>
      </c>
      <c r="BF212" s="241">
        <f>IF(N212="snížená",J212,0)</f>
        <v>0</v>
      </c>
      <c r="BG212" s="241">
        <f>IF(N212="zákl. přenesená",J212,0)</f>
        <v>0</v>
      </c>
      <c r="BH212" s="241">
        <f>IF(N212="sníž. přenesená",J212,0)</f>
        <v>0</v>
      </c>
      <c r="BI212" s="241">
        <f>IF(N212="nulová",J212,0)</f>
        <v>0</v>
      </c>
      <c r="BJ212" s="18" t="s">
        <v>87</v>
      </c>
      <c r="BK212" s="241">
        <f>ROUND(I212*H212,2)</f>
        <v>0</v>
      </c>
      <c r="BL212" s="18" t="s">
        <v>115</v>
      </c>
      <c r="BM212" s="240" t="s">
        <v>1272</v>
      </c>
    </row>
    <row r="213" s="2" customFormat="1" ht="16.5" customHeight="1">
      <c r="A213" s="40"/>
      <c r="B213" s="41"/>
      <c r="C213" s="229" t="s">
        <v>793</v>
      </c>
      <c r="D213" s="229" t="s">
        <v>230</v>
      </c>
      <c r="E213" s="230" t="s">
        <v>4014</v>
      </c>
      <c r="F213" s="231" t="s">
        <v>4015</v>
      </c>
      <c r="G213" s="232" t="s">
        <v>544</v>
      </c>
      <c r="H213" s="233">
        <v>86</v>
      </c>
      <c r="I213" s="234"/>
      <c r="J213" s="235">
        <f>ROUND(I213*H213,2)</f>
        <v>0</v>
      </c>
      <c r="K213" s="231" t="s">
        <v>251</v>
      </c>
      <c r="L213" s="46"/>
      <c r="M213" s="236" t="s">
        <v>1</v>
      </c>
      <c r="N213" s="237" t="s">
        <v>48</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115</v>
      </c>
      <c r="AT213" s="240" t="s">
        <v>230</v>
      </c>
      <c r="AU213" s="240" t="s">
        <v>87</v>
      </c>
      <c r="AY213" s="18" t="s">
        <v>227</v>
      </c>
      <c r="BE213" s="241">
        <f>IF(N213="základní",J213,0)</f>
        <v>0</v>
      </c>
      <c r="BF213" s="241">
        <f>IF(N213="snížená",J213,0)</f>
        <v>0</v>
      </c>
      <c r="BG213" s="241">
        <f>IF(N213="zákl. přenesená",J213,0)</f>
        <v>0</v>
      </c>
      <c r="BH213" s="241">
        <f>IF(N213="sníž. přenesená",J213,0)</f>
        <v>0</v>
      </c>
      <c r="BI213" s="241">
        <f>IF(N213="nulová",J213,0)</f>
        <v>0</v>
      </c>
      <c r="BJ213" s="18" t="s">
        <v>87</v>
      </c>
      <c r="BK213" s="241">
        <f>ROUND(I213*H213,2)</f>
        <v>0</v>
      </c>
      <c r="BL213" s="18" t="s">
        <v>115</v>
      </c>
      <c r="BM213" s="240" t="s">
        <v>1286</v>
      </c>
    </row>
    <row r="214" s="2" customFormat="1" ht="16.5" customHeight="1">
      <c r="A214" s="40"/>
      <c r="B214" s="41"/>
      <c r="C214" s="229" t="s">
        <v>798</v>
      </c>
      <c r="D214" s="229" t="s">
        <v>230</v>
      </c>
      <c r="E214" s="230" t="s">
        <v>4016</v>
      </c>
      <c r="F214" s="231" t="s">
        <v>4017</v>
      </c>
      <c r="G214" s="232" t="s">
        <v>2139</v>
      </c>
      <c r="H214" s="233">
        <v>768</v>
      </c>
      <c r="I214" s="234"/>
      <c r="J214" s="235">
        <f>ROUND(I214*H214,2)</f>
        <v>0</v>
      </c>
      <c r="K214" s="231" t="s">
        <v>251</v>
      </c>
      <c r="L214" s="46"/>
      <c r="M214" s="236" t="s">
        <v>1</v>
      </c>
      <c r="N214" s="237" t="s">
        <v>48</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115</v>
      </c>
      <c r="AT214" s="240" t="s">
        <v>230</v>
      </c>
      <c r="AU214" s="240" t="s">
        <v>87</v>
      </c>
      <c r="AY214" s="18" t="s">
        <v>227</v>
      </c>
      <c r="BE214" s="241">
        <f>IF(N214="základní",J214,0)</f>
        <v>0</v>
      </c>
      <c r="BF214" s="241">
        <f>IF(N214="snížená",J214,0)</f>
        <v>0</v>
      </c>
      <c r="BG214" s="241">
        <f>IF(N214="zákl. přenesená",J214,0)</f>
        <v>0</v>
      </c>
      <c r="BH214" s="241">
        <f>IF(N214="sníž. přenesená",J214,0)</f>
        <v>0</v>
      </c>
      <c r="BI214" s="241">
        <f>IF(N214="nulová",J214,0)</f>
        <v>0</v>
      </c>
      <c r="BJ214" s="18" t="s">
        <v>87</v>
      </c>
      <c r="BK214" s="241">
        <f>ROUND(I214*H214,2)</f>
        <v>0</v>
      </c>
      <c r="BL214" s="18" t="s">
        <v>115</v>
      </c>
      <c r="BM214" s="240" t="s">
        <v>1295</v>
      </c>
    </row>
    <row r="215" s="12" customFormat="1" ht="25.92" customHeight="1">
      <c r="A215" s="12"/>
      <c r="B215" s="213"/>
      <c r="C215" s="214"/>
      <c r="D215" s="215" t="s">
        <v>82</v>
      </c>
      <c r="E215" s="216" t="s">
        <v>4018</v>
      </c>
      <c r="F215" s="216" t="s">
        <v>4019</v>
      </c>
      <c r="G215" s="214"/>
      <c r="H215" s="214"/>
      <c r="I215" s="217"/>
      <c r="J215" s="218">
        <f>BK215</f>
        <v>0</v>
      </c>
      <c r="K215" s="214"/>
      <c r="L215" s="219"/>
      <c r="M215" s="220"/>
      <c r="N215" s="221"/>
      <c r="O215" s="221"/>
      <c r="P215" s="222">
        <f>SUM(P216:P256)</f>
        <v>0</v>
      </c>
      <c r="Q215" s="221"/>
      <c r="R215" s="222">
        <f>SUM(R216:R256)</f>
        <v>0</v>
      </c>
      <c r="S215" s="221"/>
      <c r="T215" s="223">
        <f>SUM(T216:T256)</f>
        <v>0</v>
      </c>
      <c r="U215" s="12"/>
      <c r="V215" s="12"/>
      <c r="W215" s="12"/>
      <c r="X215" s="12"/>
      <c r="Y215" s="12"/>
      <c r="Z215" s="12"/>
      <c r="AA215" s="12"/>
      <c r="AB215" s="12"/>
      <c r="AC215" s="12"/>
      <c r="AD215" s="12"/>
      <c r="AE215" s="12"/>
      <c r="AR215" s="224" t="s">
        <v>87</v>
      </c>
      <c r="AT215" s="225" t="s">
        <v>82</v>
      </c>
      <c r="AU215" s="225" t="s">
        <v>83</v>
      </c>
      <c r="AY215" s="224" t="s">
        <v>227</v>
      </c>
      <c r="BK215" s="226">
        <f>SUM(BK216:BK256)</f>
        <v>0</v>
      </c>
    </row>
    <row r="216" s="2" customFormat="1" ht="16.5" customHeight="1">
      <c r="A216" s="40"/>
      <c r="B216" s="41"/>
      <c r="C216" s="229" t="s">
        <v>803</v>
      </c>
      <c r="D216" s="229" t="s">
        <v>230</v>
      </c>
      <c r="E216" s="230" t="s">
        <v>4020</v>
      </c>
      <c r="F216" s="231" t="s">
        <v>4021</v>
      </c>
      <c r="G216" s="232" t="s">
        <v>1861</v>
      </c>
      <c r="H216" s="233">
        <v>1</v>
      </c>
      <c r="I216" s="234"/>
      <c r="J216" s="235">
        <f>ROUND(I216*H216,2)</f>
        <v>0</v>
      </c>
      <c r="K216" s="231" t="s">
        <v>251</v>
      </c>
      <c r="L216" s="46"/>
      <c r="M216" s="236" t="s">
        <v>1</v>
      </c>
      <c r="N216" s="237" t="s">
        <v>48</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115</v>
      </c>
      <c r="AT216" s="240" t="s">
        <v>230</v>
      </c>
      <c r="AU216" s="240" t="s">
        <v>87</v>
      </c>
      <c r="AY216" s="18" t="s">
        <v>227</v>
      </c>
      <c r="BE216" s="241">
        <f>IF(N216="základní",J216,0)</f>
        <v>0</v>
      </c>
      <c r="BF216" s="241">
        <f>IF(N216="snížená",J216,0)</f>
        <v>0</v>
      </c>
      <c r="BG216" s="241">
        <f>IF(N216="zákl. přenesená",J216,0)</f>
        <v>0</v>
      </c>
      <c r="BH216" s="241">
        <f>IF(N216="sníž. přenesená",J216,0)</f>
        <v>0</v>
      </c>
      <c r="BI216" s="241">
        <f>IF(N216="nulová",J216,0)</f>
        <v>0</v>
      </c>
      <c r="BJ216" s="18" t="s">
        <v>87</v>
      </c>
      <c r="BK216" s="241">
        <f>ROUND(I216*H216,2)</f>
        <v>0</v>
      </c>
      <c r="BL216" s="18" t="s">
        <v>115</v>
      </c>
      <c r="BM216" s="240" t="s">
        <v>1303</v>
      </c>
    </row>
    <row r="217" s="2" customFormat="1" ht="16.5" customHeight="1">
      <c r="A217" s="40"/>
      <c r="B217" s="41"/>
      <c r="C217" s="229" t="s">
        <v>808</v>
      </c>
      <c r="D217" s="229" t="s">
        <v>230</v>
      </c>
      <c r="E217" s="230" t="s">
        <v>4022</v>
      </c>
      <c r="F217" s="231" t="s">
        <v>4023</v>
      </c>
      <c r="G217" s="232" t="s">
        <v>1861</v>
      </c>
      <c r="H217" s="233">
        <v>1</v>
      </c>
      <c r="I217" s="234"/>
      <c r="J217" s="235">
        <f>ROUND(I217*H217,2)</f>
        <v>0</v>
      </c>
      <c r="K217" s="231" t="s">
        <v>251</v>
      </c>
      <c r="L217" s="46"/>
      <c r="M217" s="236" t="s">
        <v>1</v>
      </c>
      <c r="N217" s="237" t="s">
        <v>48</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115</v>
      </c>
      <c r="AT217" s="240" t="s">
        <v>230</v>
      </c>
      <c r="AU217" s="240" t="s">
        <v>87</v>
      </c>
      <c r="AY217" s="18" t="s">
        <v>227</v>
      </c>
      <c r="BE217" s="241">
        <f>IF(N217="základní",J217,0)</f>
        <v>0</v>
      </c>
      <c r="BF217" s="241">
        <f>IF(N217="snížená",J217,0)</f>
        <v>0</v>
      </c>
      <c r="BG217" s="241">
        <f>IF(N217="zákl. přenesená",J217,0)</f>
        <v>0</v>
      </c>
      <c r="BH217" s="241">
        <f>IF(N217="sníž. přenesená",J217,0)</f>
        <v>0</v>
      </c>
      <c r="BI217" s="241">
        <f>IF(N217="nulová",J217,0)</f>
        <v>0</v>
      </c>
      <c r="BJ217" s="18" t="s">
        <v>87</v>
      </c>
      <c r="BK217" s="241">
        <f>ROUND(I217*H217,2)</f>
        <v>0</v>
      </c>
      <c r="BL217" s="18" t="s">
        <v>115</v>
      </c>
      <c r="BM217" s="240" t="s">
        <v>1312</v>
      </c>
    </row>
    <row r="218" s="2" customFormat="1" ht="16.5" customHeight="1">
      <c r="A218" s="40"/>
      <c r="B218" s="41"/>
      <c r="C218" s="229" t="s">
        <v>813</v>
      </c>
      <c r="D218" s="229" t="s">
        <v>230</v>
      </c>
      <c r="E218" s="230" t="s">
        <v>4024</v>
      </c>
      <c r="F218" s="231" t="s">
        <v>4025</v>
      </c>
      <c r="G218" s="232" t="s">
        <v>1861</v>
      </c>
      <c r="H218" s="233">
        <v>1</v>
      </c>
      <c r="I218" s="234"/>
      <c r="J218" s="235">
        <f>ROUND(I218*H218,2)</f>
        <v>0</v>
      </c>
      <c r="K218" s="231" t="s">
        <v>251</v>
      </c>
      <c r="L218" s="46"/>
      <c r="M218" s="236" t="s">
        <v>1</v>
      </c>
      <c r="N218" s="237" t="s">
        <v>48</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115</v>
      </c>
      <c r="AT218" s="240" t="s">
        <v>230</v>
      </c>
      <c r="AU218" s="240" t="s">
        <v>87</v>
      </c>
      <c r="AY218" s="18" t="s">
        <v>227</v>
      </c>
      <c r="BE218" s="241">
        <f>IF(N218="základní",J218,0)</f>
        <v>0</v>
      </c>
      <c r="BF218" s="241">
        <f>IF(N218="snížená",J218,0)</f>
        <v>0</v>
      </c>
      <c r="BG218" s="241">
        <f>IF(N218="zákl. přenesená",J218,0)</f>
        <v>0</v>
      </c>
      <c r="BH218" s="241">
        <f>IF(N218="sníž. přenesená",J218,0)</f>
        <v>0</v>
      </c>
      <c r="BI218" s="241">
        <f>IF(N218="nulová",J218,0)</f>
        <v>0</v>
      </c>
      <c r="BJ218" s="18" t="s">
        <v>87</v>
      </c>
      <c r="BK218" s="241">
        <f>ROUND(I218*H218,2)</f>
        <v>0</v>
      </c>
      <c r="BL218" s="18" t="s">
        <v>115</v>
      </c>
      <c r="BM218" s="240" t="s">
        <v>1320</v>
      </c>
    </row>
    <row r="219" s="2" customFormat="1" ht="16.5" customHeight="1">
      <c r="A219" s="40"/>
      <c r="B219" s="41"/>
      <c r="C219" s="229" t="s">
        <v>818</v>
      </c>
      <c r="D219" s="229" t="s">
        <v>230</v>
      </c>
      <c r="E219" s="230" t="s">
        <v>4026</v>
      </c>
      <c r="F219" s="231" t="s">
        <v>4027</v>
      </c>
      <c r="G219" s="232" t="s">
        <v>1861</v>
      </c>
      <c r="H219" s="233">
        <v>1</v>
      </c>
      <c r="I219" s="234"/>
      <c r="J219" s="235">
        <f>ROUND(I219*H219,2)</f>
        <v>0</v>
      </c>
      <c r="K219" s="231" t="s">
        <v>251</v>
      </c>
      <c r="L219" s="46"/>
      <c r="M219" s="236" t="s">
        <v>1</v>
      </c>
      <c r="N219" s="237" t="s">
        <v>48</v>
      </c>
      <c r="O219" s="93"/>
      <c r="P219" s="238">
        <f>O219*H219</f>
        <v>0</v>
      </c>
      <c r="Q219" s="238">
        <v>0</v>
      </c>
      <c r="R219" s="238">
        <f>Q219*H219</f>
        <v>0</v>
      </c>
      <c r="S219" s="238">
        <v>0</v>
      </c>
      <c r="T219" s="239">
        <f>S219*H219</f>
        <v>0</v>
      </c>
      <c r="U219" s="40"/>
      <c r="V219" s="40"/>
      <c r="W219" s="40"/>
      <c r="X219" s="40"/>
      <c r="Y219" s="40"/>
      <c r="Z219" s="40"/>
      <c r="AA219" s="40"/>
      <c r="AB219" s="40"/>
      <c r="AC219" s="40"/>
      <c r="AD219" s="40"/>
      <c r="AE219" s="40"/>
      <c r="AR219" s="240" t="s">
        <v>115</v>
      </c>
      <c r="AT219" s="240" t="s">
        <v>230</v>
      </c>
      <c r="AU219" s="240" t="s">
        <v>87</v>
      </c>
      <c r="AY219" s="18" t="s">
        <v>227</v>
      </c>
      <c r="BE219" s="241">
        <f>IF(N219="základní",J219,0)</f>
        <v>0</v>
      </c>
      <c r="BF219" s="241">
        <f>IF(N219="snížená",J219,0)</f>
        <v>0</v>
      </c>
      <c r="BG219" s="241">
        <f>IF(N219="zákl. přenesená",J219,0)</f>
        <v>0</v>
      </c>
      <c r="BH219" s="241">
        <f>IF(N219="sníž. přenesená",J219,0)</f>
        <v>0</v>
      </c>
      <c r="BI219" s="241">
        <f>IF(N219="nulová",J219,0)</f>
        <v>0</v>
      </c>
      <c r="BJ219" s="18" t="s">
        <v>87</v>
      </c>
      <c r="BK219" s="241">
        <f>ROUND(I219*H219,2)</f>
        <v>0</v>
      </c>
      <c r="BL219" s="18" t="s">
        <v>115</v>
      </c>
      <c r="BM219" s="240" t="s">
        <v>1329</v>
      </c>
    </row>
    <row r="220" s="2" customFormat="1" ht="16.5" customHeight="1">
      <c r="A220" s="40"/>
      <c r="B220" s="41"/>
      <c r="C220" s="229" t="s">
        <v>823</v>
      </c>
      <c r="D220" s="229" t="s">
        <v>230</v>
      </c>
      <c r="E220" s="230" t="s">
        <v>4028</v>
      </c>
      <c r="F220" s="231" t="s">
        <v>4029</v>
      </c>
      <c r="G220" s="232" t="s">
        <v>1861</v>
      </c>
      <c r="H220" s="233">
        <v>7</v>
      </c>
      <c r="I220" s="234"/>
      <c r="J220" s="235">
        <f>ROUND(I220*H220,2)</f>
        <v>0</v>
      </c>
      <c r="K220" s="231" t="s">
        <v>251</v>
      </c>
      <c r="L220" s="46"/>
      <c r="M220" s="236" t="s">
        <v>1</v>
      </c>
      <c r="N220" s="237" t="s">
        <v>48</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115</v>
      </c>
      <c r="AT220" s="240" t="s">
        <v>230</v>
      </c>
      <c r="AU220" s="240" t="s">
        <v>87</v>
      </c>
      <c r="AY220" s="18" t="s">
        <v>227</v>
      </c>
      <c r="BE220" s="241">
        <f>IF(N220="základní",J220,0)</f>
        <v>0</v>
      </c>
      <c r="BF220" s="241">
        <f>IF(N220="snížená",J220,0)</f>
        <v>0</v>
      </c>
      <c r="BG220" s="241">
        <f>IF(N220="zákl. přenesená",J220,0)</f>
        <v>0</v>
      </c>
      <c r="BH220" s="241">
        <f>IF(N220="sníž. přenesená",J220,0)</f>
        <v>0</v>
      </c>
      <c r="BI220" s="241">
        <f>IF(N220="nulová",J220,0)</f>
        <v>0</v>
      </c>
      <c r="BJ220" s="18" t="s">
        <v>87</v>
      </c>
      <c r="BK220" s="241">
        <f>ROUND(I220*H220,2)</f>
        <v>0</v>
      </c>
      <c r="BL220" s="18" t="s">
        <v>115</v>
      </c>
      <c r="BM220" s="240" t="s">
        <v>1337</v>
      </c>
    </row>
    <row r="221" s="2" customFormat="1" ht="16.5" customHeight="1">
      <c r="A221" s="40"/>
      <c r="B221" s="41"/>
      <c r="C221" s="229" t="s">
        <v>828</v>
      </c>
      <c r="D221" s="229" t="s">
        <v>230</v>
      </c>
      <c r="E221" s="230" t="s">
        <v>4030</v>
      </c>
      <c r="F221" s="231" t="s">
        <v>4031</v>
      </c>
      <c r="G221" s="232" t="s">
        <v>1861</v>
      </c>
      <c r="H221" s="233">
        <v>7</v>
      </c>
      <c r="I221" s="234"/>
      <c r="J221" s="235">
        <f>ROUND(I221*H221,2)</f>
        <v>0</v>
      </c>
      <c r="K221" s="231" t="s">
        <v>251</v>
      </c>
      <c r="L221" s="46"/>
      <c r="M221" s="236" t="s">
        <v>1</v>
      </c>
      <c r="N221" s="237" t="s">
        <v>48</v>
      </c>
      <c r="O221" s="93"/>
      <c r="P221" s="238">
        <f>O221*H221</f>
        <v>0</v>
      </c>
      <c r="Q221" s="238">
        <v>0</v>
      </c>
      <c r="R221" s="238">
        <f>Q221*H221</f>
        <v>0</v>
      </c>
      <c r="S221" s="238">
        <v>0</v>
      </c>
      <c r="T221" s="239">
        <f>S221*H221</f>
        <v>0</v>
      </c>
      <c r="U221" s="40"/>
      <c r="V221" s="40"/>
      <c r="W221" s="40"/>
      <c r="X221" s="40"/>
      <c r="Y221" s="40"/>
      <c r="Z221" s="40"/>
      <c r="AA221" s="40"/>
      <c r="AB221" s="40"/>
      <c r="AC221" s="40"/>
      <c r="AD221" s="40"/>
      <c r="AE221" s="40"/>
      <c r="AR221" s="240" t="s">
        <v>115</v>
      </c>
      <c r="AT221" s="240" t="s">
        <v>230</v>
      </c>
      <c r="AU221" s="240" t="s">
        <v>87</v>
      </c>
      <c r="AY221" s="18" t="s">
        <v>227</v>
      </c>
      <c r="BE221" s="241">
        <f>IF(N221="základní",J221,0)</f>
        <v>0</v>
      </c>
      <c r="BF221" s="241">
        <f>IF(N221="snížená",J221,0)</f>
        <v>0</v>
      </c>
      <c r="BG221" s="241">
        <f>IF(N221="zákl. přenesená",J221,0)</f>
        <v>0</v>
      </c>
      <c r="BH221" s="241">
        <f>IF(N221="sníž. přenesená",J221,0)</f>
        <v>0</v>
      </c>
      <c r="BI221" s="241">
        <f>IF(N221="nulová",J221,0)</f>
        <v>0</v>
      </c>
      <c r="BJ221" s="18" t="s">
        <v>87</v>
      </c>
      <c r="BK221" s="241">
        <f>ROUND(I221*H221,2)</f>
        <v>0</v>
      </c>
      <c r="BL221" s="18" t="s">
        <v>115</v>
      </c>
      <c r="BM221" s="240" t="s">
        <v>1344</v>
      </c>
    </row>
    <row r="222" s="2" customFormat="1" ht="16.5" customHeight="1">
      <c r="A222" s="40"/>
      <c r="B222" s="41"/>
      <c r="C222" s="229" t="s">
        <v>833</v>
      </c>
      <c r="D222" s="229" t="s">
        <v>230</v>
      </c>
      <c r="E222" s="230" t="s">
        <v>4032</v>
      </c>
      <c r="F222" s="231" t="s">
        <v>4033</v>
      </c>
      <c r="G222" s="232" t="s">
        <v>1861</v>
      </c>
      <c r="H222" s="233">
        <v>7</v>
      </c>
      <c r="I222" s="234"/>
      <c r="J222" s="235">
        <f>ROUND(I222*H222,2)</f>
        <v>0</v>
      </c>
      <c r="K222" s="231" t="s">
        <v>251</v>
      </c>
      <c r="L222" s="46"/>
      <c r="M222" s="236" t="s">
        <v>1</v>
      </c>
      <c r="N222" s="237" t="s">
        <v>48</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115</v>
      </c>
      <c r="AT222" s="240" t="s">
        <v>230</v>
      </c>
      <c r="AU222" s="240" t="s">
        <v>87</v>
      </c>
      <c r="AY222" s="18" t="s">
        <v>227</v>
      </c>
      <c r="BE222" s="241">
        <f>IF(N222="základní",J222,0)</f>
        <v>0</v>
      </c>
      <c r="BF222" s="241">
        <f>IF(N222="snížená",J222,0)</f>
        <v>0</v>
      </c>
      <c r="BG222" s="241">
        <f>IF(N222="zákl. přenesená",J222,0)</f>
        <v>0</v>
      </c>
      <c r="BH222" s="241">
        <f>IF(N222="sníž. přenesená",J222,0)</f>
        <v>0</v>
      </c>
      <c r="BI222" s="241">
        <f>IF(N222="nulová",J222,0)</f>
        <v>0</v>
      </c>
      <c r="BJ222" s="18" t="s">
        <v>87</v>
      </c>
      <c r="BK222" s="241">
        <f>ROUND(I222*H222,2)</f>
        <v>0</v>
      </c>
      <c r="BL222" s="18" t="s">
        <v>115</v>
      </c>
      <c r="BM222" s="240" t="s">
        <v>1352</v>
      </c>
    </row>
    <row r="223" s="2" customFormat="1" ht="16.5" customHeight="1">
      <c r="A223" s="40"/>
      <c r="B223" s="41"/>
      <c r="C223" s="229" t="s">
        <v>838</v>
      </c>
      <c r="D223" s="229" t="s">
        <v>230</v>
      </c>
      <c r="E223" s="230" t="s">
        <v>4034</v>
      </c>
      <c r="F223" s="231" t="s">
        <v>4035</v>
      </c>
      <c r="G223" s="232" t="s">
        <v>1861</v>
      </c>
      <c r="H223" s="233">
        <v>14</v>
      </c>
      <c r="I223" s="234"/>
      <c r="J223" s="235">
        <f>ROUND(I223*H223,2)</f>
        <v>0</v>
      </c>
      <c r="K223" s="231" t="s">
        <v>251</v>
      </c>
      <c r="L223" s="46"/>
      <c r="M223" s="236" t="s">
        <v>1</v>
      </c>
      <c r="N223" s="237" t="s">
        <v>48</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115</v>
      </c>
      <c r="AT223" s="240" t="s">
        <v>230</v>
      </c>
      <c r="AU223" s="240" t="s">
        <v>87</v>
      </c>
      <c r="AY223" s="18" t="s">
        <v>227</v>
      </c>
      <c r="BE223" s="241">
        <f>IF(N223="základní",J223,0)</f>
        <v>0</v>
      </c>
      <c r="BF223" s="241">
        <f>IF(N223="snížená",J223,0)</f>
        <v>0</v>
      </c>
      <c r="BG223" s="241">
        <f>IF(N223="zákl. přenesená",J223,0)</f>
        <v>0</v>
      </c>
      <c r="BH223" s="241">
        <f>IF(N223="sníž. přenesená",J223,0)</f>
        <v>0</v>
      </c>
      <c r="BI223" s="241">
        <f>IF(N223="nulová",J223,0)</f>
        <v>0</v>
      </c>
      <c r="BJ223" s="18" t="s">
        <v>87</v>
      </c>
      <c r="BK223" s="241">
        <f>ROUND(I223*H223,2)</f>
        <v>0</v>
      </c>
      <c r="BL223" s="18" t="s">
        <v>115</v>
      </c>
      <c r="BM223" s="240" t="s">
        <v>1362</v>
      </c>
    </row>
    <row r="224" s="2" customFormat="1" ht="16.5" customHeight="1">
      <c r="A224" s="40"/>
      <c r="B224" s="41"/>
      <c r="C224" s="229" t="s">
        <v>843</v>
      </c>
      <c r="D224" s="229" t="s">
        <v>230</v>
      </c>
      <c r="E224" s="230" t="s">
        <v>4036</v>
      </c>
      <c r="F224" s="231" t="s">
        <v>4037</v>
      </c>
      <c r="G224" s="232" t="s">
        <v>1861</v>
      </c>
      <c r="H224" s="233">
        <v>3</v>
      </c>
      <c r="I224" s="234"/>
      <c r="J224" s="235">
        <f>ROUND(I224*H224,2)</f>
        <v>0</v>
      </c>
      <c r="K224" s="231" t="s">
        <v>251</v>
      </c>
      <c r="L224" s="46"/>
      <c r="M224" s="236" t="s">
        <v>1</v>
      </c>
      <c r="N224" s="237" t="s">
        <v>48</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115</v>
      </c>
      <c r="AT224" s="240" t="s">
        <v>230</v>
      </c>
      <c r="AU224" s="240" t="s">
        <v>87</v>
      </c>
      <c r="AY224" s="18" t="s">
        <v>227</v>
      </c>
      <c r="BE224" s="241">
        <f>IF(N224="základní",J224,0)</f>
        <v>0</v>
      </c>
      <c r="BF224" s="241">
        <f>IF(N224="snížená",J224,0)</f>
        <v>0</v>
      </c>
      <c r="BG224" s="241">
        <f>IF(N224="zákl. přenesená",J224,0)</f>
        <v>0</v>
      </c>
      <c r="BH224" s="241">
        <f>IF(N224="sníž. přenesená",J224,0)</f>
        <v>0</v>
      </c>
      <c r="BI224" s="241">
        <f>IF(N224="nulová",J224,0)</f>
        <v>0</v>
      </c>
      <c r="BJ224" s="18" t="s">
        <v>87</v>
      </c>
      <c r="BK224" s="241">
        <f>ROUND(I224*H224,2)</f>
        <v>0</v>
      </c>
      <c r="BL224" s="18" t="s">
        <v>115</v>
      </c>
      <c r="BM224" s="240" t="s">
        <v>1378</v>
      </c>
    </row>
    <row r="225" s="2" customFormat="1" ht="16.5" customHeight="1">
      <c r="A225" s="40"/>
      <c r="B225" s="41"/>
      <c r="C225" s="229" t="s">
        <v>848</v>
      </c>
      <c r="D225" s="229" t="s">
        <v>230</v>
      </c>
      <c r="E225" s="230" t="s">
        <v>4038</v>
      </c>
      <c r="F225" s="231" t="s">
        <v>4039</v>
      </c>
      <c r="G225" s="232" t="s">
        <v>1861</v>
      </c>
      <c r="H225" s="233">
        <v>2</v>
      </c>
      <c r="I225" s="234"/>
      <c r="J225" s="235">
        <f>ROUND(I225*H225,2)</f>
        <v>0</v>
      </c>
      <c r="K225" s="231" t="s">
        <v>251</v>
      </c>
      <c r="L225" s="46"/>
      <c r="M225" s="236" t="s">
        <v>1</v>
      </c>
      <c r="N225" s="237" t="s">
        <v>48</v>
      </c>
      <c r="O225" s="93"/>
      <c r="P225" s="238">
        <f>O225*H225</f>
        <v>0</v>
      </c>
      <c r="Q225" s="238">
        <v>0</v>
      </c>
      <c r="R225" s="238">
        <f>Q225*H225</f>
        <v>0</v>
      </c>
      <c r="S225" s="238">
        <v>0</v>
      </c>
      <c r="T225" s="239">
        <f>S225*H225</f>
        <v>0</v>
      </c>
      <c r="U225" s="40"/>
      <c r="V225" s="40"/>
      <c r="W225" s="40"/>
      <c r="X225" s="40"/>
      <c r="Y225" s="40"/>
      <c r="Z225" s="40"/>
      <c r="AA225" s="40"/>
      <c r="AB225" s="40"/>
      <c r="AC225" s="40"/>
      <c r="AD225" s="40"/>
      <c r="AE225" s="40"/>
      <c r="AR225" s="240" t="s">
        <v>115</v>
      </c>
      <c r="AT225" s="240" t="s">
        <v>230</v>
      </c>
      <c r="AU225" s="240" t="s">
        <v>87</v>
      </c>
      <c r="AY225" s="18" t="s">
        <v>227</v>
      </c>
      <c r="BE225" s="241">
        <f>IF(N225="základní",J225,0)</f>
        <v>0</v>
      </c>
      <c r="BF225" s="241">
        <f>IF(N225="snížená",J225,0)</f>
        <v>0</v>
      </c>
      <c r="BG225" s="241">
        <f>IF(N225="zákl. přenesená",J225,0)</f>
        <v>0</v>
      </c>
      <c r="BH225" s="241">
        <f>IF(N225="sníž. přenesená",J225,0)</f>
        <v>0</v>
      </c>
      <c r="BI225" s="241">
        <f>IF(N225="nulová",J225,0)</f>
        <v>0</v>
      </c>
      <c r="BJ225" s="18" t="s">
        <v>87</v>
      </c>
      <c r="BK225" s="241">
        <f>ROUND(I225*H225,2)</f>
        <v>0</v>
      </c>
      <c r="BL225" s="18" t="s">
        <v>115</v>
      </c>
      <c r="BM225" s="240" t="s">
        <v>1395</v>
      </c>
    </row>
    <row r="226" s="2" customFormat="1" ht="16.5" customHeight="1">
      <c r="A226" s="40"/>
      <c r="B226" s="41"/>
      <c r="C226" s="229" t="s">
        <v>852</v>
      </c>
      <c r="D226" s="229" t="s">
        <v>230</v>
      </c>
      <c r="E226" s="230" t="s">
        <v>4040</v>
      </c>
      <c r="F226" s="231" t="s">
        <v>4041</v>
      </c>
      <c r="G226" s="232" t="s">
        <v>1861</v>
      </c>
      <c r="H226" s="233">
        <v>10</v>
      </c>
      <c r="I226" s="234"/>
      <c r="J226" s="235">
        <f>ROUND(I226*H226,2)</f>
        <v>0</v>
      </c>
      <c r="K226" s="231" t="s">
        <v>251</v>
      </c>
      <c r="L226" s="46"/>
      <c r="M226" s="236" t="s">
        <v>1</v>
      </c>
      <c r="N226" s="237" t="s">
        <v>48</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115</v>
      </c>
      <c r="AT226" s="240" t="s">
        <v>230</v>
      </c>
      <c r="AU226" s="240" t="s">
        <v>87</v>
      </c>
      <c r="AY226" s="18" t="s">
        <v>227</v>
      </c>
      <c r="BE226" s="241">
        <f>IF(N226="základní",J226,0)</f>
        <v>0</v>
      </c>
      <c r="BF226" s="241">
        <f>IF(N226="snížená",J226,0)</f>
        <v>0</v>
      </c>
      <c r="BG226" s="241">
        <f>IF(N226="zákl. přenesená",J226,0)</f>
        <v>0</v>
      </c>
      <c r="BH226" s="241">
        <f>IF(N226="sníž. přenesená",J226,0)</f>
        <v>0</v>
      </c>
      <c r="BI226" s="241">
        <f>IF(N226="nulová",J226,0)</f>
        <v>0</v>
      </c>
      <c r="BJ226" s="18" t="s">
        <v>87</v>
      </c>
      <c r="BK226" s="241">
        <f>ROUND(I226*H226,2)</f>
        <v>0</v>
      </c>
      <c r="BL226" s="18" t="s">
        <v>115</v>
      </c>
      <c r="BM226" s="240" t="s">
        <v>1415</v>
      </c>
    </row>
    <row r="227" s="2" customFormat="1" ht="16.5" customHeight="1">
      <c r="A227" s="40"/>
      <c r="B227" s="41"/>
      <c r="C227" s="229" t="s">
        <v>856</v>
      </c>
      <c r="D227" s="229" t="s">
        <v>230</v>
      </c>
      <c r="E227" s="230" t="s">
        <v>4042</v>
      </c>
      <c r="F227" s="231" t="s">
        <v>4043</v>
      </c>
      <c r="G227" s="232" t="s">
        <v>1861</v>
      </c>
      <c r="H227" s="233">
        <v>20</v>
      </c>
      <c r="I227" s="234"/>
      <c r="J227" s="235">
        <f>ROUND(I227*H227,2)</f>
        <v>0</v>
      </c>
      <c r="K227" s="231" t="s">
        <v>251</v>
      </c>
      <c r="L227" s="46"/>
      <c r="M227" s="236" t="s">
        <v>1</v>
      </c>
      <c r="N227" s="237" t="s">
        <v>48</v>
      </c>
      <c r="O227" s="93"/>
      <c r="P227" s="238">
        <f>O227*H227</f>
        <v>0</v>
      </c>
      <c r="Q227" s="238">
        <v>0</v>
      </c>
      <c r="R227" s="238">
        <f>Q227*H227</f>
        <v>0</v>
      </c>
      <c r="S227" s="238">
        <v>0</v>
      </c>
      <c r="T227" s="239">
        <f>S227*H227</f>
        <v>0</v>
      </c>
      <c r="U227" s="40"/>
      <c r="V227" s="40"/>
      <c r="W227" s="40"/>
      <c r="X227" s="40"/>
      <c r="Y227" s="40"/>
      <c r="Z227" s="40"/>
      <c r="AA227" s="40"/>
      <c r="AB227" s="40"/>
      <c r="AC227" s="40"/>
      <c r="AD227" s="40"/>
      <c r="AE227" s="40"/>
      <c r="AR227" s="240" t="s">
        <v>115</v>
      </c>
      <c r="AT227" s="240" t="s">
        <v>230</v>
      </c>
      <c r="AU227" s="240" t="s">
        <v>87</v>
      </c>
      <c r="AY227" s="18" t="s">
        <v>227</v>
      </c>
      <c r="BE227" s="241">
        <f>IF(N227="základní",J227,0)</f>
        <v>0</v>
      </c>
      <c r="BF227" s="241">
        <f>IF(N227="snížená",J227,0)</f>
        <v>0</v>
      </c>
      <c r="BG227" s="241">
        <f>IF(N227="zákl. přenesená",J227,0)</f>
        <v>0</v>
      </c>
      <c r="BH227" s="241">
        <f>IF(N227="sníž. přenesená",J227,0)</f>
        <v>0</v>
      </c>
      <c r="BI227" s="241">
        <f>IF(N227="nulová",J227,0)</f>
        <v>0</v>
      </c>
      <c r="BJ227" s="18" t="s">
        <v>87</v>
      </c>
      <c r="BK227" s="241">
        <f>ROUND(I227*H227,2)</f>
        <v>0</v>
      </c>
      <c r="BL227" s="18" t="s">
        <v>115</v>
      </c>
      <c r="BM227" s="240" t="s">
        <v>1424</v>
      </c>
    </row>
    <row r="228" s="2" customFormat="1" ht="16.5" customHeight="1">
      <c r="A228" s="40"/>
      <c r="B228" s="41"/>
      <c r="C228" s="229" t="s">
        <v>860</v>
      </c>
      <c r="D228" s="229" t="s">
        <v>230</v>
      </c>
      <c r="E228" s="230" t="s">
        <v>4044</v>
      </c>
      <c r="F228" s="231" t="s">
        <v>4045</v>
      </c>
      <c r="G228" s="232" t="s">
        <v>1861</v>
      </c>
      <c r="H228" s="233">
        <v>21</v>
      </c>
      <c r="I228" s="234"/>
      <c r="J228" s="235">
        <f>ROUND(I228*H228,2)</f>
        <v>0</v>
      </c>
      <c r="K228" s="231" t="s">
        <v>251</v>
      </c>
      <c r="L228" s="46"/>
      <c r="M228" s="236" t="s">
        <v>1</v>
      </c>
      <c r="N228" s="237" t="s">
        <v>48</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115</v>
      </c>
      <c r="AT228" s="240" t="s">
        <v>230</v>
      </c>
      <c r="AU228" s="240" t="s">
        <v>87</v>
      </c>
      <c r="AY228" s="18" t="s">
        <v>227</v>
      </c>
      <c r="BE228" s="241">
        <f>IF(N228="základní",J228,0)</f>
        <v>0</v>
      </c>
      <c r="BF228" s="241">
        <f>IF(N228="snížená",J228,0)</f>
        <v>0</v>
      </c>
      <c r="BG228" s="241">
        <f>IF(N228="zákl. přenesená",J228,0)</f>
        <v>0</v>
      </c>
      <c r="BH228" s="241">
        <f>IF(N228="sníž. přenesená",J228,0)</f>
        <v>0</v>
      </c>
      <c r="BI228" s="241">
        <f>IF(N228="nulová",J228,0)</f>
        <v>0</v>
      </c>
      <c r="BJ228" s="18" t="s">
        <v>87</v>
      </c>
      <c r="BK228" s="241">
        <f>ROUND(I228*H228,2)</f>
        <v>0</v>
      </c>
      <c r="BL228" s="18" t="s">
        <v>115</v>
      </c>
      <c r="BM228" s="240" t="s">
        <v>1434</v>
      </c>
    </row>
    <row r="229" s="2" customFormat="1" ht="16.5" customHeight="1">
      <c r="A229" s="40"/>
      <c r="B229" s="41"/>
      <c r="C229" s="229" t="s">
        <v>869</v>
      </c>
      <c r="D229" s="229" t="s">
        <v>230</v>
      </c>
      <c r="E229" s="230" t="s">
        <v>4046</v>
      </c>
      <c r="F229" s="231" t="s">
        <v>4047</v>
      </c>
      <c r="G229" s="232" t="s">
        <v>1861</v>
      </c>
      <c r="H229" s="233">
        <v>54</v>
      </c>
      <c r="I229" s="234"/>
      <c r="J229" s="235">
        <f>ROUND(I229*H229,2)</f>
        <v>0</v>
      </c>
      <c r="K229" s="231" t="s">
        <v>251</v>
      </c>
      <c r="L229" s="46"/>
      <c r="M229" s="236" t="s">
        <v>1</v>
      </c>
      <c r="N229" s="237" t="s">
        <v>48</v>
      </c>
      <c r="O229" s="93"/>
      <c r="P229" s="238">
        <f>O229*H229</f>
        <v>0</v>
      </c>
      <c r="Q229" s="238">
        <v>0</v>
      </c>
      <c r="R229" s="238">
        <f>Q229*H229</f>
        <v>0</v>
      </c>
      <c r="S229" s="238">
        <v>0</v>
      </c>
      <c r="T229" s="239">
        <f>S229*H229</f>
        <v>0</v>
      </c>
      <c r="U229" s="40"/>
      <c r="V229" s="40"/>
      <c r="W229" s="40"/>
      <c r="X229" s="40"/>
      <c r="Y229" s="40"/>
      <c r="Z229" s="40"/>
      <c r="AA229" s="40"/>
      <c r="AB229" s="40"/>
      <c r="AC229" s="40"/>
      <c r="AD229" s="40"/>
      <c r="AE229" s="40"/>
      <c r="AR229" s="240" t="s">
        <v>115</v>
      </c>
      <c r="AT229" s="240" t="s">
        <v>230</v>
      </c>
      <c r="AU229" s="240" t="s">
        <v>87</v>
      </c>
      <c r="AY229" s="18" t="s">
        <v>227</v>
      </c>
      <c r="BE229" s="241">
        <f>IF(N229="základní",J229,0)</f>
        <v>0</v>
      </c>
      <c r="BF229" s="241">
        <f>IF(N229="snížená",J229,0)</f>
        <v>0</v>
      </c>
      <c r="BG229" s="241">
        <f>IF(N229="zákl. přenesená",J229,0)</f>
        <v>0</v>
      </c>
      <c r="BH229" s="241">
        <f>IF(N229="sníž. přenesená",J229,0)</f>
        <v>0</v>
      </c>
      <c r="BI229" s="241">
        <f>IF(N229="nulová",J229,0)</f>
        <v>0</v>
      </c>
      <c r="BJ229" s="18" t="s">
        <v>87</v>
      </c>
      <c r="BK229" s="241">
        <f>ROUND(I229*H229,2)</f>
        <v>0</v>
      </c>
      <c r="BL229" s="18" t="s">
        <v>115</v>
      </c>
      <c r="BM229" s="240" t="s">
        <v>1442</v>
      </c>
    </row>
    <row r="230" s="2" customFormat="1" ht="16.5" customHeight="1">
      <c r="A230" s="40"/>
      <c r="B230" s="41"/>
      <c r="C230" s="229" t="s">
        <v>874</v>
      </c>
      <c r="D230" s="229" t="s">
        <v>230</v>
      </c>
      <c r="E230" s="230" t="s">
        <v>4048</v>
      </c>
      <c r="F230" s="231" t="s">
        <v>4049</v>
      </c>
      <c r="G230" s="232" t="s">
        <v>1861</v>
      </c>
      <c r="H230" s="233">
        <v>11</v>
      </c>
      <c r="I230" s="234"/>
      <c r="J230" s="235">
        <f>ROUND(I230*H230,2)</f>
        <v>0</v>
      </c>
      <c r="K230" s="231" t="s">
        <v>251</v>
      </c>
      <c r="L230" s="46"/>
      <c r="M230" s="236" t="s">
        <v>1</v>
      </c>
      <c r="N230" s="237" t="s">
        <v>48</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115</v>
      </c>
      <c r="AT230" s="240" t="s">
        <v>230</v>
      </c>
      <c r="AU230" s="240" t="s">
        <v>87</v>
      </c>
      <c r="AY230" s="18" t="s">
        <v>227</v>
      </c>
      <c r="BE230" s="241">
        <f>IF(N230="základní",J230,0)</f>
        <v>0</v>
      </c>
      <c r="BF230" s="241">
        <f>IF(N230="snížená",J230,0)</f>
        <v>0</v>
      </c>
      <c r="BG230" s="241">
        <f>IF(N230="zákl. přenesená",J230,0)</f>
        <v>0</v>
      </c>
      <c r="BH230" s="241">
        <f>IF(N230="sníž. přenesená",J230,0)</f>
        <v>0</v>
      </c>
      <c r="BI230" s="241">
        <f>IF(N230="nulová",J230,0)</f>
        <v>0</v>
      </c>
      <c r="BJ230" s="18" t="s">
        <v>87</v>
      </c>
      <c r="BK230" s="241">
        <f>ROUND(I230*H230,2)</f>
        <v>0</v>
      </c>
      <c r="BL230" s="18" t="s">
        <v>115</v>
      </c>
      <c r="BM230" s="240" t="s">
        <v>1450</v>
      </c>
    </row>
    <row r="231" s="2" customFormat="1" ht="16.5" customHeight="1">
      <c r="A231" s="40"/>
      <c r="B231" s="41"/>
      <c r="C231" s="229" t="s">
        <v>876</v>
      </c>
      <c r="D231" s="229" t="s">
        <v>230</v>
      </c>
      <c r="E231" s="230" t="s">
        <v>4050</v>
      </c>
      <c r="F231" s="231" t="s">
        <v>4051</v>
      </c>
      <c r="G231" s="232" t="s">
        <v>1861</v>
      </c>
      <c r="H231" s="233">
        <v>11</v>
      </c>
      <c r="I231" s="234"/>
      <c r="J231" s="235">
        <f>ROUND(I231*H231,2)</f>
        <v>0</v>
      </c>
      <c r="K231" s="231" t="s">
        <v>251</v>
      </c>
      <c r="L231" s="46"/>
      <c r="M231" s="236" t="s">
        <v>1</v>
      </c>
      <c r="N231" s="237" t="s">
        <v>48</v>
      </c>
      <c r="O231" s="93"/>
      <c r="P231" s="238">
        <f>O231*H231</f>
        <v>0</v>
      </c>
      <c r="Q231" s="238">
        <v>0</v>
      </c>
      <c r="R231" s="238">
        <f>Q231*H231</f>
        <v>0</v>
      </c>
      <c r="S231" s="238">
        <v>0</v>
      </c>
      <c r="T231" s="239">
        <f>S231*H231</f>
        <v>0</v>
      </c>
      <c r="U231" s="40"/>
      <c r="V231" s="40"/>
      <c r="W231" s="40"/>
      <c r="X231" s="40"/>
      <c r="Y231" s="40"/>
      <c r="Z231" s="40"/>
      <c r="AA231" s="40"/>
      <c r="AB231" s="40"/>
      <c r="AC231" s="40"/>
      <c r="AD231" s="40"/>
      <c r="AE231" s="40"/>
      <c r="AR231" s="240" t="s">
        <v>115</v>
      </c>
      <c r="AT231" s="240" t="s">
        <v>230</v>
      </c>
      <c r="AU231" s="240" t="s">
        <v>87</v>
      </c>
      <c r="AY231" s="18" t="s">
        <v>227</v>
      </c>
      <c r="BE231" s="241">
        <f>IF(N231="základní",J231,0)</f>
        <v>0</v>
      </c>
      <c r="BF231" s="241">
        <f>IF(N231="snížená",J231,0)</f>
        <v>0</v>
      </c>
      <c r="BG231" s="241">
        <f>IF(N231="zákl. přenesená",J231,0)</f>
        <v>0</v>
      </c>
      <c r="BH231" s="241">
        <f>IF(N231="sníž. přenesená",J231,0)</f>
        <v>0</v>
      </c>
      <c r="BI231" s="241">
        <f>IF(N231="nulová",J231,0)</f>
        <v>0</v>
      </c>
      <c r="BJ231" s="18" t="s">
        <v>87</v>
      </c>
      <c r="BK231" s="241">
        <f>ROUND(I231*H231,2)</f>
        <v>0</v>
      </c>
      <c r="BL231" s="18" t="s">
        <v>115</v>
      </c>
      <c r="BM231" s="240" t="s">
        <v>1460</v>
      </c>
    </row>
    <row r="232" s="2" customFormat="1" ht="16.5" customHeight="1">
      <c r="A232" s="40"/>
      <c r="B232" s="41"/>
      <c r="C232" s="229" t="s">
        <v>880</v>
      </c>
      <c r="D232" s="229" t="s">
        <v>230</v>
      </c>
      <c r="E232" s="230" t="s">
        <v>4052</v>
      </c>
      <c r="F232" s="231" t="s">
        <v>4053</v>
      </c>
      <c r="G232" s="232" t="s">
        <v>1861</v>
      </c>
      <c r="H232" s="233">
        <v>1</v>
      </c>
      <c r="I232" s="234"/>
      <c r="J232" s="235">
        <f>ROUND(I232*H232,2)</f>
        <v>0</v>
      </c>
      <c r="K232" s="231" t="s">
        <v>251</v>
      </c>
      <c r="L232" s="46"/>
      <c r="M232" s="236" t="s">
        <v>1</v>
      </c>
      <c r="N232" s="237" t="s">
        <v>48</v>
      </c>
      <c r="O232" s="93"/>
      <c r="P232" s="238">
        <f>O232*H232</f>
        <v>0</v>
      </c>
      <c r="Q232" s="238">
        <v>0</v>
      </c>
      <c r="R232" s="238">
        <f>Q232*H232</f>
        <v>0</v>
      </c>
      <c r="S232" s="238">
        <v>0</v>
      </c>
      <c r="T232" s="239">
        <f>S232*H232</f>
        <v>0</v>
      </c>
      <c r="U232" s="40"/>
      <c r="V232" s="40"/>
      <c r="W232" s="40"/>
      <c r="X232" s="40"/>
      <c r="Y232" s="40"/>
      <c r="Z232" s="40"/>
      <c r="AA232" s="40"/>
      <c r="AB232" s="40"/>
      <c r="AC232" s="40"/>
      <c r="AD232" s="40"/>
      <c r="AE232" s="40"/>
      <c r="AR232" s="240" t="s">
        <v>115</v>
      </c>
      <c r="AT232" s="240" t="s">
        <v>230</v>
      </c>
      <c r="AU232" s="240" t="s">
        <v>87</v>
      </c>
      <c r="AY232" s="18" t="s">
        <v>227</v>
      </c>
      <c r="BE232" s="241">
        <f>IF(N232="základní",J232,0)</f>
        <v>0</v>
      </c>
      <c r="BF232" s="241">
        <f>IF(N232="snížená",J232,0)</f>
        <v>0</v>
      </c>
      <c r="BG232" s="241">
        <f>IF(N232="zákl. přenesená",J232,0)</f>
        <v>0</v>
      </c>
      <c r="BH232" s="241">
        <f>IF(N232="sníž. přenesená",J232,0)</f>
        <v>0</v>
      </c>
      <c r="BI232" s="241">
        <f>IF(N232="nulová",J232,0)</f>
        <v>0</v>
      </c>
      <c r="BJ232" s="18" t="s">
        <v>87</v>
      </c>
      <c r="BK232" s="241">
        <f>ROUND(I232*H232,2)</f>
        <v>0</v>
      </c>
      <c r="BL232" s="18" t="s">
        <v>115</v>
      </c>
      <c r="BM232" s="240" t="s">
        <v>1469</v>
      </c>
    </row>
    <row r="233" s="2" customFormat="1" ht="16.5" customHeight="1">
      <c r="A233" s="40"/>
      <c r="B233" s="41"/>
      <c r="C233" s="229" t="s">
        <v>886</v>
      </c>
      <c r="D233" s="229" t="s">
        <v>230</v>
      </c>
      <c r="E233" s="230" t="s">
        <v>4054</v>
      </c>
      <c r="F233" s="231" t="s">
        <v>4055</v>
      </c>
      <c r="G233" s="232" t="s">
        <v>1861</v>
      </c>
      <c r="H233" s="233">
        <v>2</v>
      </c>
      <c r="I233" s="234"/>
      <c r="J233" s="235">
        <f>ROUND(I233*H233,2)</f>
        <v>0</v>
      </c>
      <c r="K233" s="231" t="s">
        <v>251</v>
      </c>
      <c r="L233" s="46"/>
      <c r="M233" s="236" t="s">
        <v>1</v>
      </c>
      <c r="N233" s="237" t="s">
        <v>48</v>
      </c>
      <c r="O233" s="93"/>
      <c r="P233" s="238">
        <f>O233*H233</f>
        <v>0</v>
      </c>
      <c r="Q233" s="238">
        <v>0</v>
      </c>
      <c r="R233" s="238">
        <f>Q233*H233</f>
        <v>0</v>
      </c>
      <c r="S233" s="238">
        <v>0</v>
      </c>
      <c r="T233" s="239">
        <f>S233*H233</f>
        <v>0</v>
      </c>
      <c r="U233" s="40"/>
      <c r="V233" s="40"/>
      <c r="W233" s="40"/>
      <c r="X233" s="40"/>
      <c r="Y233" s="40"/>
      <c r="Z233" s="40"/>
      <c r="AA233" s="40"/>
      <c r="AB233" s="40"/>
      <c r="AC233" s="40"/>
      <c r="AD233" s="40"/>
      <c r="AE233" s="40"/>
      <c r="AR233" s="240" t="s">
        <v>115</v>
      </c>
      <c r="AT233" s="240" t="s">
        <v>230</v>
      </c>
      <c r="AU233" s="240" t="s">
        <v>87</v>
      </c>
      <c r="AY233" s="18" t="s">
        <v>227</v>
      </c>
      <c r="BE233" s="241">
        <f>IF(N233="základní",J233,0)</f>
        <v>0</v>
      </c>
      <c r="BF233" s="241">
        <f>IF(N233="snížená",J233,0)</f>
        <v>0</v>
      </c>
      <c r="BG233" s="241">
        <f>IF(N233="zákl. přenesená",J233,0)</f>
        <v>0</v>
      </c>
      <c r="BH233" s="241">
        <f>IF(N233="sníž. přenesená",J233,0)</f>
        <v>0</v>
      </c>
      <c r="BI233" s="241">
        <f>IF(N233="nulová",J233,0)</f>
        <v>0</v>
      </c>
      <c r="BJ233" s="18" t="s">
        <v>87</v>
      </c>
      <c r="BK233" s="241">
        <f>ROUND(I233*H233,2)</f>
        <v>0</v>
      </c>
      <c r="BL233" s="18" t="s">
        <v>115</v>
      </c>
      <c r="BM233" s="240" t="s">
        <v>1475</v>
      </c>
    </row>
    <row r="234" s="2" customFormat="1" ht="16.5" customHeight="1">
      <c r="A234" s="40"/>
      <c r="B234" s="41"/>
      <c r="C234" s="229" t="s">
        <v>891</v>
      </c>
      <c r="D234" s="229" t="s">
        <v>230</v>
      </c>
      <c r="E234" s="230" t="s">
        <v>4056</v>
      </c>
      <c r="F234" s="231" t="s">
        <v>4057</v>
      </c>
      <c r="G234" s="232" t="s">
        <v>1861</v>
      </c>
      <c r="H234" s="233">
        <v>3</v>
      </c>
      <c r="I234" s="234"/>
      <c r="J234" s="235">
        <f>ROUND(I234*H234,2)</f>
        <v>0</v>
      </c>
      <c r="K234" s="231" t="s">
        <v>251</v>
      </c>
      <c r="L234" s="46"/>
      <c r="M234" s="236" t="s">
        <v>1</v>
      </c>
      <c r="N234" s="237" t="s">
        <v>48</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115</v>
      </c>
      <c r="AT234" s="240" t="s">
        <v>230</v>
      </c>
      <c r="AU234" s="240" t="s">
        <v>87</v>
      </c>
      <c r="AY234" s="18" t="s">
        <v>227</v>
      </c>
      <c r="BE234" s="241">
        <f>IF(N234="základní",J234,0)</f>
        <v>0</v>
      </c>
      <c r="BF234" s="241">
        <f>IF(N234="snížená",J234,0)</f>
        <v>0</v>
      </c>
      <c r="BG234" s="241">
        <f>IF(N234="zákl. přenesená",J234,0)</f>
        <v>0</v>
      </c>
      <c r="BH234" s="241">
        <f>IF(N234="sníž. přenesená",J234,0)</f>
        <v>0</v>
      </c>
      <c r="BI234" s="241">
        <f>IF(N234="nulová",J234,0)</f>
        <v>0</v>
      </c>
      <c r="BJ234" s="18" t="s">
        <v>87</v>
      </c>
      <c r="BK234" s="241">
        <f>ROUND(I234*H234,2)</f>
        <v>0</v>
      </c>
      <c r="BL234" s="18" t="s">
        <v>115</v>
      </c>
      <c r="BM234" s="240" t="s">
        <v>1485</v>
      </c>
    </row>
    <row r="235" s="2" customFormat="1" ht="16.5" customHeight="1">
      <c r="A235" s="40"/>
      <c r="B235" s="41"/>
      <c r="C235" s="229" t="s">
        <v>896</v>
      </c>
      <c r="D235" s="229" t="s">
        <v>230</v>
      </c>
      <c r="E235" s="230" t="s">
        <v>4058</v>
      </c>
      <c r="F235" s="231" t="s">
        <v>4059</v>
      </c>
      <c r="G235" s="232" t="s">
        <v>1861</v>
      </c>
      <c r="H235" s="233">
        <v>2</v>
      </c>
      <c r="I235" s="234"/>
      <c r="J235" s="235">
        <f>ROUND(I235*H235,2)</f>
        <v>0</v>
      </c>
      <c r="K235" s="231" t="s">
        <v>251</v>
      </c>
      <c r="L235" s="46"/>
      <c r="M235" s="236" t="s">
        <v>1</v>
      </c>
      <c r="N235" s="237" t="s">
        <v>48</v>
      </c>
      <c r="O235" s="93"/>
      <c r="P235" s="238">
        <f>O235*H235</f>
        <v>0</v>
      </c>
      <c r="Q235" s="238">
        <v>0</v>
      </c>
      <c r="R235" s="238">
        <f>Q235*H235</f>
        <v>0</v>
      </c>
      <c r="S235" s="238">
        <v>0</v>
      </c>
      <c r="T235" s="239">
        <f>S235*H235</f>
        <v>0</v>
      </c>
      <c r="U235" s="40"/>
      <c r="V235" s="40"/>
      <c r="W235" s="40"/>
      <c r="X235" s="40"/>
      <c r="Y235" s="40"/>
      <c r="Z235" s="40"/>
      <c r="AA235" s="40"/>
      <c r="AB235" s="40"/>
      <c r="AC235" s="40"/>
      <c r="AD235" s="40"/>
      <c r="AE235" s="40"/>
      <c r="AR235" s="240" t="s">
        <v>115</v>
      </c>
      <c r="AT235" s="240" t="s">
        <v>230</v>
      </c>
      <c r="AU235" s="240" t="s">
        <v>87</v>
      </c>
      <c r="AY235" s="18" t="s">
        <v>227</v>
      </c>
      <c r="BE235" s="241">
        <f>IF(N235="základní",J235,0)</f>
        <v>0</v>
      </c>
      <c r="BF235" s="241">
        <f>IF(N235="snížená",J235,0)</f>
        <v>0</v>
      </c>
      <c r="BG235" s="241">
        <f>IF(N235="zákl. přenesená",J235,0)</f>
        <v>0</v>
      </c>
      <c r="BH235" s="241">
        <f>IF(N235="sníž. přenesená",J235,0)</f>
        <v>0</v>
      </c>
      <c r="BI235" s="241">
        <f>IF(N235="nulová",J235,0)</f>
        <v>0</v>
      </c>
      <c r="BJ235" s="18" t="s">
        <v>87</v>
      </c>
      <c r="BK235" s="241">
        <f>ROUND(I235*H235,2)</f>
        <v>0</v>
      </c>
      <c r="BL235" s="18" t="s">
        <v>115</v>
      </c>
      <c r="BM235" s="240" t="s">
        <v>1499</v>
      </c>
    </row>
    <row r="236" s="2" customFormat="1" ht="16.5" customHeight="1">
      <c r="A236" s="40"/>
      <c r="B236" s="41"/>
      <c r="C236" s="229" t="s">
        <v>903</v>
      </c>
      <c r="D236" s="229" t="s">
        <v>230</v>
      </c>
      <c r="E236" s="230" t="s">
        <v>4060</v>
      </c>
      <c r="F236" s="231" t="s">
        <v>4061</v>
      </c>
      <c r="G236" s="232" t="s">
        <v>1861</v>
      </c>
      <c r="H236" s="233">
        <v>5</v>
      </c>
      <c r="I236" s="234"/>
      <c r="J236" s="235">
        <f>ROUND(I236*H236,2)</f>
        <v>0</v>
      </c>
      <c r="K236" s="231" t="s">
        <v>251</v>
      </c>
      <c r="L236" s="46"/>
      <c r="M236" s="236" t="s">
        <v>1</v>
      </c>
      <c r="N236" s="237" t="s">
        <v>48</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115</v>
      </c>
      <c r="AT236" s="240" t="s">
        <v>230</v>
      </c>
      <c r="AU236" s="240" t="s">
        <v>87</v>
      </c>
      <c r="AY236" s="18" t="s">
        <v>227</v>
      </c>
      <c r="BE236" s="241">
        <f>IF(N236="základní",J236,0)</f>
        <v>0</v>
      </c>
      <c r="BF236" s="241">
        <f>IF(N236="snížená",J236,0)</f>
        <v>0</v>
      </c>
      <c r="BG236" s="241">
        <f>IF(N236="zákl. přenesená",J236,0)</f>
        <v>0</v>
      </c>
      <c r="BH236" s="241">
        <f>IF(N236="sníž. přenesená",J236,0)</f>
        <v>0</v>
      </c>
      <c r="BI236" s="241">
        <f>IF(N236="nulová",J236,0)</f>
        <v>0</v>
      </c>
      <c r="BJ236" s="18" t="s">
        <v>87</v>
      </c>
      <c r="BK236" s="241">
        <f>ROUND(I236*H236,2)</f>
        <v>0</v>
      </c>
      <c r="BL236" s="18" t="s">
        <v>115</v>
      </c>
      <c r="BM236" s="240" t="s">
        <v>1506</v>
      </c>
    </row>
    <row r="237" s="2" customFormat="1" ht="16.5" customHeight="1">
      <c r="A237" s="40"/>
      <c r="B237" s="41"/>
      <c r="C237" s="229" t="s">
        <v>908</v>
      </c>
      <c r="D237" s="229" t="s">
        <v>230</v>
      </c>
      <c r="E237" s="230" t="s">
        <v>4062</v>
      </c>
      <c r="F237" s="231" t="s">
        <v>4063</v>
      </c>
      <c r="G237" s="232" t="s">
        <v>1861</v>
      </c>
      <c r="H237" s="233">
        <v>4</v>
      </c>
      <c r="I237" s="234"/>
      <c r="J237" s="235">
        <f>ROUND(I237*H237,2)</f>
        <v>0</v>
      </c>
      <c r="K237" s="231" t="s">
        <v>251</v>
      </c>
      <c r="L237" s="46"/>
      <c r="M237" s="236" t="s">
        <v>1</v>
      </c>
      <c r="N237" s="237" t="s">
        <v>48</v>
      </c>
      <c r="O237" s="93"/>
      <c r="P237" s="238">
        <f>O237*H237</f>
        <v>0</v>
      </c>
      <c r="Q237" s="238">
        <v>0</v>
      </c>
      <c r="R237" s="238">
        <f>Q237*H237</f>
        <v>0</v>
      </c>
      <c r="S237" s="238">
        <v>0</v>
      </c>
      <c r="T237" s="239">
        <f>S237*H237</f>
        <v>0</v>
      </c>
      <c r="U237" s="40"/>
      <c r="V237" s="40"/>
      <c r="W237" s="40"/>
      <c r="X237" s="40"/>
      <c r="Y237" s="40"/>
      <c r="Z237" s="40"/>
      <c r="AA237" s="40"/>
      <c r="AB237" s="40"/>
      <c r="AC237" s="40"/>
      <c r="AD237" s="40"/>
      <c r="AE237" s="40"/>
      <c r="AR237" s="240" t="s">
        <v>115</v>
      </c>
      <c r="AT237" s="240" t="s">
        <v>230</v>
      </c>
      <c r="AU237" s="240" t="s">
        <v>87</v>
      </c>
      <c r="AY237" s="18" t="s">
        <v>227</v>
      </c>
      <c r="BE237" s="241">
        <f>IF(N237="základní",J237,0)</f>
        <v>0</v>
      </c>
      <c r="BF237" s="241">
        <f>IF(N237="snížená",J237,0)</f>
        <v>0</v>
      </c>
      <c r="BG237" s="241">
        <f>IF(N237="zákl. přenesená",J237,0)</f>
        <v>0</v>
      </c>
      <c r="BH237" s="241">
        <f>IF(N237="sníž. přenesená",J237,0)</f>
        <v>0</v>
      </c>
      <c r="BI237" s="241">
        <f>IF(N237="nulová",J237,0)</f>
        <v>0</v>
      </c>
      <c r="BJ237" s="18" t="s">
        <v>87</v>
      </c>
      <c r="BK237" s="241">
        <f>ROUND(I237*H237,2)</f>
        <v>0</v>
      </c>
      <c r="BL237" s="18" t="s">
        <v>115</v>
      </c>
      <c r="BM237" s="240" t="s">
        <v>1514</v>
      </c>
    </row>
    <row r="238" s="2" customFormat="1" ht="16.5" customHeight="1">
      <c r="A238" s="40"/>
      <c r="B238" s="41"/>
      <c r="C238" s="229" t="s">
        <v>912</v>
      </c>
      <c r="D238" s="229" t="s">
        <v>230</v>
      </c>
      <c r="E238" s="230" t="s">
        <v>4064</v>
      </c>
      <c r="F238" s="231" t="s">
        <v>4065</v>
      </c>
      <c r="G238" s="232" t="s">
        <v>1861</v>
      </c>
      <c r="H238" s="233">
        <v>8</v>
      </c>
      <c r="I238" s="234"/>
      <c r="J238" s="235">
        <f>ROUND(I238*H238,2)</f>
        <v>0</v>
      </c>
      <c r="K238" s="231" t="s">
        <v>251</v>
      </c>
      <c r="L238" s="46"/>
      <c r="M238" s="236" t="s">
        <v>1</v>
      </c>
      <c r="N238" s="237" t="s">
        <v>48</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115</v>
      </c>
      <c r="AT238" s="240" t="s">
        <v>230</v>
      </c>
      <c r="AU238" s="240" t="s">
        <v>87</v>
      </c>
      <c r="AY238" s="18" t="s">
        <v>227</v>
      </c>
      <c r="BE238" s="241">
        <f>IF(N238="základní",J238,0)</f>
        <v>0</v>
      </c>
      <c r="BF238" s="241">
        <f>IF(N238="snížená",J238,0)</f>
        <v>0</v>
      </c>
      <c r="BG238" s="241">
        <f>IF(N238="zákl. přenesená",J238,0)</f>
        <v>0</v>
      </c>
      <c r="BH238" s="241">
        <f>IF(N238="sníž. přenesená",J238,0)</f>
        <v>0</v>
      </c>
      <c r="BI238" s="241">
        <f>IF(N238="nulová",J238,0)</f>
        <v>0</v>
      </c>
      <c r="BJ238" s="18" t="s">
        <v>87</v>
      </c>
      <c r="BK238" s="241">
        <f>ROUND(I238*H238,2)</f>
        <v>0</v>
      </c>
      <c r="BL238" s="18" t="s">
        <v>115</v>
      </c>
      <c r="BM238" s="240" t="s">
        <v>1524</v>
      </c>
    </row>
    <row r="239" s="2" customFormat="1" ht="16.5" customHeight="1">
      <c r="A239" s="40"/>
      <c r="B239" s="41"/>
      <c r="C239" s="229" t="s">
        <v>916</v>
      </c>
      <c r="D239" s="229" t="s">
        <v>230</v>
      </c>
      <c r="E239" s="230" t="s">
        <v>4066</v>
      </c>
      <c r="F239" s="231" t="s">
        <v>4067</v>
      </c>
      <c r="G239" s="232" t="s">
        <v>1861</v>
      </c>
      <c r="H239" s="233">
        <v>12</v>
      </c>
      <c r="I239" s="234"/>
      <c r="J239" s="235">
        <f>ROUND(I239*H239,2)</f>
        <v>0</v>
      </c>
      <c r="K239" s="231" t="s">
        <v>251</v>
      </c>
      <c r="L239" s="46"/>
      <c r="M239" s="236" t="s">
        <v>1</v>
      </c>
      <c r="N239" s="237" t="s">
        <v>48</v>
      </c>
      <c r="O239" s="93"/>
      <c r="P239" s="238">
        <f>O239*H239</f>
        <v>0</v>
      </c>
      <c r="Q239" s="238">
        <v>0</v>
      </c>
      <c r="R239" s="238">
        <f>Q239*H239</f>
        <v>0</v>
      </c>
      <c r="S239" s="238">
        <v>0</v>
      </c>
      <c r="T239" s="239">
        <f>S239*H239</f>
        <v>0</v>
      </c>
      <c r="U239" s="40"/>
      <c r="V239" s="40"/>
      <c r="W239" s="40"/>
      <c r="X239" s="40"/>
      <c r="Y239" s="40"/>
      <c r="Z239" s="40"/>
      <c r="AA239" s="40"/>
      <c r="AB239" s="40"/>
      <c r="AC239" s="40"/>
      <c r="AD239" s="40"/>
      <c r="AE239" s="40"/>
      <c r="AR239" s="240" t="s">
        <v>115</v>
      </c>
      <c r="AT239" s="240" t="s">
        <v>230</v>
      </c>
      <c r="AU239" s="240" t="s">
        <v>87</v>
      </c>
      <c r="AY239" s="18" t="s">
        <v>227</v>
      </c>
      <c r="BE239" s="241">
        <f>IF(N239="základní",J239,0)</f>
        <v>0</v>
      </c>
      <c r="BF239" s="241">
        <f>IF(N239="snížená",J239,0)</f>
        <v>0</v>
      </c>
      <c r="BG239" s="241">
        <f>IF(N239="zákl. přenesená",J239,0)</f>
        <v>0</v>
      </c>
      <c r="BH239" s="241">
        <f>IF(N239="sníž. přenesená",J239,0)</f>
        <v>0</v>
      </c>
      <c r="BI239" s="241">
        <f>IF(N239="nulová",J239,0)</f>
        <v>0</v>
      </c>
      <c r="BJ239" s="18" t="s">
        <v>87</v>
      </c>
      <c r="BK239" s="241">
        <f>ROUND(I239*H239,2)</f>
        <v>0</v>
      </c>
      <c r="BL239" s="18" t="s">
        <v>115</v>
      </c>
      <c r="BM239" s="240" t="s">
        <v>1533</v>
      </c>
    </row>
    <row r="240" s="2" customFormat="1" ht="16.5" customHeight="1">
      <c r="A240" s="40"/>
      <c r="B240" s="41"/>
      <c r="C240" s="229" t="s">
        <v>918</v>
      </c>
      <c r="D240" s="229" t="s">
        <v>230</v>
      </c>
      <c r="E240" s="230" t="s">
        <v>4068</v>
      </c>
      <c r="F240" s="231" t="s">
        <v>4069</v>
      </c>
      <c r="G240" s="232" t="s">
        <v>1861</v>
      </c>
      <c r="H240" s="233">
        <v>7</v>
      </c>
      <c r="I240" s="234"/>
      <c r="J240" s="235">
        <f>ROUND(I240*H240,2)</f>
        <v>0</v>
      </c>
      <c r="K240" s="231" t="s">
        <v>251</v>
      </c>
      <c r="L240" s="46"/>
      <c r="M240" s="236" t="s">
        <v>1</v>
      </c>
      <c r="N240" s="237" t="s">
        <v>48</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115</v>
      </c>
      <c r="AT240" s="240" t="s">
        <v>230</v>
      </c>
      <c r="AU240" s="240" t="s">
        <v>87</v>
      </c>
      <c r="AY240" s="18" t="s">
        <v>227</v>
      </c>
      <c r="BE240" s="241">
        <f>IF(N240="základní",J240,0)</f>
        <v>0</v>
      </c>
      <c r="BF240" s="241">
        <f>IF(N240="snížená",J240,0)</f>
        <v>0</v>
      </c>
      <c r="BG240" s="241">
        <f>IF(N240="zákl. přenesená",J240,0)</f>
        <v>0</v>
      </c>
      <c r="BH240" s="241">
        <f>IF(N240="sníž. přenesená",J240,0)</f>
        <v>0</v>
      </c>
      <c r="BI240" s="241">
        <f>IF(N240="nulová",J240,0)</f>
        <v>0</v>
      </c>
      <c r="BJ240" s="18" t="s">
        <v>87</v>
      </c>
      <c r="BK240" s="241">
        <f>ROUND(I240*H240,2)</f>
        <v>0</v>
      </c>
      <c r="BL240" s="18" t="s">
        <v>115</v>
      </c>
      <c r="BM240" s="240" t="s">
        <v>1541</v>
      </c>
    </row>
    <row r="241" s="2" customFormat="1" ht="16.5" customHeight="1">
      <c r="A241" s="40"/>
      <c r="B241" s="41"/>
      <c r="C241" s="229" t="s">
        <v>924</v>
      </c>
      <c r="D241" s="229" t="s">
        <v>230</v>
      </c>
      <c r="E241" s="230" t="s">
        <v>4070</v>
      </c>
      <c r="F241" s="231" t="s">
        <v>4071</v>
      </c>
      <c r="G241" s="232" t="s">
        <v>1861</v>
      </c>
      <c r="H241" s="233">
        <v>1</v>
      </c>
      <c r="I241" s="234"/>
      <c r="J241" s="235">
        <f>ROUND(I241*H241,2)</f>
        <v>0</v>
      </c>
      <c r="K241" s="231" t="s">
        <v>251</v>
      </c>
      <c r="L241" s="46"/>
      <c r="M241" s="236" t="s">
        <v>1</v>
      </c>
      <c r="N241" s="237" t="s">
        <v>48</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115</v>
      </c>
      <c r="AT241" s="240" t="s">
        <v>230</v>
      </c>
      <c r="AU241" s="240" t="s">
        <v>87</v>
      </c>
      <c r="AY241" s="18" t="s">
        <v>227</v>
      </c>
      <c r="BE241" s="241">
        <f>IF(N241="základní",J241,0)</f>
        <v>0</v>
      </c>
      <c r="BF241" s="241">
        <f>IF(N241="snížená",J241,0)</f>
        <v>0</v>
      </c>
      <c r="BG241" s="241">
        <f>IF(N241="zákl. přenesená",J241,0)</f>
        <v>0</v>
      </c>
      <c r="BH241" s="241">
        <f>IF(N241="sníž. přenesená",J241,0)</f>
        <v>0</v>
      </c>
      <c r="BI241" s="241">
        <f>IF(N241="nulová",J241,0)</f>
        <v>0</v>
      </c>
      <c r="BJ241" s="18" t="s">
        <v>87</v>
      </c>
      <c r="BK241" s="241">
        <f>ROUND(I241*H241,2)</f>
        <v>0</v>
      </c>
      <c r="BL241" s="18" t="s">
        <v>115</v>
      </c>
      <c r="BM241" s="240" t="s">
        <v>1551</v>
      </c>
    </row>
    <row r="242" s="2" customFormat="1" ht="16.5" customHeight="1">
      <c r="A242" s="40"/>
      <c r="B242" s="41"/>
      <c r="C242" s="229" t="s">
        <v>933</v>
      </c>
      <c r="D242" s="229" t="s">
        <v>230</v>
      </c>
      <c r="E242" s="230" t="s">
        <v>4072</v>
      </c>
      <c r="F242" s="231" t="s">
        <v>4073</v>
      </c>
      <c r="G242" s="232" t="s">
        <v>1861</v>
      </c>
      <c r="H242" s="233">
        <v>1</v>
      </c>
      <c r="I242" s="234"/>
      <c r="J242" s="235">
        <f>ROUND(I242*H242,2)</f>
        <v>0</v>
      </c>
      <c r="K242" s="231" t="s">
        <v>251</v>
      </c>
      <c r="L242" s="46"/>
      <c r="M242" s="236" t="s">
        <v>1</v>
      </c>
      <c r="N242" s="237" t="s">
        <v>48</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115</v>
      </c>
      <c r="AT242" s="240" t="s">
        <v>230</v>
      </c>
      <c r="AU242" s="240" t="s">
        <v>87</v>
      </c>
      <c r="AY242" s="18" t="s">
        <v>227</v>
      </c>
      <c r="BE242" s="241">
        <f>IF(N242="základní",J242,0)</f>
        <v>0</v>
      </c>
      <c r="BF242" s="241">
        <f>IF(N242="snížená",J242,0)</f>
        <v>0</v>
      </c>
      <c r="BG242" s="241">
        <f>IF(N242="zákl. přenesená",J242,0)</f>
        <v>0</v>
      </c>
      <c r="BH242" s="241">
        <f>IF(N242="sníž. přenesená",J242,0)</f>
        <v>0</v>
      </c>
      <c r="BI242" s="241">
        <f>IF(N242="nulová",J242,0)</f>
        <v>0</v>
      </c>
      <c r="BJ242" s="18" t="s">
        <v>87</v>
      </c>
      <c r="BK242" s="241">
        <f>ROUND(I242*H242,2)</f>
        <v>0</v>
      </c>
      <c r="BL242" s="18" t="s">
        <v>115</v>
      </c>
      <c r="BM242" s="240" t="s">
        <v>1565</v>
      </c>
    </row>
    <row r="243" s="2" customFormat="1" ht="16.5" customHeight="1">
      <c r="A243" s="40"/>
      <c r="B243" s="41"/>
      <c r="C243" s="229" t="s">
        <v>938</v>
      </c>
      <c r="D243" s="229" t="s">
        <v>230</v>
      </c>
      <c r="E243" s="230" t="s">
        <v>4074</v>
      </c>
      <c r="F243" s="231" t="s">
        <v>4075</v>
      </c>
      <c r="G243" s="232" t="s">
        <v>1861</v>
      </c>
      <c r="H243" s="233">
        <v>2</v>
      </c>
      <c r="I243" s="234"/>
      <c r="J243" s="235">
        <f>ROUND(I243*H243,2)</f>
        <v>0</v>
      </c>
      <c r="K243" s="231" t="s">
        <v>251</v>
      </c>
      <c r="L243" s="46"/>
      <c r="M243" s="236" t="s">
        <v>1</v>
      </c>
      <c r="N243" s="237" t="s">
        <v>48</v>
      </c>
      <c r="O243" s="93"/>
      <c r="P243" s="238">
        <f>O243*H243</f>
        <v>0</v>
      </c>
      <c r="Q243" s="238">
        <v>0</v>
      </c>
      <c r="R243" s="238">
        <f>Q243*H243</f>
        <v>0</v>
      </c>
      <c r="S243" s="238">
        <v>0</v>
      </c>
      <c r="T243" s="239">
        <f>S243*H243</f>
        <v>0</v>
      </c>
      <c r="U243" s="40"/>
      <c r="V243" s="40"/>
      <c r="W243" s="40"/>
      <c r="X243" s="40"/>
      <c r="Y243" s="40"/>
      <c r="Z243" s="40"/>
      <c r="AA243" s="40"/>
      <c r="AB243" s="40"/>
      <c r="AC243" s="40"/>
      <c r="AD243" s="40"/>
      <c r="AE243" s="40"/>
      <c r="AR243" s="240" t="s">
        <v>115</v>
      </c>
      <c r="AT243" s="240" t="s">
        <v>230</v>
      </c>
      <c r="AU243" s="240" t="s">
        <v>87</v>
      </c>
      <c r="AY243" s="18" t="s">
        <v>227</v>
      </c>
      <c r="BE243" s="241">
        <f>IF(N243="základní",J243,0)</f>
        <v>0</v>
      </c>
      <c r="BF243" s="241">
        <f>IF(N243="snížená",J243,0)</f>
        <v>0</v>
      </c>
      <c r="BG243" s="241">
        <f>IF(N243="zákl. přenesená",J243,0)</f>
        <v>0</v>
      </c>
      <c r="BH243" s="241">
        <f>IF(N243="sníž. přenesená",J243,0)</f>
        <v>0</v>
      </c>
      <c r="BI243" s="241">
        <f>IF(N243="nulová",J243,0)</f>
        <v>0</v>
      </c>
      <c r="BJ243" s="18" t="s">
        <v>87</v>
      </c>
      <c r="BK243" s="241">
        <f>ROUND(I243*H243,2)</f>
        <v>0</v>
      </c>
      <c r="BL243" s="18" t="s">
        <v>115</v>
      </c>
      <c r="BM243" s="240" t="s">
        <v>1575</v>
      </c>
    </row>
    <row r="244" s="2" customFormat="1" ht="16.5" customHeight="1">
      <c r="A244" s="40"/>
      <c r="B244" s="41"/>
      <c r="C244" s="229" t="s">
        <v>943</v>
      </c>
      <c r="D244" s="229" t="s">
        <v>230</v>
      </c>
      <c r="E244" s="230" t="s">
        <v>4076</v>
      </c>
      <c r="F244" s="231" t="s">
        <v>4077</v>
      </c>
      <c r="G244" s="232" t="s">
        <v>1861</v>
      </c>
      <c r="H244" s="233">
        <v>3</v>
      </c>
      <c r="I244" s="234"/>
      <c r="J244" s="235">
        <f>ROUND(I244*H244,2)</f>
        <v>0</v>
      </c>
      <c r="K244" s="231" t="s">
        <v>251</v>
      </c>
      <c r="L244" s="46"/>
      <c r="M244" s="236" t="s">
        <v>1</v>
      </c>
      <c r="N244" s="237" t="s">
        <v>48</v>
      </c>
      <c r="O244" s="93"/>
      <c r="P244" s="238">
        <f>O244*H244</f>
        <v>0</v>
      </c>
      <c r="Q244" s="238">
        <v>0</v>
      </c>
      <c r="R244" s="238">
        <f>Q244*H244</f>
        <v>0</v>
      </c>
      <c r="S244" s="238">
        <v>0</v>
      </c>
      <c r="T244" s="239">
        <f>S244*H244</f>
        <v>0</v>
      </c>
      <c r="U244" s="40"/>
      <c r="V244" s="40"/>
      <c r="W244" s="40"/>
      <c r="X244" s="40"/>
      <c r="Y244" s="40"/>
      <c r="Z244" s="40"/>
      <c r="AA244" s="40"/>
      <c r="AB244" s="40"/>
      <c r="AC244" s="40"/>
      <c r="AD244" s="40"/>
      <c r="AE244" s="40"/>
      <c r="AR244" s="240" t="s">
        <v>115</v>
      </c>
      <c r="AT244" s="240" t="s">
        <v>230</v>
      </c>
      <c r="AU244" s="240" t="s">
        <v>87</v>
      </c>
      <c r="AY244" s="18" t="s">
        <v>227</v>
      </c>
      <c r="BE244" s="241">
        <f>IF(N244="základní",J244,0)</f>
        <v>0</v>
      </c>
      <c r="BF244" s="241">
        <f>IF(N244="snížená",J244,0)</f>
        <v>0</v>
      </c>
      <c r="BG244" s="241">
        <f>IF(N244="zákl. přenesená",J244,0)</f>
        <v>0</v>
      </c>
      <c r="BH244" s="241">
        <f>IF(N244="sníž. přenesená",J244,0)</f>
        <v>0</v>
      </c>
      <c r="BI244" s="241">
        <f>IF(N244="nulová",J244,0)</f>
        <v>0</v>
      </c>
      <c r="BJ244" s="18" t="s">
        <v>87</v>
      </c>
      <c r="BK244" s="241">
        <f>ROUND(I244*H244,2)</f>
        <v>0</v>
      </c>
      <c r="BL244" s="18" t="s">
        <v>115</v>
      </c>
      <c r="BM244" s="240" t="s">
        <v>1583</v>
      </c>
    </row>
    <row r="245" s="2" customFormat="1" ht="16.5" customHeight="1">
      <c r="A245" s="40"/>
      <c r="B245" s="41"/>
      <c r="C245" s="229" t="s">
        <v>951</v>
      </c>
      <c r="D245" s="229" t="s">
        <v>230</v>
      </c>
      <c r="E245" s="230" t="s">
        <v>4078</v>
      </c>
      <c r="F245" s="231" t="s">
        <v>4079</v>
      </c>
      <c r="G245" s="232" t="s">
        <v>1861</v>
      </c>
      <c r="H245" s="233">
        <v>1</v>
      </c>
      <c r="I245" s="234"/>
      <c r="J245" s="235">
        <f>ROUND(I245*H245,2)</f>
        <v>0</v>
      </c>
      <c r="K245" s="231" t="s">
        <v>251</v>
      </c>
      <c r="L245" s="46"/>
      <c r="M245" s="236" t="s">
        <v>1</v>
      </c>
      <c r="N245" s="237" t="s">
        <v>48</v>
      </c>
      <c r="O245" s="93"/>
      <c r="P245" s="238">
        <f>O245*H245</f>
        <v>0</v>
      </c>
      <c r="Q245" s="238">
        <v>0</v>
      </c>
      <c r="R245" s="238">
        <f>Q245*H245</f>
        <v>0</v>
      </c>
      <c r="S245" s="238">
        <v>0</v>
      </c>
      <c r="T245" s="239">
        <f>S245*H245</f>
        <v>0</v>
      </c>
      <c r="U245" s="40"/>
      <c r="V245" s="40"/>
      <c r="W245" s="40"/>
      <c r="X245" s="40"/>
      <c r="Y245" s="40"/>
      <c r="Z245" s="40"/>
      <c r="AA245" s="40"/>
      <c r="AB245" s="40"/>
      <c r="AC245" s="40"/>
      <c r="AD245" s="40"/>
      <c r="AE245" s="40"/>
      <c r="AR245" s="240" t="s">
        <v>115</v>
      </c>
      <c r="AT245" s="240" t="s">
        <v>230</v>
      </c>
      <c r="AU245" s="240" t="s">
        <v>87</v>
      </c>
      <c r="AY245" s="18" t="s">
        <v>227</v>
      </c>
      <c r="BE245" s="241">
        <f>IF(N245="základní",J245,0)</f>
        <v>0</v>
      </c>
      <c r="BF245" s="241">
        <f>IF(N245="snížená",J245,0)</f>
        <v>0</v>
      </c>
      <c r="BG245" s="241">
        <f>IF(N245="zákl. přenesená",J245,0)</f>
        <v>0</v>
      </c>
      <c r="BH245" s="241">
        <f>IF(N245="sníž. přenesená",J245,0)</f>
        <v>0</v>
      </c>
      <c r="BI245" s="241">
        <f>IF(N245="nulová",J245,0)</f>
        <v>0</v>
      </c>
      <c r="BJ245" s="18" t="s">
        <v>87</v>
      </c>
      <c r="BK245" s="241">
        <f>ROUND(I245*H245,2)</f>
        <v>0</v>
      </c>
      <c r="BL245" s="18" t="s">
        <v>115</v>
      </c>
      <c r="BM245" s="240" t="s">
        <v>1591</v>
      </c>
    </row>
    <row r="246" s="2" customFormat="1" ht="16.5" customHeight="1">
      <c r="A246" s="40"/>
      <c r="B246" s="41"/>
      <c r="C246" s="229" t="s">
        <v>959</v>
      </c>
      <c r="D246" s="229" t="s">
        <v>230</v>
      </c>
      <c r="E246" s="230" t="s">
        <v>4080</v>
      </c>
      <c r="F246" s="231" t="s">
        <v>4081</v>
      </c>
      <c r="G246" s="232" t="s">
        <v>1861</v>
      </c>
      <c r="H246" s="233">
        <v>2</v>
      </c>
      <c r="I246" s="234"/>
      <c r="J246" s="235">
        <f>ROUND(I246*H246,2)</f>
        <v>0</v>
      </c>
      <c r="K246" s="231" t="s">
        <v>251</v>
      </c>
      <c r="L246" s="46"/>
      <c r="M246" s="236" t="s">
        <v>1</v>
      </c>
      <c r="N246" s="237" t="s">
        <v>48</v>
      </c>
      <c r="O246" s="93"/>
      <c r="P246" s="238">
        <f>O246*H246</f>
        <v>0</v>
      </c>
      <c r="Q246" s="238">
        <v>0</v>
      </c>
      <c r="R246" s="238">
        <f>Q246*H246</f>
        <v>0</v>
      </c>
      <c r="S246" s="238">
        <v>0</v>
      </c>
      <c r="T246" s="239">
        <f>S246*H246</f>
        <v>0</v>
      </c>
      <c r="U246" s="40"/>
      <c r="V246" s="40"/>
      <c r="W246" s="40"/>
      <c r="X246" s="40"/>
      <c r="Y246" s="40"/>
      <c r="Z246" s="40"/>
      <c r="AA246" s="40"/>
      <c r="AB246" s="40"/>
      <c r="AC246" s="40"/>
      <c r="AD246" s="40"/>
      <c r="AE246" s="40"/>
      <c r="AR246" s="240" t="s">
        <v>115</v>
      </c>
      <c r="AT246" s="240" t="s">
        <v>230</v>
      </c>
      <c r="AU246" s="240" t="s">
        <v>87</v>
      </c>
      <c r="AY246" s="18" t="s">
        <v>227</v>
      </c>
      <c r="BE246" s="241">
        <f>IF(N246="základní",J246,0)</f>
        <v>0</v>
      </c>
      <c r="BF246" s="241">
        <f>IF(N246="snížená",J246,0)</f>
        <v>0</v>
      </c>
      <c r="BG246" s="241">
        <f>IF(N246="zákl. přenesená",J246,0)</f>
        <v>0</v>
      </c>
      <c r="BH246" s="241">
        <f>IF(N246="sníž. přenesená",J246,0)</f>
        <v>0</v>
      </c>
      <c r="BI246" s="241">
        <f>IF(N246="nulová",J246,0)</f>
        <v>0</v>
      </c>
      <c r="BJ246" s="18" t="s">
        <v>87</v>
      </c>
      <c r="BK246" s="241">
        <f>ROUND(I246*H246,2)</f>
        <v>0</v>
      </c>
      <c r="BL246" s="18" t="s">
        <v>115</v>
      </c>
      <c r="BM246" s="240" t="s">
        <v>1600</v>
      </c>
    </row>
    <row r="247" s="2" customFormat="1" ht="16.5" customHeight="1">
      <c r="A247" s="40"/>
      <c r="B247" s="41"/>
      <c r="C247" s="229" t="s">
        <v>963</v>
      </c>
      <c r="D247" s="229" t="s">
        <v>230</v>
      </c>
      <c r="E247" s="230" t="s">
        <v>4082</v>
      </c>
      <c r="F247" s="231" t="s">
        <v>4083</v>
      </c>
      <c r="G247" s="232" t="s">
        <v>1861</v>
      </c>
      <c r="H247" s="233">
        <v>6</v>
      </c>
      <c r="I247" s="234"/>
      <c r="J247" s="235">
        <f>ROUND(I247*H247,2)</f>
        <v>0</v>
      </c>
      <c r="K247" s="231" t="s">
        <v>251</v>
      </c>
      <c r="L247" s="46"/>
      <c r="M247" s="236" t="s">
        <v>1</v>
      </c>
      <c r="N247" s="237" t="s">
        <v>48</v>
      </c>
      <c r="O247" s="93"/>
      <c r="P247" s="238">
        <f>O247*H247</f>
        <v>0</v>
      </c>
      <c r="Q247" s="238">
        <v>0</v>
      </c>
      <c r="R247" s="238">
        <f>Q247*H247</f>
        <v>0</v>
      </c>
      <c r="S247" s="238">
        <v>0</v>
      </c>
      <c r="T247" s="239">
        <f>S247*H247</f>
        <v>0</v>
      </c>
      <c r="U247" s="40"/>
      <c r="V247" s="40"/>
      <c r="W247" s="40"/>
      <c r="X247" s="40"/>
      <c r="Y247" s="40"/>
      <c r="Z247" s="40"/>
      <c r="AA247" s="40"/>
      <c r="AB247" s="40"/>
      <c r="AC247" s="40"/>
      <c r="AD247" s="40"/>
      <c r="AE247" s="40"/>
      <c r="AR247" s="240" t="s">
        <v>115</v>
      </c>
      <c r="AT247" s="240" t="s">
        <v>230</v>
      </c>
      <c r="AU247" s="240" t="s">
        <v>87</v>
      </c>
      <c r="AY247" s="18" t="s">
        <v>227</v>
      </c>
      <c r="BE247" s="241">
        <f>IF(N247="základní",J247,0)</f>
        <v>0</v>
      </c>
      <c r="BF247" s="241">
        <f>IF(N247="snížená",J247,0)</f>
        <v>0</v>
      </c>
      <c r="BG247" s="241">
        <f>IF(N247="zákl. přenesená",J247,0)</f>
        <v>0</v>
      </c>
      <c r="BH247" s="241">
        <f>IF(N247="sníž. přenesená",J247,0)</f>
        <v>0</v>
      </c>
      <c r="BI247" s="241">
        <f>IF(N247="nulová",J247,0)</f>
        <v>0</v>
      </c>
      <c r="BJ247" s="18" t="s">
        <v>87</v>
      </c>
      <c r="BK247" s="241">
        <f>ROUND(I247*H247,2)</f>
        <v>0</v>
      </c>
      <c r="BL247" s="18" t="s">
        <v>115</v>
      </c>
      <c r="BM247" s="240" t="s">
        <v>1611</v>
      </c>
    </row>
    <row r="248" s="2" customFormat="1" ht="16.5" customHeight="1">
      <c r="A248" s="40"/>
      <c r="B248" s="41"/>
      <c r="C248" s="229" t="s">
        <v>971</v>
      </c>
      <c r="D248" s="229" t="s">
        <v>230</v>
      </c>
      <c r="E248" s="230" t="s">
        <v>4084</v>
      </c>
      <c r="F248" s="231" t="s">
        <v>4085</v>
      </c>
      <c r="G248" s="232" t="s">
        <v>1861</v>
      </c>
      <c r="H248" s="233">
        <v>7</v>
      </c>
      <c r="I248" s="234"/>
      <c r="J248" s="235">
        <f>ROUND(I248*H248,2)</f>
        <v>0</v>
      </c>
      <c r="K248" s="231" t="s">
        <v>251</v>
      </c>
      <c r="L248" s="46"/>
      <c r="M248" s="236" t="s">
        <v>1</v>
      </c>
      <c r="N248" s="237" t="s">
        <v>48</v>
      </c>
      <c r="O248" s="93"/>
      <c r="P248" s="238">
        <f>O248*H248</f>
        <v>0</v>
      </c>
      <c r="Q248" s="238">
        <v>0</v>
      </c>
      <c r="R248" s="238">
        <f>Q248*H248</f>
        <v>0</v>
      </c>
      <c r="S248" s="238">
        <v>0</v>
      </c>
      <c r="T248" s="239">
        <f>S248*H248</f>
        <v>0</v>
      </c>
      <c r="U248" s="40"/>
      <c r="V248" s="40"/>
      <c r="W248" s="40"/>
      <c r="X248" s="40"/>
      <c r="Y248" s="40"/>
      <c r="Z248" s="40"/>
      <c r="AA248" s="40"/>
      <c r="AB248" s="40"/>
      <c r="AC248" s="40"/>
      <c r="AD248" s="40"/>
      <c r="AE248" s="40"/>
      <c r="AR248" s="240" t="s">
        <v>115</v>
      </c>
      <c r="AT248" s="240" t="s">
        <v>230</v>
      </c>
      <c r="AU248" s="240" t="s">
        <v>87</v>
      </c>
      <c r="AY248" s="18" t="s">
        <v>227</v>
      </c>
      <c r="BE248" s="241">
        <f>IF(N248="základní",J248,0)</f>
        <v>0</v>
      </c>
      <c r="BF248" s="241">
        <f>IF(N248="snížená",J248,0)</f>
        <v>0</v>
      </c>
      <c r="BG248" s="241">
        <f>IF(N248="zákl. přenesená",J248,0)</f>
        <v>0</v>
      </c>
      <c r="BH248" s="241">
        <f>IF(N248="sníž. přenesená",J248,0)</f>
        <v>0</v>
      </c>
      <c r="BI248" s="241">
        <f>IF(N248="nulová",J248,0)</f>
        <v>0</v>
      </c>
      <c r="BJ248" s="18" t="s">
        <v>87</v>
      </c>
      <c r="BK248" s="241">
        <f>ROUND(I248*H248,2)</f>
        <v>0</v>
      </c>
      <c r="BL248" s="18" t="s">
        <v>115</v>
      </c>
      <c r="BM248" s="240" t="s">
        <v>1617</v>
      </c>
    </row>
    <row r="249" s="2" customFormat="1" ht="16.5" customHeight="1">
      <c r="A249" s="40"/>
      <c r="B249" s="41"/>
      <c r="C249" s="229" t="s">
        <v>981</v>
      </c>
      <c r="D249" s="229" t="s">
        <v>230</v>
      </c>
      <c r="E249" s="230" t="s">
        <v>4086</v>
      </c>
      <c r="F249" s="231" t="s">
        <v>4087</v>
      </c>
      <c r="G249" s="232" t="s">
        <v>1861</v>
      </c>
      <c r="H249" s="233">
        <v>1</v>
      </c>
      <c r="I249" s="234"/>
      <c r="J249" s="235">
        <f>ROUND(I249*H249,2)</f>
        <v>0</v>
      </c>
      <c r="K249" s="231" t="s">
        <v>251</v>
      </c>
      <c r="L249" s="46"/>
      <c r="M249" s="236" t="s">
        <v>1</v>
      </c>
      <c r="N249" s="237" t="s">
        <v>48</v>
      </c>
      <c r="O249" s="93"/>
      <c r="P249" s="238">
        <f>O249*H249</f>
        <v>0</v>
      </c>
      <c r="Q249" s="238">
        <v>0</v>
      </c>
      <c r="R249" s="238">
        <f>Q249*H249</f>
        <v>0</v>
      </c>
      <c r="S249" s="238">
        <v>0</v>
      </c>
      <c r="T249" s="239">
        <f>S249*H249</f>
        <v>0</v>
      </c>
      <c r="U249" s="40"/>
      <c r="V249" s="40"/>
      <c r="W249" s="40"/>
      <c r="X249" s="40"/>
      <c r="Y249" s="40"/>
      <c r="Z249" s="40"/>
      <c r="AA249" s="40"/>
      <c r="AB249" s="40"/>
      <c r="AC249" s="40"/>
      <c r="AD249" s="40"/>
      <c r="AE249" s="40"/>
      <c r="AR249" s="240" t="s">
        <v>115</v>
      </c>
      <c r="AT249" s="240" t="s">
        <v>230</v>
      </c>
      <c r="AU249" s="240" t="s">
        <v>87</v>
      </c>
      <c r="AY249" s="18" t="s">
        <v>227</v>
      </c>
      <c r="BE249" s="241">
        <f>IF(N249="základní",J249,0)</f>
        <v>0</v>
      </c>
      <c r="BF249" s="241">
        <f>IF(N249="snížená",J249,0)</f>
        <v>0</v>
      </c>
      <c r="BG249" s="241">
        <f>IF(N249="zákl. přenesená",J249,0)</f>
        <v>0</v>
      </c>
      <c r="BH249" s="241">
        <f>IF(N249="sníž. přenesená",J249,0)</f>
        <v>0</v>
      </c>
      <c r="BI249" s="241">
        <f>IF(N249="nulová",J249,0)</f>
        <v>0</v>
      </c>
      <c r="BJ249" s="18" t="s">
        <v>87</v>
      </c>
      <c r="BK249" s="241">
        <f>ROUND(I249*H249,2)</f>
        <v>0</v>
      </c>
      <c r="BL249" s="18" t="s">
        <v>115</v>
      </c>
      <c r="BM249" s="240" t="s">
        <v>1626</v>
      </c>
    </row>
    <row r="250" s="2" customFormat="1" ht="16.5" customHeight="1">
      <c r="A250" s="40"/>
      <c r="B250" s="41"/>
      <c r="C250" s="229" t="s">
        <v>988</v>
      </c>
      <c r="D250" s="229" t="s">
        <v>230</v>
      </c>
      <c r="E250" s="230" t="s">
        <v>4088</v>
      </c>
      <c r="F250" s="231" t="s">
        <v>4089</v>
      </c>
      <c r="G250" s="232" t="s">
        <v>1861</v>
      </c>
      <c r="H250" s="233">
        <v>34</v>
      </c>
      <c r="I250" s="234"/>
      <c r="J250" s="235">
        <f>ROUND(I250*H250,2)</f>
        <v>0</v>
      </c>
      <c r="K250" s="231" t="s">
        <v>251</v>
      </c>
      <c r="L250" s="46"/>
      <c r="M250" s="236" t="s">
        <v>1</v>
      </c>
      <c r="N250" s="237" t="s">
        <v>48</v>
      </c>
      <c r="O250" s="93"/>
      <c r="P250" s="238">
        <f>O250*H250</f>
        <v>0</v>
      </c>
      <c r="Q250" s="238">
        <v>0</v>
      </c>
      <c r="R250" s="238">
        <f>Q250*H250</f>
        <v>0</v>
      </c>
      <c r="S250" s="238">
        <v>0</v>
      </c>
      <c r="T250" s="239">
        <f>S250*H250</f>
        <v>0</v>
      </c>
      <c r="U250" s="40"/>
      <c r="V250" s="40"/>
      <c r="W250" s="40"/>
      <c r="X250" s="40"/>
      <c r="Y250" s="40"/>
      <c r="Z250" s="40"/>
      <c r="AA250" s="40"/>
      <c r="AB250" s="40"/>
      <c r="AC250" s="40"/>
      <c r="AD250" s="40"/>
      <c r="AE250" s="40"/>
      <c r="AR250" s="240" t="s">
        <v>115</v>
      </c>
      <c r="AT250" s="240" t="s">
        <v>230</v>
      </c>
      <c r="AU250" s="240" t="s">
        <v>87</v>
      </c>
      <c r="AY250" s="18" t="s">
        <v>227</v>
      </c>
      <c r="BE250" s="241">
        <f>IF(N250="základní",J250,0)</f>
        <v>0</v>
      </c>
      <c r="BF250" s="241">
        <f>IF(N250="snížená",J250,0)</f>
        <v>0</v>
      </c>
      <c r="BG250" s="241">
        <f>IF(N250="zákl. přenesená",J250,0)</f>
        <v>0</v>
      </c>
      <c r="BH250" s="241">
        <f>IF(N250="sníž. přenesená",J250,0)</f>
        <v>0</v>
      </c>
      <c r="BI250" s="241">
        <f>IF(N250="nulová",J250,0)</f>
        <v>0</v>
      </c>
      <c r="BJ250" s="18" t="s">
        <v>87</v>
      </c>
      <c r="BK250" s="241">
        <f>ROUND(I250*H250,2)</f>
        <v>0</v>
      </c>
      <c r="BL250" s="18" t="s">
        <v>115</v>
      </c>
      <c r="BM250" s="240" t="s">
        <v>1640</v>
      </c>
    </row>
    <row r="251" s="2" customFormat="1" ht="16.5" customHeight="1">
      <c r="A251" s="40"/>
      <c r="B251" s="41"/>
      <c r="C251" s="229" t="s">
        <v>995</v>
      </c>
      <c r="D251" s="229" t="s">
        <v>230</v>
      </c>
      <c r="E251" s="230" t="s">
        <v>4090</v>
      </c>
      <c r="F251" s="231" t="s">
        <v>4091</v>
      </c>
      <c r="G251" s="232" t="s">
        <v>1861</v>
      </c>
      <c r="H251" s="233">
        <v>1</v>
      </c>
      <c r="I251" s="234"/>
      <c r="J251" s="235">
        <f>ROUND(I251*H251,2)</f>
        <v>0</v>
      </c>
      <c r="K251" s="231" t="s">
        <v>251</v>
      </c>
      <c r="L251" s="46"/>
      <c r="M251" s="236" t="s">
        <v>1</v>
      </c>
      <c r="N251" s="237" t="s">
        <v>48</v>
      </c>
      <c r="O251" s="93"/>
      <c r="P251" s="238">
        <f>O251*H251</f>
        <v>0</v>
      </c>
      <c r="Q251" s="238">
        <v>0</v>
      </c>
      <c r="R251" s="238">
        <f>Q251*H251</f>
        <v>0</v>
      </c>
      <c r="S251" s="238">
        <v>0</v>
      </c>
      <c r="T251" s="239">
        <f>S251*H251</f>
        <v>0</v>
      </c>
      <c r="U251" s="40"/>
      <c r="V251" s="40"/>
      <c r="W251" s="40"/>
      <c r="X251" s="40"/>
      <c r="Y251" s="40"/>
      <c r="Z251" s="40"/>
      <c r="AA251" s="40"/>
      <c r="AB251" s="40"/>
      <c r="AC251" s="40"/>
      <c r="AD251" s="40"/>
      <c r="AE251" s="40"/>
      <c r="AR251" s="240" t="s">
        <v>115</v>
      </c>
      <c r="AT251" s="240" t="s">
        <v>230</v>
      </c>
      <c r="AU251" s="240" t="s">
        <v>87</v>
      </c>
      <c r="AY251" s="18" t="s">
        <v>227</v>
      </c>
      <c r="BE251" s="241">
        <f>IF(N251="základní",J251,0)</f>
        <v>0</v>
      </c>
      <c r="BF251" s="241">
        <f>IF(N251="snížená",J251,0)</f>
        <v>0</v>
      </c>
      <c r="BG251" s="241">
        <f>IF(N251="zákl. přenesená",J251,0)</f>
        <v>0</v>
      </c>
      <c r="BH251" s="241">
        <f>IF(N251="sníž. přenesená",J251,0)</f>
        <v>0</v>
      </c>
      <c r="BI251" s="241">
        <f>IF(N251="nulová",J251,0)</f>
        <v>0</v>
      </c>
      <c r="BJ251" s="18" t="s">
        <v>87</v>
      </c>
      <c r="BK251" s="241">
        <f>ROUND(I251*H251,2)</f>
        <v>0</v>
      </c>
      <c r="BL251" s="18" t="s">
        <v>115</v>
      </c>
      <c r="BM251" s="240" t="s">
        <v>1649</v>
      </c>
    </row>
    <row r="252" s="2" customFormat="1" ht="16.5" customHeight="1">
      <c r="A252" s="40"/>
      <c r="B252" s="41"/>
      <c r="C252" s="229" t="s">
        <v>1000</v>
      </c>
      <c r="D252" s="229" t="s">
        <v>230</v>
      </c>
      <c r="E252" s="230" t="s">
        <v>4092</v>
      </c>
      <c r="F252" s="231" t="s">
        <v>4093</v>
      </c>
      <c r="G252" s="232" t="s">
        <v>1861</v>
      </c>
      <c r="H252" s="233">
        <v>1</v>
      </c>
      <c r="I252" s="234"/>
      <c r="J252" s="235">
        <f>ROUND(I252*H252,2)</f>
        <v>0</v>
      </c>
      <c r="K252" s="231" t="s">
        <v>251</v>
      </c>
      <c r="L252" s="46"/>
      <c r="M252" s="236" t="s">
        <v>1</v>
      </c>
      <c r="N252" s="237" t="s">
        <v>48</v>
      </c>
      <c r="O252" s="93"/>
      <c r="P252" s="238">
        <f>O252*H252</f>
        <v>0</v>
      </c>
      <c r="Q252" s="238">
        <v>0</v>
      </c>
      <c r="R252" s="238">
        <f>Q252*H252</f>
        <v>0</v>
      </c>
      <c r="S252" s="238">
        <v>0</v>
      </c>
      <c r="T252" s="239">
        <f>S252*H252</f>
        <v>0</v>
      </c>
      <c r="U252" s="40"/>
      <c r="V252" s="40"/>
      <c r="W252" s="40"/>
      <c r="X252" s="40"/>
      <c r="Y252" s="40"/>
      <c r="Z252" s="40"/>
      <c r="AA252" s="40"/>
      <c r="AB252" s="40"/>
      <c r="AC252" s="40"/>
      <c r="AD252" s="40"/>
      <c r="AE252" s="40"/>
      <c r="AR252" s="240" t="s">
        <v>115</v>
      </c>
      <c r="AT252" s="240" t="s">
        <v>230</v>
      </c>
      <c r="AU252" s="240" t="s">
        <v>87</v>
      </c>
      <c r="AY252" s="18" t="s">
        <v>227</v>
      </c>
      <c r="BE252" s="241">
        <f>IF(N252="základní",J252,0)</f>
        <v>0</v>
      </c>
      <c r="BF252" s="241">
        <f>IF(N252="snížená",J252,0)</f>
        <v>0</v>
      </c>
      <c r="BG252" s="241">
        <f>IF(N252="zákl. přenesená",J252,0)</f>
        <v>0</v>
      </c>
      <c r="BH252" s="241">
        <f>IF(N252="sníž. přenesená",J252,0)</f>
        <v>0</v>
      </c>
      <c r="BI252" s="241">
        <f>IF(N252="nulová",J252,0)</f>
        <v>0</v>
      </c>
      <c r="BJ252" s="18" t="s">
        <v>87</v>
      </c>
      <c r="BK252" s="241">
        <f>ROUND(I252*H252,2)</f>
        <v>0</v>
      </c>
      <c r="BL252" s="18" t="s">
        <v>115</v>
      </c>
      <c r="BM252" s="240" t="s">
        <v>1669</v>
      </c>
    </row>
    <row r="253" s="2" customFormat="1" ht="16.5" customHeight="1">
      <c r="A253" s="40"/>
      <c r="B253" s="41"/>
      <c r="C253" s="229" t="s">
        <v>1004</v>
      </c>
      <c r="D253" s="229" t="s">
        <v>230</v>
      </c>
      <c r="E253" s="230" t="s">
        <v>4094</v>
      </c>
      <c r="F253" s="231" t="s">
        <v>4095</v>
      </c>
      <c r="G253" s="232" t="s">
        <v>1861</v>
      </c>
      <c r="H253" s="233">
        <v>14</v>
      </c>
      <c r="I253" s="234"/>
      <c r="J253" s="235">
        <f>ROUND(I253*H253,2)</f>
        <v>0</v>
      </c>
      <c r="K253" s="231" t="s">
        <v>251</v>
      </c>
      <c r="L253" s="46"/>
      <c r="M253" s="236" t="s">
        <v>1</v>
      </c>
      <c r="N253" s="237" t="s">
        <v>48</v>
      </c>
      <c r="O253" s="93"/>
      <c r="P253" s="238">
        <f>O253*H253</f>
        <v>0</v>
      </c>
      <c r="Q253" s="238">
        <v>0</v>
      </c>
      <c r="R253" s="238">
        <f>Q253*H253</f>
        <v>0</v>
      </c>
      <c r="S253" s="238">
        <v>0</v>
      </c>
      <c r="T253" s="239">
        <f>S253*H253</f>
        <v>0</v>
      </c>
      <c r="U253" s="40"/>
      <c r="V253" s="40"/>
      <c r="W253" s="40"/>
      <c r="X253" s="40"/>
      <c r="Y253" s="40"/>
      <c r="Z253" s="40"/>
      <c r="AA253" s="40"/>
      <c r="AB253" s="40"/>
      <c r="AC253" s="40"/>
      <c r="AD253" s="40"/>
      <c r="AE253" s="40"/>
      <c r="AR253" s="240" t="s">
        <v>115</v>
      </c>
      <c r="AT253" s="240" t="s">
        <v>230</v>
      </c>
      <c r="AU253" s="240" t="s">
        <v>87</v>
      </c>
      <c r="AY253" s="18" t="s">
        <v>227</v>
      </c>
      <c r="BE253" s="241">
        <f>IF(N253="základní",J253,0)</f>
        <v>0</v>
      </c>
      <c r="BF253" s="241">
        <f>IF(N253="snížená",J253,0)</f>
        <v>0</v>
      </c>
      <c r="BG253" s="241">
        <f>IF(N253="zákl. přenesená",J253,0)</f>
        <v>0</v>
      </c>
      <c r="BH253" s="241">
        <f>IF(N253="sníž. přenesená",J253,0)</f>
        <v>0</v>
      </c>
      <c r="BI253" s="241">
        <f>IF(N253="nulová",J253,0)</f>
        <v>0</v>
      </c>
      <c r="BJ253" s="18" t="s">
        <v>87</v>
      </c>
      <c r="BK253" s="241">
        <f>ROUND(I253*H253,2)</f>
        <v>0</v>
      </c>
      <c r="BL253" s="18" t="s">
        <v>115</v>
      </c>
      <c r="BM253" s="240" t="s">
        <v>1681</v>
      </c>
    </row>
    <row r="254" s="2" customFormat="1" ht="16.5" customHeight="1">
      <c r="A254" s="40"/>
      <c r="B254" s="41"/>
      <c r="C254" s="229" t="s">
        <v>1009</v>
      </c>
      <c r="D254" s="229" t="s">
        <v>230</v>
      </c>
      <c r="E254" s="230" t="s">
        <v>4096</v>
      </c>
      <c r="F254" s="231" t="s">
        <v>4097</v>
      </c>
      <c r="G254" s="232" t="s">
        <v>1861</v>
      </c>
      <c r="H254" s="233">
        <v>3</v>
      </c>
      <c r="I254" s="234"/>
      <c r="J254" s="235">
        <f>ROUND(I254*H254,2)</f>
        <v>0</v>
      </c>
      <c r="K254" s="231" t="s">
        <v>251</v>
      </c>
      <c r="L254" s="46"/>
      <c r="M254" s="236" t="s">
        <v>1</v>
      </c>
      <c r="N254" s="237" t="s">
        <v>48</v>
      </c>
      <c r="O254" s="93"/>
      <c r="P254" s="238">
        <f>O254*H254</f>
        <v>0</v>
      </c>
      <c r="Q254" s="238">
        <v>0</v>
      </c>
      <c r="R254" s="238">
        <f>Q254*H254</f>
        <v>0</v>
      </c>
      <c r="S254" s="238">
        <v>0</v>
      </c>
      <c r="T254" s="239">
        <f>S254*H254</f>
        <v>0</v>
      </c>
      <c r="U254" s="40"/>
      <c r="V254" s="40"/>
      <c r="W254" s="40"/>
      <c r="X254" s="40"/>
      <c r="Y254" s="40"/>
      <c r="Z254" s="40"/>
      <c r="AA254" s="40"/>
      <c r="AB254" s="40"/>
      <c r="AC254" s="40"/>
      <c r="AD254" s="40"/>
      <c r="AE254" s="40"/>
      <c r="AR254" s="240" t="s">
        <v>115</v>
      </c>
      <c r="AT254" s="240" t="s">
        <v>230</v>
      </c>
      <c r="AU254" s="240" t="s">
        <v>87</v>
      </c>
      <c r="AY254" s="18" t="s">
        <v>227</v>
      </c>
      <c r="BE254" s="241">
        <f>IF(N254="základní",J254,0)</f>
        <v>0</v>
      </c>
      <c r="BF254" s="241">
        <f>IF(N254="snížená",J254,0)</f>
        <v>0</v>
      </c>
      <c r="BG254" s="241">
        <f>IF(N254="zákl. přenesená",J254,0)</f>
        <v>0</v>
      </c>
      <c r="BH254" s="241">
        <f>IF(N254="sníž. přenesená",J254,0)</f>
        <v>0</v>
      </c>
      <c r="BI254" s="241">
        <f>IF(N254="nulová",J254,0)</f>
        <v>0</v>
      </c>
      <c r="BJ254" s="18" t="s">
        <v>87</v>
      </c>
      <c r="BK254" s="241">
        <f>ROUND(I254*H254,2)</f>
        <v>0</v>
      </c>
      <c r="BL254" s="18" t="s">
        <v>115</v>
      </c>
      <c r="BM254" s="240" t="s">
        <v>1691</v>
      </c>
    </row>
    <row r="255" s="2" customFormat="1" ht="16.5" customHeight="1">
      <c r="A255" s="40"/>
      <c r="B255" s="41"/>
      <c r="C255" s="229" t="s">
        <v>1014</v>
      </c>
      <c r="D255" s="229" t="s">
        <v>230</v>
      </c>
      <c r="E255" s="230" t="s">
        <v>4098</v>
      </c>
      <c r="F255" s="231" t="s">
        <v>4099</v>
      </c>
      <c r="G255" s="232" t="s">
        <v>1861</v>
      </c>
      <c r="H255" s="233">
        <v>15</v>
      </c>
      <c r="I255" s="234"/>
      <c r="J255" s="235">
        <f>ROUND(I255*H255,2)</f>
        <v>0</v>
      </c>
      <c r="K255" s="231" t="s">
        <v>251</v>
      </c>
      <c r="L255" s="46"/>
      <c r="M255" s="236" t="s">
        <v>1</v>
      </c>
      <c r="N255" s="237" t="s">
        <v>48</v>
      </c>
      <c r="O255" s="93"/>
      <c r="P255" s="238">
        <f>O255*H255</f>
        <v>0</v>
      </c>
      <c r="Q255" s="238">
        <v>0</v>
      </c>
      <c r="R255" s="238">
        <f>Q255*H255</f>
        <v>0</v>
      </c>
      <c r="S255" s="238">
        <v>0</v>
      </c>
      <c r="T255" s="239">
        <f>S255*H255</f>
        <v>0</v>
      </c>
      <c r="U255" s="40"/>
      <c r="V255" s="40"/>
      <c r="W255" s="40"/>
      <c r="X255" s="40"/>
      <c r="Y255" s="40"/>
      <c r="Z255" s="40"/>
      <c r="AA255" s="40"/>
      <c r="AB255" s="40"/>
      <c r="AC255" s="40"/>
      <c r="AD255" s="40"/>
      <c r="AE255" s="40"/>
      <c r="AR255" s="240" t="s">
        <v>115</v>
      </c>
      <c r="AT255" s="240" t="s">
        <v>230</v>
      </c>
      <c r="AU255" s="240" t="s">
        <v>87</v>
      </c>
      <c r="AY255" s="18" t="s">
        <v>227</v>
      </c>
      <c r="BE255" s="241">
        <f>IF(N255="základní",J255,0)</f>
        <v>0</v>
      </c>
      <c r="BF255" s="241">
        <f>IF(N255="snížená",J255,0)</f>
        <v>0</v>
      </c>
      <c r="BG255" s="241">
        <f>IF(N255="zákl. přenesená",J255,0)</f>
        <v>0</v>
      </c>
      <c r="BH255" s="241">
        <f>IF(N255="sníž. přenesená",J255,0)</f>
        <v>0</v>
      </c>
      <c r="BI255" s="241">
        <f>IF(N255="nulová",J255,0)</f>
        <v>0</v>
      </c>
      <c r="BJ255" s="18" t="s">
        <v>87</v>
      </c>
      <c r="BK255" s="241">
        <f>ROUND(I255*H255,2)</f>
        <v>0</v>
      </c>
      <c r="BL255" s="18" t="s">
        <v>115</v>
      </c>
      <c r="BM255" s="240" t="s">
        <v>1709</v>
      </c>
    </row>
    <row r="256" s="2" customFormat="1" ht="16.5" customHeight="1">
      <c r="A256" s="40"/>
      <c r="B256" s="41"/>
      <c r="C256" s="229" t="s">
        <v>1018</v>
      </c>
      <c r="D256" s="229" t="s">
        <v>230</v>
      </c>
      <c r="E256" s="230" t="s">
        <v>4100</v>
      </c>
      <c r="F256" s="231" t="s">
        <v>4101</v>
      </c>
      <c r="G256" s="232" t="s">
        <v>1861</v>
      </c>
      <c r="H256" s="233">
        <v>3</v>
      </c>
      <c r="I256" s="234"/>
      <c r="J256" s="235">
        <f>ROUND(I256*H256,2)</f>
        <v>0</v>
      </c>
      <c r="K256" s="231" t="s">
        <v>251</v>
      </c>
      <c r="L256" s="46"/>
      <c r="M256" s="236" t="s">
        <v>1</v>
      </c>
      <c r="N256" s="237" t="s">
        <v>48</v>
      </c>
      <c r="O256" s="93"/>
      <c r="P256" s="238">
        <f>O256*H256</f>
        <v>0</v>
      </c>
      <c r="Q256" s="238">
        <v>0</v>
      </c>
      <c r="R256" s="238">
        <f>Q256*H256</f>
        <v>0</v>
      </c>
      <c r="S256" s="238">
        <v>0</v>
      </c>
      <c r="T256" s="239">
        <f>S256*H256</f>
        <v>0</v>
      </c>
      <c r="U256" s="40"/>
      <c r="V256" s="40"/>
      <c r="W256" s="40"/>
      <c r="X256" s="40"/>
      <c r="Y256" s="40"/>
      <c r="Z256" s="40"/>
      <c r="AA256" s="40"/>
      <c r="AB256" s="40"/>
      <c r="AC256" s="40"/>
      <c r="AD256" s="40"/>
      <c r="AE256" s="40"/>
      <c r="AR256" s="240" t="s">
        <v>115</v>
      </c>
      <c r="AT256" s="240" t="s">
        <v>230</v>
      </c>
      <c r="AU256" s="240" t="s">
        <v>87</v>
      </c>
      <c r="AY256" s="18" t="s">
        <v>227</v>
      </c>
      <c r="BE256" s="241">
        <f>IF(N256="základní",J256,0)</f>
        <v>0</v>
      </c>
      <c r="BF256" s="241">
        <f>IF(N256="snížená",J256,0)</f>
        <v>0</v>
      </c>
      <c r="BG256" s="241">
        <f>IF(N256="zákl. přenesená",J256,0)</f>
        <v>0</v>
      </c>
      <c r="BH256" s="241">
        <f>IF(N256="sníž. přenesená",J256,0)</f>
        <v>0</v>
      </c>
      <c r="BI256" s="241">
        <f>IF(N256="nulová",J256,0)</f>
        <v>0</v>
      </c>
      <c r="BJ256" s="18" t="s">
        <v>87</v>
      </c>
      <c r="BK256" s="241">
        <f>ROUND(I256*H256,2)</f>
        <v>0</v>
      </c>
      <c r="BL256" s="18" t="s">
        <v>115</v>
      </c>
      <c r="BM256" s="240" t="s">
        <v>1723</v>
      </c>
    </row>
    <row r="257" s="12" customFormat="1" ht="25.92" customHeight="1">
      <c r="A257" s="12"/>
      <c r="B257" s="213"/>
      <c r="C257" s="214"/>
      <c r="D257" s="215" t="s">
        <v>82</v>
      </c>
      <c r="E257" s="216" t="s">
        <v>4102</v>
      </c>
      <c r="F257" s="216" t="s">
        <v>4103</v>
      </c>
      <c r="G257" s="214"/>
      <c r="H257" s="214"/>
      <c r="I257" s="217"/>
      <c r="J257" s="218">
        <f>BK257</f>
        <v>0</v>
      </c>
      <c r="K257" s="214"/>
      <c r="L257" s="219"/>
      <c r="M257" s="220"/>
      <c r="N257" s="221"/>
      <c r="O257" s="221"/>
      <c r="P257" s="222">
        <f>SUM(P258:P277)</f>
        <v>0</v>
      </c>
      <c r="Q257" s="221"/>
      <c r="R257" s="222">
        <f>SUM(R258:R277)</f>
        <v>0</v>
      </c>
      <c r="S257" s="221"/>
      <c r="T257" s="223">
        <f>SUM(T258:T277)</f>
        <v>0</v>
      </c>
      <c r="U257" s="12"/>
      <c r="V257" s="12"/>
      <c r="W257" s="12"/>
      <c r="X257" s="12"/>
      <c r="Y257" s="12"/>
      <c r="Z257" s="12"/>
      <c r="AA257" s="12"/>
      <c r="AB257" s="12"/>
      <c r="AC257" s="12"/>
      <c r="AD257" s="12"/>
      <c r="AE257" s="12"/>
      <c r="AR257" s="224" t="s">
        <v>87</v>
      </c>
      <c r="AT257" s="225" t="s">
        <v>82</v>
      </c>
      <c r="AU257" s="225" t="s">
        <v>83</v>
      </c>
      <c r="AY257" s="224" t="s">
        <v>227</v>
      </c>
      <c r="BK257" s="226">
        <f>SUM(BK258:BK277)</f>
        <v>0</v>
      </c>
    </row>
    <row r="258" s="2" customFormat="1" ht="16.5" customHeight="1">
      <c r="A258" s="40"/>
      <c r="B258" s="41"/>
      <c r="C258" s="229" t="s">
        <v>1024</v>
      </c>
      <c r="D258" s="229" t="s">
        <v>230</v>
      </c>
      <c r="E258" s="230" t="s">
        <v>4104</v>
      </c>
      <c r="F258" s="231" t="s">
        <v>4105</v>
      </c>
      <c r="G258" s="232" t="s">
        <v>544</v>
      </c>
      <c r="H258" s="233">
        <v>40</v>
      </c>
      <c r="I258" s="234"/>
      <c r="J258" s="235">
        <f>ROUND(I258*H258,2)</f>
        <v>0</v>
      </c>
      <c r="K258" s="231" t="s">
        <v>251</v>
      </c>
      <c r="L258" s="46"/>
      <c r="M258" s="236" t="s">
        <v>1</v>
      </c>
      <c r="N258" s="237" t="s">
        <v>48</v>
      </c>
      <c r="O258" s="93"/>
      <c r="P258" s="238">
        <f>O258*H258</f>
        <v>0</v>
      </c>
      <c r="Q258" s="238">
        <v>0</v>
      </c>
      <c r="R258" s="238">
        <f>Q258*H258</f>
        <v>0</v>
      </c>
      <c r="S258" s="238">
        <v>0</v>
      </c>
      <c r="T258" s="239">
        <f>S258*H258</f>
        <v>0</v>
      </c>
      <c r="U258" s="40"/>
      <c r="V258" s="40"/>
      <c r="W258" s="40"/>
      <c r="X258" s="40"/>
      <c r="Y258" s="40"/>
      <c r="Z258" s="40"/>
      <c r="AA258" s="40"/>
      <c r="AB258" s="40"/>
      <c r="AC258" s="40"/>
      <c r="AD258" s="40"/>
      <c r="AE258" s="40"/>
      <c r="AR258" s="240" t="s">
        <v>115</v>
      </c>
      <c r="AT258" s="240" t="s">
        <v>230</v>
      </c>
      <c r="AU258" s="240" t="s">
        <v>87</v>
      </c>
      <c r="AY258" s="18" t="s">
        <v>227</v>
      </c>
      <c r="BE258" s="241">
        <f>IF(N258="základní",J258,0)</f>
        <v>0</v>
      </c>
      <c r="BF258" s="241">
        <f>IF(N258="snížená",J258,0)</f>
        <v>0</v>
      </c>
      <c r="BG258" s="241">
        <f>IF(N258="zákl. přenesená",J258,0)</f>
        <v>0</v>
      </c>
      <c r="BH258" s="241">
        <f>IF(N258="sníž. přenesená",J258,0)</f>
        <v>0</v>
      </c>
      <c r="BI258" s="241">
        <f>IF(N258="nulová",J258,0)</f>
        <v>0</v>
      </c>
      <c r="BJ258" s="18" t="s">
        <v>87</v>
      </c>
      <c r="BK258" s="241">
        <f>ROUND(I258*H258,2)</f>
        <v>0</v>
      </c>
      <c r="BL258" s="18" t="s">
        <v>115</v>
      </c>
      <c r="BM258" s="240" t="s">
        <v>1735</v>
      </c>
    </row>
    <row r="259" s="2" customFormat="1" ht="16.5" customHeight="1">
      <c r="A259" s="40"/>
      <c r="B259" s="41"/>
      <c r="C259" s="229" t="s">
        <v>1028</v>
      </c>
      <c r="D259" s="229" t="s">
        <v>230</v>
      </c>
      <c r="E259" s="230" t="s">
        <v>4106</v>
      </c>
      <c r="F259" s="231" t="s">
        <v>4107</v>
      </c>
      <c r="G259" s="232" t="s">
        <v>1861</v>
      </c>
      <c r="H259" s="233">
        <v>9</v>
      </c>
      <c r="I259" s="234"/>
      <c r="J259" s="235">
        <f>ROUND(I259*H259,2)</f>
        <v>0</v>
      </c>
      <c r="K259" s="231" t="s">
        <v>251</v>
      </c>
      <c r="L259" s="46"/>
      <c r="M259" s="236" t="s">
        <v>1</v>
      </c>
      <c r="N259" s="237" t="s">
        <v>48</v>
      </c>
      <c r="O259" s="93"/>
      <c r="P259" s="238">
        <f>O259*H259</f>
        <v>0</v>
      </c>
      <c r="Q259" s="238">
        <v>0</v>
      </c>
      <c r="R259" s="238">
        <f>Q259*H259</f>
        <v>0</v>
      </c>
      <c r="S259" s="238">
        <v>0</v>
      </c>
      <c r="T259" s="239">
        <f>S259*H259</f>
        <v>0</v>
      </c>
      <c r="U259" s="40"/>
      <c r="V259" s="40"/>
      <c r="W259" s="40"/>
      <c r="X259" s="40"/>
      <c r="Y259" s="40"/>
      <c r="Z259" s="40"/>
      <c r="AA259" s="40"/>
      <c r="AB259" s="40"/>
      <c r="AC259" s="40"/>
      <c r="AD259" s="40"/>
      <c r="AE259" s="40"/>
      <c r="AR259" s="240" t="s">
        <v>115</v>
      </c>
      <c r="AT259" s="240" t="s">
        <v>230</v>
      </c>
      <c r="AU259" s="240" t="s">
        <v>87</v>
      </c>
      <c r="AY259" s="18" t="s">
        <v>227</v>
      </c>
      <c r="BE259" s="241">
        <f>IF(N259="základní",J259,0)</f>
        <v>0</v>
      </c>
      <c r="BF259" s="241">
        <f>IF(N259="snížená",J259,0)</f>
        <v>0</v>
      </c>
      <c r="BG259" s="241">
        <f>IF(N259="zákl. přenesená",J259,0)</f>
        <v>0</v>
      </c>
      <c r="BH259" s="241">
        <f>IF(N259="sníž. přenesená",J259,0)</f>
        <v>0</v>
      </c>
      <c r="BI259" s="241">
        <f>IF(N259="nulová",J259,0)</f>
        <v>0</v>
      </c>
      <c r="BJ259" s="18" t="s">
        <v>87</v>
      </c>
      <c r="BK259" s="241">
        <f>ROUND(I259*H259,2)</f>
        <v>0</v>
      </c>
      <c r="BL259" s="18" t="s">
        <v>115</v>
      </c>
      <c r="BM259" s="240" t="s">
        <v>1744</v>
      </c>
    </row>
    <row r="260" s="2" customFormat="1" ht="16.5" customHeight="1">
      <c r="A260" s="40"/>
      <c r="B260" s="41"/>
      <c r="C260" s="229" t="s">
        <v>1039</v>
      </c>
      <c r="D260" s="229" t="s">
        <v>230</v>
      </c>
      <c r="E260" s="230" t="s">
        <v>4108</v>
      </c>
      <c r="F260" s="231" t="s">
        <v>4109</v>
      </c>
      <c r="G260" s="232" t="s">
        <v>1861</v>
      </c>
      <c r="H260" s="233">
        <v>65</v>
      </c>
      <c r="I260" s="234"/>
      <c r="J260" s="235">
        <f>ROUND(I260*H260,2)</f>
        <v>0</v>
      </c>
      <c r="K260" s="231" t="s">
        <v>251</v>
      </c>
      <c r="L260" s="46"/>
      <c r="M260" s="236" t="s">
        <v>1</v>
      </c>
      <c r="N260" s="237" t="s">
        <v>48</v>
      </c>
      <c r="O260" s="93"/>
      <c r="P260" s="238">
        <f>O260*H260</f>
        <v>0</v>
      </c>
      <c r="Q260" s="238">
        <v>0</v>
      </c>
      <c r="R260" s="238">
        <f>Q260*H260</f>
        <v>0</v>
      </c>
      <c r="S260" s="238">
        <v>0</v>
      </c>
      <c r="T260" s="239">
        <f>S260*H260</f>
        <v>0</v>
      </c>
      <c r="U260" s="40"/>
      <c r="V260" s="40"/>
      <c r="W260" s="40"/>
      <c r="X260" s="40"/>
      <c r="Y260" s="40"/>
      <c r="Z260" s="40"/>
      <c r="AA260" s="40"/>
      <c r="AB260" s="40"/>
      <c r="AC260" s="40"/>
      <c r="AD260" s="40"/>
      <c r="AE260" s="40"/>
      <c r="AR260" s="240" t="s">
        <v>115</v>
      </c>
      <c r="AT260" s="240" t="s">
        <v>230</v>
      </c>
      <c r="AU260" s="240" t="s">
        <v>87</v>
      </c>
      <c r="AY260" s="18" t="s">
        <v>227</v>
      </c>
      <c r="BE260" s="241">
        <f>IF(N260="základní",J260,0)</f>
        <v>0</v>
      </c>
      <c r="BF260" s="241">
        <f>IF(N260="snížená",J260,0)</f>
        <v>0</v>
      </c>
      <c r="BG260" s="241">
        <f>IF(N260="zákl. přenesená",J260,0)</f>
        <v>0</v>
      </c>
      <c r="BH260" s="241">
        <f>IF(N260="sníž. přenesená",J260,0)</f>
        <v>0</v>
      </c>
      <c r="BI260" s="241">
        <f>IF(N260="nulová",J260,0)</f>
        <v>0</v>
      </c>
      <c r="BJ260" s="18" t="s">
        <v>87</v>
      </c>
      <c r="BK260" s="241">
        <f>ROUND(I260*H260,2)</f>
        <v>0</v>
      </c>
      <c r="BL260" s="18" t="s">
        <v>115</v>
      </c>
      <c r="BM260" s="240" t="s">
        <v>1758</v>
      </c>
    </row>
    <row r="261" s="2" customFormat="1" ht="16.5" customHeight="1">
      <c r="A261" s="40"/>
      <c r="B261" s="41"/>
      <c r="C261" s="229" t="s">
        <v>1048</v>
      </c>
      <c r="D261" s="229" t="s">
        <v>230</v>
      </c>
      <c r="E261" s="230" t="s">
        <v>4110</v>
      </c>
      <c r="F261" s="231" t="s">
        <v>4111</v>
      </c>
      <c r="G261" s="232" t="s">
        <v>1861</v>
      </c>
      <c r="H261" s="233">
        <v>9</v>
      </c>
      <c r="I261" s="234"/>
      <c r="J261" s="235">
        <f>ROUND(I261*H261,2)</f>
        <v>0</v>
      </c>
      <c r="K261" s="231" t="s">
        <v>251</v>
      </c>
      <c r="L261" s="46"/>
      <c r="M261" s="236" t="s">
        <v>1</v>
      </c>
      <c r="N261" s="237" t="s">
        <v>48</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115</v>
      </c>
      <c r="AT261" s="240" t="s">
        <v>230</v>
      </c>
      <c r="AU261" s="240" t="s">
        <v>87</v>
      </c>
      <c r="AY261" s="18" t="s">
        <v>227</v>
      </c>
      <c r="BE261" s="241">
        <f>IF(N261="základní",J261,0)</f>
        <v>0</v>
      </c>
      <c r="BF261" s="241">
        <f>IF(N261="snížená",J261,0)</f>
        <v>0</v>
      </c>
      <c r="BG261" s="241">
        <f>IF(N261="zákl. přenesená",J261,0)</f>
        <v>0</v>
      </c>
      <c r="BH261" s="241">
        <f>IF(N261="sníž. přenesená",J261,0)</f>
        <v>0</v>
      </c>
      <c r="BI261" s="241">
        <f>IF(N261="nulová",J261,0)</f>
        <v>0</v>
      </c>
      <c r="BJ261" s="18" t="s">
        <v>87</v>
      </c>
      <c r="BK261" s="241">
        <f>ROUND(I261*H261,2)</f>
        <v>0</v>
      </c>
      <c r="BL261" s="18" t="s">
        <v>115</v>
      </c>
      <c r="BM261" s="240" t="s">
        <v>1773</v>
      </c>
    </row>
    <row r="262" s="2" customFormat="1" ht="16.5" customHeight="1">
      <c r="A262" s="40"/>
      <c r="B262" s="41"/>
      <c r="C262" s="229" t="s">
        <v>1066</v>
      </c>
      <c r="D262" s="229" t="s">
        <v>230</v>
      </c>
      <c r="E262" s="230" t="s">
        <v>4112</v>
      </c>
      <c r="F262" s="231" t="s">
        <v>4113</v>
      </c>
      <c r="G262" s="232" t="s">
        <v>1861</v>
      </c>
      <c r="H262" s="233">
        <v>54</v>
      </c>
      <c r="I262" s="234"/>
      <c r="J262" s="235">
        <f>ROUND(I262*H262,2)</f>
        <v>0</v>
      </c>
      <c r="K262" s="231" t="s">
        <v>251</v>
      </c>
      <c r="L262" s="46"/>
      <c r="M262" s="236" t="s">
        <v>1</v>
      </c>
      <c r="N262" s="237" t="s">
        <v>48</v>
      </c>
      <c r="O262" s="93"/>
      <c r="P262" s="238">
        <f>O262*H262</f>
        <v>0</v>
      </c>
      <c r="Q262" s="238">
        <v>0</v>
      </c>
      <c r="R262" s="238">
        <f>Q262*H262</f>
        <v>0</v>
      </c>
      <c r="S262" s="238">
        <v>0</v>
      </c>
      <c r="T262" s="239">
        <f>S262*H262</f>
        <v>0</v>
      </c>
      <c r="U262" s="40"/>
      <c r="V262" s="40"/>
      <c r="W262" s="40"/>
      <c r="X262" s="40"/>
      <c r="Y262" s="40"/>
      <c r="Z262" s="40"/>
      <c r="AA262" s="40"/>
      <c r="AB262" s="40"/>
      <c r="AC262" s="40"/>
      <c r="AD262" s="40"/>
      <c r="AE262" s="40"/>
      <c r="AR262" s="240" t="s">
        <v>115</v>
      </c>
      <c r="AT262" s="240" t="s">
        <v>230</v>
      </c>
      <c r="AU262" s="240" t="s">
        <v>87</v>
      </c>
      <c r="AY262" s="18" t="s">
        <v>227</v>
      </c>
      <c r="BE262" s="241">
        <f>IF(N262="základní",J262,0)</f>
        <v>0</v>
      </c>
      <c r="BF262" s="241">
        <f>IF(N262="snížená",J262,0)</f>
        <v>0</v>
      </c>
      <c r="BG262" s="241">
        <f>IF(N262="zákl. přenesená",J262,0)</f>
        <v>0</v>
      </c>
      <c r="BH262" s="241">
        <f>IF(N262="sníž. přenesená",J262,0)</f>
        <v>0</v>
      </c>
      <c r="BI262" s="241">
        <f>IF(N262="nulová",J262,0)</f>
        <v>0</v>
      </c>
      <c r="BJ262" s="18" t="s">
        <v>87</v>
      </c>
      <c r="BK262" s="241">
        <f>ROUND(I262*H262,2)</f>
        <v>0</v>
      </c>
      <c r="BL262" s="18" t="s">
        <v>115</v>
      </c>
      <c r="BM262" s="240" t="s">
        <v>1789</v>
      </c>
    </row>
    <row r="263" s="2" customFormat="1" ht="16.5" customHeight="1">
      <c r="A263" s="40"/>
      <c r="B263" s="41"/>
      <c r="C263" s="229" t="s">
        <v>1074</v>
      </c>
      <c r="D263" s="229" t="s">
        <v>230</v>
      </c>
      <c r="E263" s="230" t="s">
        <v>4114</v>
      </c>
      <c r="F263" s="231" t="s">
        <v>4115</v>
      </c>
      <c r="G263" s="232" t="s">
        <v>544</v>
      </c>
      <c r="H263" s="233">
        <v>130</v>
      </c>
      <c r="I263" s="234"/>
      <c r="J263" s="235">
        <f>ROUND(I263*H263,2)</f>
        <v>0</v>
      </c>
      <c r="K263" s="231" t="s">
        <v>251</v>
      </c>
      <c r="L263" s="46"/>
      <c r="M263" s="236" t="s">
        <v>1</v>
      </c>
      <c r="N263" s="237" t="s">
        <v>48</v>
      </c>
      <c r="O263" s="93"/>
      <c r="P263" s="238">
        <f>O263*H263</f>
        <v>0</v>
      </c>
      <c r="Q263" s="238">
        <v>0</v>
      </c>
      <c r="R263" s="238">
        <f>Q263*H263</f>
        <v>0</v>
      </c>
      <c r="S263" s="238">
        <v>0</v>
      </c>
      <c r="T263" s="239">
        <f>S263*H263</f>
        <v>0</v>
      </c>
      <c r="U263" s="40"/>
      <c r="V263" s="40"/>
      <c r="W263" s="40"/>
      <c r="X263" s="40"/>
      <c r="Y263" s="40"/>
      <c r="Z263" s="40"/>
      <c r="AA263" s="40"/>
      <c r="AB263" s="40"/>
      <c r="AC263" s="40"/>
      <c r="AD263" s="40"/>
      <c r="AE263" s="40"/>
      <c r="AR263" s="240" t="s">
        <v>115</v>
      </c>
      <c r="AT263" s="240" t="s">
        <v>230</v>
      </c>
      <c r="AU263" s="240" t="s">
        <v>87</v>
      </c>
      <c r="AY263" s="18" t="s">
        <v>227</v>
      </c>
      <c r="BE263" s="241">
        <f>IF(N263="základní",J263,0)</f>
        <v>0</v>
      </c>
      <c r="BF263" s="241">
        <f>IF(N263="snížená",J263,0)</f>
        <v>0</v>
      </c>
      <c r="BG263" s="241">
        <f>IF(N263="zákl. přenesená",J263,0)</f>
        <v>0</v>
      </c>
      <c r="BH263" s="241">
        <f>IF(N263="sníž. přenesená",J263,0)</f>
        <v>0</v>
      </c>
      <c r="BI263" s="241">
        <f>IF(N263="nulová",J263,0)</f>
        <v>0</v>
      </c>
      <c r="BJ263" s="18" t="s">
        <v>87</v>
      </c>
      <c r="BK263" s="241">
        <f>ROUND(I263*H263,2)</f>
        <v>0</v>
      </c>
      <c r="BL263" s="18" t="s">
        <v>115</v>
      </c>
      <c r="BM263" s="240" t="s">
        <v>1805</v>
      </c>
    </row>
    <row r="264" s="2" customFormat="1" ht="16.5" customHeight="1">
      <c r="A264" s="40"/>
      <c r="B264" s="41"/>
      <c r="C264" s="229" t="s">
        <v>1079</v>
      </c>
      <c r="D264" s="229" t="s">
        <v>230</v>
      </c>
      <c r="E264" s="230" t="s">
        <v>4116</v>
      </c>
      <c r="F264" s="231" t="s">
        <v>4117</v>
      </c>
      <c r="G264" s="232" t="s">
        <v>544</v>
      </c>
      <c r="H264" s="233">
        <v>140</v>
      </c>
      <c r="I264" s="234"/>
      <c r="J264" s="235">
        <f>ROUND(I264*H264,2)</f>
        <v>0</v>
      </c>
      <c r="K264" s="231" t="s">
        <v>251</v>
      </c>
      <c r="L264" s="46"/>
      <c r="M264" s="236" t="s">
        <v>1</v>
      </c>
      <c r="N264" s="237" t="s">
        <v>48</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115</v>
      </c>
      <c r="AT264" s="240" t="s">
        <v>230</v>
      </c>
      <c r="AU264" s="240" t="s">
        <v>87</v>
      </c>
      <c r="AY264" s="18" t="s">
        <v>227</v>
      </c>
      <c r="BE264" s="241">
        <f>IF(N264="základní",J264,0)</f>
        <v>0</v>
      </c>
      <c r="BF264" s="241">
        <f>IF(N264="snížená",J264,0)</f>
        <v>0</v>
      </c>
      <c r="BG264" s="241">
        <f>IF(N264="zákl. přenesená",J264,0)</f>
        <v>0</v>
      </c>
      <c r="BH264" s="241">
        <f>IF(N264="sníž. přenesená",J264,0)</f>
        <v>0</v>
      </c>
      <c r="BI264" s="241">
        <f>IF(N264="nulová",J264,0)</f>
        <v>0</v>
      </c>
      <c r="BJ264" s="18" t="s">
        <v>87</v>
      </c>
      <c r="BK264" s="241">
        <f>ROUND(I264*H264,2)</f>
        <v>0</v>
      </c>
      <c r="BL264" s="18" t="s">
        <v>115</v>
      </c>
      <c r="BM264" s="240" t="s">
        <v>1816</v>
      </c>
    </row>
    <row r="265" s="2" customFormat="1" ht="16.5" customHeight="1">
      <c r="A265" s="40"/>
      <c r="B265" s="41"/>
      <c r="C265" s="229" t="s">
        <v>1097</v>
      </c>
      <c r="D265" s="229" t="s">
        <v>230</v>
      </c>
      <c r="E265" s="230" t="s">
        <v>4118</v>
      </c>
      <c r="F265" s="231" t="s">
        <v>4119</v>
      </c>
      <c r="G265" s="232" t="s">
        <v>544</v>
      </c>
      <c r="H265" s="233">
        <v>339</v>
      </c>
      <c r="I265" s="234"/>
      <c r="J265" s="235">
        <f>ROUND(I265*H265,2)</f>
        <v>0</v>
      </c>
      <c r="K265" s="231" t="s">
        <v>251</v>
      </c>
      <c r="L265" s="46"/>
      <c r="M265" s="236" t="s">
        <v>1</v>
      </c>
      <c r="N265" s="237" t="s">
        <v>48</v>
      </c>
      <c r="O265" s="93"/>
      <c r="P265" s="238">
        <f>O265*H265</f>
        <v>0</v>
      </c>
      <c r="Q265" s="238">
        <v>0</v>
      </c>
      <c r="R265" s="238">
        <f>Q265*H265</f>
        <v>0</v>
      </c>
      <c r="S265" s="238">
        <v>0</v>
      </c>
      <c r="T265" s="239">
        <f>S265*H265</f>
        <v>0</v>
      </c>
      <c r="U265" s="40"/>
      <c r="V265" s="40"/>
      <c r="W265" s="40"/>
      <c r="X265" s="40"/>
      <c r="Y265" s="40"/>
      <c r="Z265" s="40"/>
      <c r="AA265" s="40"/>
      <c r="AB265" s="40"/>
      <c r="AC265" s="40"/>
      <c r="AD265" s="40"/>
      <c r="AE265" s="40"/>
      <c r="AR265" s="240" t="s">
        <v>115</v>
      </c>
      <c r="AT265" s="240" t="s">
        <v>230</v>
      </c>
      <c r="AU265" s="240" t="s">
        <v>87</v>
      </c>
      <c r="AY265" s="18" t="s">
        <v>227</v>
      </c>
      <c r="BE265" s="241">
        <f>IF(N265="základní",J265,0)</f>
        <v>0</v>
      </c>
      <c r="BF265" s="241">
        <f>IF(N265="snížená",J265,0)</f>
        <v>0</v>
      </c>
      <c r="BG265" s="241">
        <f>IF(N265="zákl. přenesená",J265,0)</f>
        <v>0</v>
      </c>
      <c r="BH265" s="241">
        <f>IF(N265="sníž. přenesená",J265,0)</f>
        <v>0</v>
      </c>
      <c r="BI265" s="241">
        <f>IF(N265="nulová",J265,0)</f>
        <v>0</v>
      </c>
      <c r="BJ265" s="18" t="s">
        <v>87</v>
      </c>
      <c r="BK265" s="241">
        <f>ROUND(I265*H265,2)</f>
        <v>0</v>
      </c>
      <c r="BL265" s="18" t="s">
        <v>115</v>
      </c>
      <c r="BM265" s="240" t="s">
        <v>1826</v>
      </c>
    </row>
    <row r="266" s="2" customFormat="1" ht="16.5" customHeight="1">
      <c r="A266" s="40"/>
      <c r="B266" s="41"/>
      <c r="C266" s="229" t="s">
        <v>1102</v>
      </c>
      <c r="D266" s="229" t="s">
        <v>230</v>
      </c>
      <c r="E266" s="230" t="s">
        <v>4120</v>
      </c>
      <c r="F266" s="231" t="s">
        <v>4121</v>
      </c>
      <c r="G266" s="232" t="s">
        <v>1861</v>
      </c>
      <c r="H266" s="233">
        <v>185</v>
      </c>
      <c r="I266" s="234"/>
      <c r="J266" s="235">
        <f>ROUND(I266*H266,2)</f>
        <v>0</v>
      </c>
      <c r="K266" s="231" t="s">
        <v>251</v>
      </c>
      <c r="L266" s="46"/>
      <c r="M266" s="236" t="s">
        <v>1</v>
      </c>
      <c r="N266" s="237" t="s">
        <v>48</v>
      </c>
      <c r="O266" s="93"/>
      <c r="P266" s="238">
        <f>O266*H266</f>
        <v>0</v>
      </c>
      <c r="Q266" s="238">
        <v>0</v>
      </c>
      <c r="R266" s="238">
        <f>Q266*H266</f>
        <v>0</v>
      </c>
      <c r="S266" s="238">
        <v>0</v>
      </c>
      <c r="T266" s="239">
        <f>S266*H266</f>
        <v>0</v>
      </c>
      <c r="U266" s="40"/>
      <c r="V266" s="40"/>
      <c r="W266" s="40"/>
      <c r="X266" s="40"/>
      <c r="Y266" s="40"/>
      <c r="Z266" s="40"/>
      <c r="AA266" s="40"/>
      <c r="AB266" s="40"/>
      <c r="AC266" s="40"/>
      <c r="AD266" s="40"/>
      <c r="AE266" s="40"/>
      <c r="AR266" s="240" t="s">
        <v>115</v>
      </c>
      <c r="AT266" s="240" t="s">
        <v>230</v>
      </c>
      <c r="AU266" s="240" t="s">
        <v>87</v>
      </c>
      <c r="AY266" s="18" t="s">
        <v>227</v>
      </c>
      <c r="BE266" s="241">
        <f>IF(N266="základní",J266,0)</f>
        <v>0</v>
      </c>
      <c r="BF266" s="241">
        <f>IF(N266="snížená",J266,0)</f>
        <v>0</v>
      </c>
      <c r="BG266" s="241">
        <f>IF(N266="zákl. přenesená",J266,0)</f>
        <v>0</v>
      </c>
      <c r="BH266" s="241">
        <f>IF(N266="sníž. přenesená",J266,0)</f>
        <v>0</v>
      </c>
      <c r="BI266" s="241">
        <f>IF(N266="nulová",J266,0)</f>
        <v>0</v>
      </c>
      <c r="BJ266" s="18" t="s">
        <v>87</v>
      </c>
      <c r="BK266" s="241">
        <f>ROUND(I266*H266,2)</f>
        <v>0</v>
      </c>
      <c r="BL266" s="18" t="s">
        <v>115</v>
      </c>
      <c r="BM266" s="240" t="s">
        <v>1834</v>
      </c>
    </row>
    <row r="267" s="2" customFormat="1" ht="16.5" customHeight="1">
      <c r="A267" s="40"/>
      <c r="B267" s="41"/>
      <c r="C267" s="229" t="s">
        <v>1106</v>
      </c>
      <c r="D267" s="229" t="s">
        <v>230</v>
      </c>
      <c r="E267" s="230" t="s">
        <v>4122</v>
      </c>
      <c r="F267" s="231" t="s">
        <v>4123</v>
      </c>
      <c r="G267" s="232" t="s">
        <v>1861</v>
      </c>
      <c r="H267" s="233">
        <v>5</v>
      </c>
      <c r="I267" s="234"/>
      <c r="J267" s="235">
        <f>ROUND(I267*H267,2)</f>
        <v>0</v>
      </c>
      <c r="K267" s="231" t="s">
        <v>251</v>
      </c>
      <c r="L267" s="46"/>
      <c r="M267" s="236" t="s">
        <v>1</v>
      </c>
      <c r="N267" s="237" t="s">
        <v>48</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115</v>
      </c>
      <c r="AT267" s="240" t="s">
        <v>230</v>
      </c>
      <c r="AU267" s="240" t="s">
        <v>87</v>
      </c>
      <c r="AY267" s="18" t="s">
        <v>227</v>
      </c>
      <c r="BE267" s="241">
        <f>IF(N267="základní",J267,0)</f>
        <v>0</v>
      </c>
      <c r="BF267" s="241">
        <f>IF(N267="snížená",J267,0)</f>
        <v>0</v>
      </c>
      <c r="BG267" s="241">
        <f>IF(N267="zákl. přenesená",J267,0)</f>
        <v>0</v>
      </c>
      <c r="BH267" s="241">
        <f>IF(N267="sníž. přenesená",J267,0)</f>
        <v>0</v>
      </c>
      <c r="BI267" s="241">
        <f>IF(N267="nulová",J267,0)</f>
        <v>0</v>
      </c>
      <c r="BJ267" s="18" t="s">
        <v>87</v>
      </c>
      <c r="BK267" s="241">
        <f>ROUND(I267*H267,2)</f>
        <v>0</v>
      </c>
      <c r="BL267" s="18" t="s">
        <v>115</v>
      </c>
      <c r="BM267" s="240" t="s">
        <v>1842</v>
      </c>
    </row>
    <row r="268" s="2" customFormat="1" ht="16.5" customHeight="1">
      <c r="A268" s="40"/>
      <c r="B268" s="41"/>
      <c r="C268" s="229" t="s">
        <v>1117</v>
      </c>
      <c r="D268" s="229" t="s">
        <v>230</v>
      </c>
      <c r="E268" s="230" t="s">
        <v>4124</v>
      </c>
      <c r="F268" s="231" t="s">
        <v>4125</v>
      </c>
      <c r="G268" s="232" t="s">
        <v>1861</v>
      </c>
      <c r="H268" s="233">
        <v>30</v>
      </c>
      <c r="I268" s="234"/>
      <c r="J268" s="235">
        <f>ROUND(I268*H268,2)</f>
        <v>0</v>
      </c>
      <c r="K268" s="231" t="s">
        <v>251</v>
      </c>
      <c r="L268" s="46"/>
      <c r="M268" s="236" t="s">
        <v>1</v>
      </c>
      <c r="N268" s="237" t="s">
        <v>48</v>
      </c>
      <c r="O268" s="93"/>
      <c r="P268" s="238">
        <f>O268*H268</f>
        <v>0</v>
      </c>
      <c r="Q268" s="238">
        <v>0</v>
      </c>
      <c r="R268" s="238">
        <f>Q268*H268</f>
        <v>0</v>
      </c>
      <c r="S268" s="238">
        <v>0</v>
      </c>
      <c r="T268" s="239">
        <f>S268*H268</f>
        <v>0</v>
      </c>
      <c r="U268" s="40"/>
      <c r="V268" s="40"/>
      <c r="W268" s="40"/>
      <c r="X268" s="40"/>
      <c r="Y268" s="40"/>
      <c r="Z268" s="40"/>
      <c r="AA268" s="40"/>
      <c r="AB268" s="40"/>
      <c r="AC268" s="40"/>
      <c r="AD268" s="40"/>
      <c r="AE268" s="40"/>
      <c r="AR268" s="240" t="s">
        <v>115</v>
      </c>
      <c r="AT268" s="240" t="s">
        <v>230</v>
      </c>
      <c r="AU268" s="240" t="s">
        <v>87</v>
      </c>
      <c r="AY268" s="18" t="s">
        <v>227</v>
      </c>
      <c r="BE268" s="241">
        <f>IF(N268="základní",J268,0)</f>
        <v>0</v>
      </c>
      <c r="BF268" s="241">
        <f>IF(N268="snížená",J268,0)</f>
        <v>0</v>
      </c>
      <c r="BG268" s="241">
        <f>IF(N268="zákl. přenesená",J268,0)</f>
        <v>0</v>
      </c>
      <c r="BH268" s="241">
        <f>IF(N268="sníž. přenesená",J268,0)</f>
        <v>0</v>
      </c>
      <c r="BI268" s="241">
        <f>IF(N268="nulová",J268,0)</f>
        <v>0</v>
      </c>
      <c r="BJ268" s="18" t="s">
        <v>87</v>
      </c>
      <c r="BK268" s="241">
        <f>ROUND(I268*H268,2)</f>
        <v>0</v>
      </c>
      <c r="BL268" s="18" t="s">
        <v>115</v>
      </c>
      <c r="BM268" s="240" t="s">
        <v>1850</v>
      </c>
    </row>
    <row r="269" s="2" customFormat="1" ht="16.5" customHeight="1">
      <c r="A269" s="40"/>
      <c r="B269" s="41"/>
      <c r="C269" s="229" t="s">
        <v>1124</v>
      </c>
      <c r="D269" s="229" t="s">
        <v>230</v>
      </c>
      <c r="E269" s="230" t="s">
        <v>4126</v>
      </c>
      <c r="F269" s="231" t="s">
        <v>4127</v>
      </c>
      <c r="G269" s="232" t="s">
        <v>1861</v>
      </c>
      <c r="H269" s="233">
        <v>5</v>
      </c>
      <c r="I269" s="234"/>
      <c r="J269" s="235">
        <f>ROUND(I269*H269,2)</f>
        <v>0</v>
      </c>
      <c r="K269" s="231" t="s">
        <v>251</v>
      </c>
      <c r="L269" s="46"/>
      <c r="M269" s="236" t="s">
        <v>1</v>
      </c>
      <c r="N269" s="237" t="s">
        <v>48</v>
      </c>
      <c r="O269" s="93"/>
      <c r="P269" s="238">
        <f>O269*H269</f>
        <v>0</v>
      </c>
      <c r="Q269" s="238">
        <v>0</v>
      </c>
      <c r="R269" s="238">
        <f>Q269*H269</f>
        <v>0</v>
      </c>
      <c r="S269" s="238">
        <v>0</v>
      </c>
      <c r="T269" s="239">
        <f>S269*H269</f>
        <v>0</v>
      </c>
      <c r="U269" s="40"/>
      <c r="V269" s="40"/>
      <c r="W269" s="40"/>
      <c r="X269" s="40"/>
      <c r="Y269" s="40"/>
      <c r="Z269" s="40"/>
      <c r="AA269" s="40"/>
      <c r="AB269" s="40"/>
      <c r="AC269" s="40"/>
      <c r="AD269" s="40"/>
      <c r="AE269" s="40"/>
      <c r="AR269" s="240" t="s">
        <v>115</v>
      </c>
      <c r="AT269" s="240" t="s">
        <v>230</v>
      </c>
      <c r="AU269" s="240" t="s">
        <v>87</v>
      </c>
      <c r="AY269" s="18" t="s">
        <v>227</v>
      </c>
      <c r="BE269" s="241">
        <f>IF(N269="základní",J269,0)</f>
        <v>0</v>
      </c>
      <c r="BF269" s="241">
        <f>IF(N269="snížená",J269,0)</f>
        <v>0</v>
      </c>
      <c r="BG269" s="241">
        <f>IF(N269="zákl. přenesená",J269,0)</f>
        <v>0</v>
      </c>
      <c r="BH269" s="241">
        <f>IF(N269="sníž. přenesená",J269,0)</f>
        <v>0</v>
      </c>
      <c r="BI269" s="241">
        <f>IF(N269="nulová",J269,0)</f>
        <v>0</v>
      </c>
      <c r="BJ269" s="18" t="s">
        <v>87</v>
      </c>
      <c r="BK269" s="241">
        <f>ROUND(I269*H269,2)</f>
        <v>0</v>
      </c>
      <c r="BL269" s="18" t="s">
        <v>115</v>
      </c>
      <c r="BM269" s="240" t="s">
        <v>1858</v>
      </c>
    </row>
    <row r="270" s="2" customFormat="1" ht="16.5" customHeight="1">
      <c r="A270" s="40"/>
      <c r="B270" s="41"/>
      <c r="C270" s="229" t="s">
        <v>1126</v>
      </c>
      <c r="D270" s="229" t="s">
        <v>230</v>
      </c>
      <c r="E270" s="230" t="s">
        <v>4128</v>
      </c>
      <c r="F270" s="231" t="s">
        <v>4129</v>
      </c>
      <c r="G270" s="232" t="s">
        <v>1861</v>
      </c>
      <c r="H270" s="233">
        <v>1</v>
      </c>
      <c r="I270" s="234"/>
      <c r="J270" s="235">
        <f>ROUND(I270*H270,2)</f>
        <v>0</v>
      </c>
      <c r="K270" s="231" t="s">
        <v>251</v>
      </c>
      <c r="L270" s="46"/>
      <c r="M270" s="236" t="s">
        <v>1</v>
      </c>
      <c r="N270" s="237" t="s">
        <v>48</v>
      </c>
      <c r="O270" s="93"/>
      <c r="P270" s="238">
        <f>O270*H270</f>
        <v>0</v>
      </c>
      <c r="Q270" s="238">
        <v>0</v>
      </c>
      <c r="R270" s="238">
        <f>Q270*H270</f>
        <v>0</v>
      </c>
      <c r="S270" s="238">
        <v>0</v>
      </c>
      <c r="T270" s="239">
        <f>S270*H270</f>
        <v>0</v>
      </c>
      <c r="U270" s="40"/>
      <c r="V270" s="40"/>
      <c r="W270" s="40"/>
      <c r="X270" s="40"/>
      <c r="Y270" s="40"/>
      <c r="Z270" s="40"/>
      <c r="AA270" s="40"/>
      <c r="AB270" s="40"/>
      <c r="AC270" s="40"/>
      <c r="AD270" s="40"/>
      <c r="AE270" s="40"/>
      <c r="AR270" s="240" t="s">
        <v>115</v>
      </c>
      <c r="AT270" s="240" t="s">
        <v>230</v>
      </c>
      <c r="AU270" s="240" t="s">
        <v>87</v>
      </c>
      <c r="AY270" s="18" t="s">
        <v>227</v>
      </c>
      <c r="BE270" s="241">
        <f>IF(N270="základní",J270,0)</f>
        <v>0</v>
      </c>
      <c r="BF270" s="241">
        <f>IF(N270="snížená",J270,0)</f>
        <v>0</v>
      </c>
      <c r="BG270" s="241">
        <f>IF(N270="zákl. přenesená",J270,0)</f>
        <v>0</v>
      </c>
      <c r="BH270" s="241">
        <f>IF(N270="sníž. přenesená",J270,0)</f>
        <v>0</v>
      </c>
      <c r="BI270" s="241">
        <f>IF(N270="nulová",J270,0)</f>
        <v>0</v>
      </c>
      <c r="BJ270" s="18" t="s">
        <v>87</v>
      </c>
      <c r="BK270" s="241">
        <f>ROUND(I270*H270,2)</f>
        <v>0</v>
      </c>
      <c r="BL270" s="18" t="s">
        <v>115</v>
      </c>
      <c r="BM270" s="240" t="s">
        <v>1867</v>
      </c>
    </row>
    <row r="271" s="2" customFormat="1" ht="16.5" customHeight="1">
      <c r="A271" s="40"/>
      <c r="B271" s="41"/>
      <c r="C271" s="229" t="s">
        <v>1130</v>
      </c>
      <c r="D271" s="229" t="s">
        <v>230</v>
      </c>
      <c r="E271" s="230" t="s">
        <v>4130</v>
      </c>
      <c r="F271" s="231" t="s">
        <v>4131</v>
      </c>
      <c r="G271" s="232" t="s">
        <v>1861</v>
      </c>
      <c r="H271" s="233">
        <v>3</v>
      </c>
      <c r="I271" s="234"/>
      <c r="J271" s="235">
        <f>ROUND(I271*H271,2)</f>
        <v>0</v>
      </c>
      <c r="K271" s="231" t="s">
        <v>251</v>
      </c>
      <c r="L271" s="46"/>
      <c r="M271" s="236" t="s">
        <v>1</v>
      </c>
      <c r="N271" s="237" t="s">
        <v>48</v>
      </c>
      <c r="O271" s="93"/>
      <c r="P271" s="238">
        <f>O271*H271</f>
        <v>0</v>
      </c>
      <c r="Q271" s="238">
        <v>0</v>
      </c>
      <c r="R271" s="238">
        <f>Q271*H271</f>
        <v>0</v>
      </c>
      <c r="S271" s="238">
        <v>0</v>
      </c>
      <c r="T271" s="239">
        <f>S271*H271</f>
        <v>0</v>
      </c>
      <c r="U271" s="40"/>
      <c r="V271" s="40"/>
      <c r="W271" s="40"/>
      <c r="X271" s="40"/>
      <c r="Y271" s="40"/>
      <c r="Z271" s="40"/>
      <c r="AA271" s="40"/>
      <c r="AB271" s="40"/>
      <c r="AC271" s="40"/>
      <c r="AD271" s="40"/>
      <c r="AE271" s="40"/>
      <c r="AR271" s="240" t="s">
        <v>115</v>
      </c>
      <c r="AT271" s="240" t="s">
        <v>230</v>
      </c>
      <c r="AU271" s="240" t="s">
        <v>87</v>
      </c>
      <c r="AY271" s="18" t="s">
        <v>227</v>
      </c>
      <c r="BE271" s="241">
        <f>IF(N271="základní",J271,0)</f>
        <v>0</v>
      </c>
      <c r="BF271" s="241">
        <f>IF(N271="snížená",J271,0)</f>
        <v>0</v>
      </c>
      <c r="BG271" s="241">
        <f>IF(N271="zákl. přenesená",J271,0)</f>
        <v>0</v>
      </c>
      <c r="BH271" s="241">
        <f>IF(N271="sníž. přenesená",J271,0)</f>
        <v>0</v>
      </c>
      <c r="BI271" s="241">
        <f>IF(N271="nulová",J271,0)</f>
        <v>0</v>
      </c>
      <c r="BJ271" s="18" t="s">
        <v>87</v>
      </c>
      <c r="BK271" s="241">
        <f>ROUND(I271*H271,2)</f>
        <v>0</v>
      </c>
      <c r="BL271" s="18" t="s">
        <v>115</v>
      </c>
      <c r="BM271" s="240" t="s">
        <v>1875</v>
      </c>
    </row>
    <row r="272" s="2" customFormat="1" ht="16.5" customHeight="1">
      <c r="A272" s="40"/>
      <c r="B272" s="41"/>
      <c r="C272" s="229" t="s">
        <v>1140</v>
      </c>
      <c r="D272" s="229" t="s">
        <v>230</v>
      </c>
      <c r="E272" s="230" t="s">
        <v>4132</v>
      </c>
      <c r="F272" s="231" t="s">
        <v>4133</v>
      </c>
      <c r="G272" s="232" t="s">
        <v>544</v>
      </c>
      <c r="H272" s="233">
        <v>80</v>
      </c>
      <c r="I272" s="234"/>
      <c r="J272" s="235">
        <f>ROUND(I272*H272,2)</f>
        <v>0</v>
      </c>
      <c r="K272" s="231" t="s">
        <v>251</v>
      </c>
      <c r="L272" s="46"/>
      <c r="M272" s="236" t="s">
        <v>1</v>
      </c>
      <c r="N272" s="237" t="s">
        <v>48</v>
      </c>
      <c r="O272" s="93"/>
      <c r="P272" s="238">
        <f>O272*H272</f>
        <v>0</v>
      </c>
      <c r="Q272" s="238">
        <v>0</v>
      </c>
      <c r="R272" s="238">
        <f>Q272*H272</f>
        <v>0</v>
      </c>
      <c r="S272" s="238">
        <v>0</v>
      </c>
      <c r="T272" s="239">
        <f>S272*H272</f>
        <v>0</v>
      </c>
      <c r="U272" s="40"/>
      <c r="V272" s="40"/>
      <c r="W272" s="40"/>
      <c r="X272" s="40"/>
      <c r="Y272" s="40"/>
      <c r="Z272" s="40"/>
      <c r="AA272" s="40"/>
      <c r="AB272" s="40"/>
      <c r="AC272" s="40"/>
      <c r="AD272" s="40"/>
      <c r="AE272" s="40"/>
      <c r="AR272" s="240" t="s">
        <v>115</v>
      </c>
      <c r="AT272" s="240" t="s">
        <v>230</v>
      </c>
      <c r="AU272" s="240" t="s">
        <v>87</v>
      </c>
      <c r="AY272" s="18" t="s">
        <v>227</v>
      </c>
      <c r="BE272" s="241">
        <f>IF(N272="základní",J272,0)</f>
        <v>0</v>
      </c>
      <c r="BF272" s="241">
        <f>IF(N272="snížená",J272,0)</f>
        <v>0</v>
      </c>
      <c r="BG272" s="241">
        <f>IF(N272="zákl. přenesená",J272,0)</f>
        <v>0</v>
      </c>
      <c r="BH272" s="241">
        <f>IF(N272="sníž. přenesená",J272,0)</f>
        <v>0</v>
      </c>
      <c r="BI272" s="241">
        <f>IF(N272="nulová",J272,0)</f>
        <v>0</v>
      </c>
      <c r="BJ272" s="18" t="s">
        <v>87</v>
      </c>
      <c r="BK272" s="241">
        <f>ROUND(I272*H272,2)</f>
        <v>0</v>
      </c>
      <c r="BL272" s="18" t="s">
        <v>115</v>
      </c>
      <c r="BM272" s="240" t="s">
        <v>1883</v>
      </c>
    </row>
    <row r="273" s="2" customFormat="1" ht="16.5" customHeight="1">
      <c r="A273" s="40"/>
      <c r="B273" s="41"/>
      <c r="C273" s="229" t="s">
        <v>1145</v>
      </c>
      <c r="D273" s="229" t="s">
        <v>230</v>
      </c>
      <c r="E273" s="230" t="s">
        <v>4134</v>
      </c>
      <c r="F273" s="231" t="s">
        <v>4135</v>
      </c>
      <c r="G273" s="232" t="s">
        <v>544</v>
      </c>
      <c r="H273" s="233">
        <v>85</v>
      </c>
      <c r="I273" s="234"/>
      <c r="J273" s="235">
        <f>ROUND(I273*H273,2)</f>
        <v>0</v>
      </c>
      <c r="K273" s="231" t="s">
        <v>251</v>
      </c>
      <c r="L273" s="46"/>
      <c r="M273" s="236" t="s">
        <v>1</v>
      </c>
      <c r="N273" s="237" t="s">
        <v>48</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115</v>
      </c>
      <c r="AT273" s="240" t="s">
        <v>230</v>
      </c>
      <c r="AU273" s="240" t="s">
        <v>87</v>
      </c>
      <c r="AY273" s="18" t="s">
        <v>227</v>
      </c>
      <c r="BE273" s="241">
        <f>IF(N273="základní",J273,0)</f>
        <v>0</v>
      </c>
      <c r="BF273" s="241">
        <f>IF(N273="snížená",J273,0)</f>
        <v>0</v>
      </c>
      <c r="BG273" s="241">
        <f>IF(N273="zákl. přenesená",J273,0)</f>
        <v>0</v>
      </c>
      <c r="BH273" s="241">
        <f>IF(N273="sníž. přenesená",J273,0)</f>
        <v>0</v>
      </c>
      <c r="BI273" s="241">
        <f>IF(N273="nulová",J273,0)</f>
        <v>0</v>
      </c>
      <c r="BJ273" s="18" t="s">
        <v>87</v>
      </c>
      <c r="BK273" s="241">
        <f>ROUND(I273*H273,2)</f>
        <v>0</v>
      </c>
      <c r="BL273" s="18" t="s">
        <v>115</v>
      </c>
      <c r="BM273" s="240" t="s">
        <v>1893</v>
      </c>
    </row>
    <row r="274" s="2" customFormat="1" ht="16.5" customHeight="1">
      <c r="A274" s="40"/>
      <c r="B274" s="41"/>
      <c r="C274" s="229" t="s">
        <v>1150</v>
      </c>
      <c r="D274" s="229" t="s">
        <v>230</v>
      </c>
      <c r="E274" s="230" t="s">
        <v>4136</v>
      </c>
      <c r="F274" s="231" t="s">
        <v>4137</v>
      </c>
      <c r="G274" s="232" t="s">
        <v>1861</v>
      </c>
      <c r="H274" s="233">
        <v>2</v>
      </c>
      <c r="I274" s="234"/>
      <c r="J274" s="235">
        <f>ROUND(I274*H274,2)</f>
        <v>0</v>
      </c>
      <c r="K274" s="231" t="s">
        <v>251</v>
      </c>
      <c r="L274" s="46"/>
      <c r="M274" s="236" t="s">
        <v>1</v>
      </c>
      <c r="N274" s="237" t="s">
        <v>48</v>
      </c>
      <c r="O274" s="93"/>
      <c r="P274" s="238">
        <f>O274*H274</f>
        <v>0</v>
      </c>
      <c r="Q274" s="238">
        <v>0</v>
      </c>
      <c r="R274" s="238">
        <f>Q274*H274</f>
        <v>0</v>
      </c>
      <c r="S274" s="238">
        <v>0</v>
      </c>
      <c r="T274" s="239">
        <f>S274*H274</f>
        <v>0</v>
      </c>
      <c r="U274" s="40"/>
      <c r="V274" s="40"/>
      <c r="W274" s="40"/>
      <c r="X274" s="40"/>
      <c r="Y274" s="40"/>
      <c r="Z274" s="40"/>
      <c r="AA274" s="40"/>
      <c r="AB274" s="40"/>
      <c r="AC274" s="40"/>
      <c r="AD274" s="40"/>
      <c r="AE274" s="40"/>
      <c r="AR274" s="240" t="s">
        <v>115</v>
      </c>
      <c r="AT274" s="240" t="s">
        <v>230</v>
      </c>
      <c r="AU274" s="240" t="s">
        <v>87</v>
      </c>
      <c r="AY274" s="18" t="s">
        <v>227</v>
      </c>
      <c r="BE274" s="241">
        <f>IF(N274="základní",J274,0)</f>
        <v>0</v>
      </c>
      <c r="BF274" s="241">
        <f>IF(N274="snížená",J274,0)</f>
        <v>0</v>
      </c>
      <c r="BG274" s="241">
        <f>IF(N274="zákl. přenesená",J274,0)</f>
        <v>0</v>
      </c>
      <c r="BH274" s="241">
        <f>IF(N274="sníž. přenesená",J274,0)</f>
        <v>0</v>
      </c>
      <c r="BI274" s="241">
        <f>IF(N274="nulová",J274,0)</f>
        <v>0</v>
      </c>
      <c r="BJ274" s="18" t="s">
        <v>87</v>
      </c>
      <c r="BK274" s="241">
        <f>ROUND(I274*H274,2)</f>
        <v>0</v>
      </c>
      <c r="BL274" s="18" t="s">
        <v>115</v>
      </c>
      <c r="BM274" s="240" t="s">
        <v>1902</v>
      </c>
    </row>
    <row r="275" s="2" customFormat="1" ht="16.5" customHeight="1">
      <c r="A275" s="40"/>
      <c r="B275" s="41"/>
      <c r="C275" s="229" t="s">
        <v>1156</v>
      </c>
      <c r="D275" s="229" t="s">
        <v>230</v>
      </c>
      <c r="E275" s="230" t="s">
        <v>4138</v>
      </c>
      <c r="F275" s="231" t="s">
        <v>4139</v>
      </c>
      <c r="G275" s="232" t="s">
        <v>1861</v>
      </c>
      <c r="H275" s="233">
        <v>1</v>
      </c>
      <c r="I275" s="234"/>
      <c r="J275" s="235">
        <f>ROUND(I275*H275,2)</f>
        <v>0</v>
      </c>
      <c r="K275" s="231" t="s">
        <v>251</v>
      </c>
      <c r="L275" s="46"/>
      <c r="M275" s="236" t="s">
        <v>1</v>
      </c>
      <c r="N275" s="237" t="s">
        <v>48</v>
      </c>
      <c r="O275" s="93"/>
      <c r="P275" s="238">
        <f>O275*H275</f>
        <v>0</v>
      </c>
      <c r="Q275" s="238">
        <v>0</v>
      </c>
      <c r="R275" s="238">
        <f>Q275*H275</f>
        <v>0</v>
      </c>
      <c r="S275" s="238">
        <v>0</v>
      </c>
      <c r="T275" s="239">
        <f>S275*H275</f>
        <v>0</v>
      </c>
      <c r="U275" s="40"/>
      <c r="V275" s="40"/>
      <c r="W275" s="40"/>
      <c r="X275" s="40"/>
      <c r="Y275" s="40"/>
      <c r="Z275" s="40"/>
      <c r="AA275" s="40"/>
      <c r="AB275" s="40"/>
      <c r="AC275" s="40"/>
      <c r="AD275" s="40"/>
      <c r="AE275" s="40"/>
      <c r="AR275" s="240" t="s">
        <v>115</v>
      </c>
      <c r="AT275" s="240" t="s">
        <v>230</v>
      </c>
      <c r="AU275" s="240" t="s">
        <v>87</v>
      </c>
      <c r="AY275" s="18" t="s">
        <v>227</v>
      </c>
      <c r="BE275" s="241">
        <f>IF(N275="základní",J275,0)</f>
        <v>0</v>
      </c>
      <c r="BF275" s="241">
        <f>IF(N275="snížená",J275,0)</f>
        <v>0</v>
      </c>
      <c r="BG275" s="241">
        <f>IF(N275="zákl. přenesená",J275,0)</f>
        <v>0</v>
      </c>
      <c r="BH275" s="241">
        <f>IF(N275="sníž. přenesená",J275,0)</f>
        <v>0</v>
      </c>
      <c r="BI275" s="241">
        <f>IF(N275="nulová",J275,0)</f>
        <v>0</v>
      </c>
      <c r="BJ275" s="18" t="s">
        <v>87</v>
      </c>
      <c r="BK275" s="241">
        <f>ROUND(I275*H275,2)</f>
        <v>0</v>
      </c>
      <c r="BL275" s="18" t="s">
        <v>115</v>
      </c>
      <c r="BM275" s="240" t="s">
        <v>1911</v>
      </c>
    </row>
    <row r="276" s="2" customFormat="1" ht="16.5" customHeight="1">
      <c r="A276" s="40"/>
      <c r="B276" s="41"/>
      <c r="C276" s="229" t="s">
        <v>1163</v>
      </c>
      <c r="D276" s="229" t="s">
        <v>230</v>
      </c>
      <c r="E276" s="230" t="s">
        <v>4140</v>
      </c>
      <c r="F276" s="231" t="s">
        <v>4141</v>
      </c>
      <c r="G276" s="232" t="s">
        <v>1861</v>
      </c>
      <c r="H276" s="233">
        <v>200</v>
      </c>
      <c r="I276" s="234"/>
      <c r="J276" s="235">
        <f>ROUND(I276*H276,2)</f>
        <v>0</v>
      </c>
      <c r="K276" s="231" t="s">
        <v>251</v>
      </c>
      <c r="L276" s="46"/>
      <c r="M276" s="236" t="s">
        <v>1</v>
      </c>
      <c r="N276" s="237" t="s">
        <v>48</v>
      </c>
      <c r="O276" s="93"/>
      <c r="P276" s="238">
        <f>O276*H276</f>
        <v>0</v>
      </c>
      <c r="Q276" s="238">
        <v>0</v>
      </c>
      <c r="R276" s="238">
        <f>Q276*H276</f>
        <v>0</v>
      </c>
      <c r="S276" s="238">
        <v>0</v>
      </c>
      <c r="T276" s="239">
        <f>S276*H276</f>
        <v>0</v>
      </c>
      <c r="U276" s="40"/>
      <c r="V276" s="40"/>
      <c r="W276" s="40"/>
      <c r="X276" s="40"/>
      <c r="Y276" s="40"/>
      <c r="Z276" s="40"/>
      <c r="AA276" s="40"/>
      <c r="AB276" s="40"/>
      <c r="AC276" s="40"/>
      <c r="AD276" s="40"/>
      <c r="AE276" s="40"/>
      <c r="AR276" s="240" t="s">
        <v>115</v>
      </c>
      <c r="AT276" s="240" t="s">
        <v>230</v>
      </c>
      <c r="AU276" s="240" t="s">
        <v>87</v>
      </c>
      <c r="AY276" s="18" t="s">
        <v>227</v>
      </c>
      <c r="BE276" s="241">
        <f>IF(N276="základní",J276,0)</f>
        <v>0</v>
      </c>
      <c r="BF276" s="241">
        <f>IF(N276="snížená",J276,0)</f>
        <v>0</v>
      </c>
      <c r="BG276" s="241">
        <f>IF(N276="zákl. přenesená",J276,0)</f>
        <v>0</v>
      </c>
      <c r="BH276" s="241">
        <f>IF(N276="sníž. přenesená",J276,0)</f>
        <v>0</v>
      </c>
      <c r="BI276" s="241">
        <f>IF(N276="nulová",J276,0)</f>
        <v>0</v>
      </c>
      <c r="BJ276" s="18" t="s">
        <v>87</v>
      </c>
      <c r="BK276" s="241">
        <f>ROUND(I276*H276,2)</f>
        <v>0</v>
      </c>
      <c r="BL276" s="18" t="s">
        <v>115</v>
      </c>
      <c r="BM276" s="240" t="s">
        <v>1919</v>
      </c>
    </row>
    <row r="277" s="2" customFormat="1" ht="16.5" customHeight="1">
      <c r="A277" s="40"/>
      <c r="B277" s="41"/>
      <c r="C277" s="229" t="s">
        <v>1169</v>
      </c>
      <c r="D277" s="229" t="s">
        <v>230</v>
      </c>
      <c r="E277" s="230" t="s">
        <v>4142</v>
      </c>
      <c r="F277" s="231" t="s">
        <v>4143</v>
      </c>
      <c r="G277" s="232" t="s">
        <v>1861</v>
      </c>
      <c r="H277" s="233">
        <v>9</v>
      </c>
      <c r="I277" s="234"/>
      <c r="J277" s="235">
        <f>ROUND(I277*H277,2)</f>
        <v>0</v>
      </c>
      <c r="K277" s="231" t="s">
        <v>251</v>
      </c>
      <c r="L277" s="46"/>
      <c r="M277" s="236" t="s">
        <v>1</v>
      </c>
      <c r="N277" s="237" t="s">
        <v>48</v>
      </c>
      <c r="O277" s="93"/>
      <c r="P277" s="238">
        <f>O277*H277</f>
        <v>0</v>
      </c>
      <c r="Q277" s="238">
        <v>0</v>
      </c>
      <c r="R277" s="238">
        <f>Q277*H277</f>
        <v>0</v>
      </c>
      <c r="S277" s="238">
        <v>0</v>
      </c>
      <c r="T277" s="239">
        <f>S277*H277</f>
        <v>0</v>
      </c>
      <c r="U277" s="40"/>
      <c r="V277" s="40"/>
      <c r="W277" s="40"/>
      <c r="X277" s="40"/>
      <c r="Y277" s="40"/>
      <c r="Z277" s="40"/>
      <c r="AA277" s="40"/>
      <c r="AB277" s="40"/>
      <c r="AC277" s="40"/>
      <c r="AD277" s="40"/>
      <c r="AE277" s="40"/>
      <c r="AR277" s="240" t="s">
        <v>115</v>
      </c>
      <c r="AT277" s="240" t="s">
        <v>230</v>
      </c>
      <c r="AU277" s="240" t="s">
        <v>87</v>
      </c>
      <c r="AY277" s="18" t="s">
        <v>227</v>
      </c>
      <c r="BE277" s="241">
        <f>IF(N277="základní",J277,0)</f>
        <v>0</v>
      </c>
      <c r="BF277" s="241">
        <f>IF(N277="snížená",J277,0)</f>
        <v>0</v>
      </c>
      <c r="BG277" s="241">
        <f>IF(N277="zákl. přenesená",J277,0)</f>
        <v>0</v>
      </c>
      <c r="BH277" s="241">
        <f>IF(N277="sníž. přenesená",J277,0)</f>
        <v>0</v>
      </c>
      <c r="BI277" s="241">
        <f>IF(N277="nulová",J277,0)</f>
        <v>0</v>
      </c>
      <c r="BJ277" s="18" t="s">
        <v>87</v>
      </c>
      <c r="BK277" s="241">
        <f>ROUND(I277*H277,2)</f>
        <v>0</v>
      </c>
      <c r="BL277" s="18" t="s">
        <v>115</v>
      </c>
      <c r="BM277" s="240" t="s">
        <v>1927</v>
      </c>
    </row>
    <row r="278" s="12" customFormat="1" ht="25.92" customHeight="1">
      <c r="A278" s="12"/>
      <c r="B278" s="213"/>
      <c r="C278" s="214"/>
      <c r="D278" s="215" t="s">
        <v>82</v>
      </c>
      <c r="E278" s="216" t="s">
        <v>4144</v>
      </c>
      <c r="F278" s="216" t="s">
        <v>4145</v>
      </c>
      <c r="G278" s="214"/>
      <c r="H278" s="214"/>
      <c r="I278" s="217"/>
      <c r="J278" s="218">
        <f>BK278</f>
        <v>0</v>
      </c>
      <c r="K278" s="214"/>
      <c r="L278" s="219"/>
      <c r="M278" s="220"/>
      <c r="N278" s="221"/>
      <c r="O278" s="221"/>
      <c r="P278" s="222">
        <f>SUM(P279:P298)</f>
        <v>0</v>
      </c>
      <c r="Q278" s="221"/>
      <c r="R278" s="222">
        <f>SUM(R279:R298)</f>
        <v>0</v>
      </c>
      <c r="S278" s="221"/>
      <c r="T278" s="223">
        <f>SUM(T279:T298)</f>
        <v>0</v>
      </c>
      <c r="U278" s="12"/>
      <c r="V278" s="12"/>
      <c r="W278" s="12"/>
      <c r="X278" s="12"/>
      <c r="Y278" s="12"/>
      <c r="Z278" s="12"/>
      <c r="AA278" s="12"/>
      <c r="AB278" s="12"/>
      <c r="AC278" s="12"/>
      <c r="AD278" s="12"/>
      <c r="AE278" s="12"/>
      <c r="AR278" s="224" t="s">
        <v>87</v>
      </c>
      <c r="AT278" s="225" t="s">
        <v>82</v>
      </c>
      <c r="AU278" s="225" t="s">
        <v>83</v>
      </c>
      <c r="AY278" s="224" t="s">
        <v>227</v>
      </c>
      <c r="BK278" s="226">
        <f>SUM(BK279:BK298)</f>
        <v>0</v>
      </c>
    </row>
    <row r="279" s="2" customFormat="1" ht="16.5" customHeight="1">
      <c r="A279" s="40"/>
      <c r="B279" s="41"/>
      <c r="C279" s="229" t="s">
        <v>1173</v>
      </c>
      <c r="D279" s="229" t="s">
        <v>230</v>
      </c>
      <c r="E279" s="230" t="s">
        <v>4146</v>
      </c>
      <c r="F279" s="231" t="s">
        <v>4147</v>
      </c>
      <c r="G279" s="232" t="s">
        <v>4148</v>
      </c>
      <c r="H279" s="233">
        <v>0.029999999999999999</v>
      </c>
      <c r="I279" s="234"/>
      <c r="J279" s="235">
        <f>ROUND(I279*H279,2)</f>
        <v>0</v>
      </c>
      <c r="K279" s="231" t="s">
        <v>251</v>
      </c>
      <c r="L279" s="46"/>
      <c r="M279" s="236" t="s">
        <v>1</v>
      </c>
      <c r="N279" s="237" t="s">
        <v>48</v>
      </c>
      <c r="O279" s="93"/>
      <c r="P279" s="238">
        <f>O279*H279</f>
        <v>0</v>
      </c>
      <c r="Q279" s="238">
        <v>0</v>
      </c>
      <c r="R279" s="238">
        <f>Q279*H279</f>
        <v>0</v>
      </c>
      <c r="S279" s="238">
        <v>0</v>
      </c>
      <c r="T279" s="239">
        <f>S279*H279</f>
        <v>0</v>
      </c>
      <c r="U279" s="40"/>
      <c r="V279" s="40"/>
      <c r="W279" s="40"/>
      <c r="X279" s="40"/>
      <c r="Y279" s="40"/>
      <c r="Z279" s="40"/>
      <c r="AA279" s="40"/>
      <c r="AB279" s="40"/>
      <c r="AC279" s="40"/>
      <c r="AD279" s="40"/>
      <c r="AE279" s="40"/>
      <c r="AR279" s="240" t="s">
        <v>115</v>
      </c>
      <c r="AT279" s="240" t="s">
        <v>230</v>
      </c>
      <c r="AU279" s="240" t="s">
        <v>87</v>
      </c>
      <c r="AY279" s="18" t="s">
        <v>227</v>
      </c>
      <c r="BE279" s="241">
        <f>IF(N279="základní",J279,0)</f>
        <v>0</v>
      </c>
      <c r="BF279" s="241">
        <f>IF(N279="snížená",J279,0)</f>
        <v>0</v>
      </c>
      <c r="BG279" s="241">
        <f>IF(N279="zákl. přenesená",J279,0)</f>
        <v>0</v>
      </c>
      <c r="BH279" s="241">
        <f>IF(N279="sníž. přenesená",J279,0)</f>
        <v>0</v>
      </c>
      <c r="BI279" s="241">
        <f>IF(N279="nulová",J279,0)</f>
        <v>0</v>
      </c>
      <c r="BJ279" s="18" t="s">
        <v>87</v>
      </c>
      <c r="BK279" s="241">
        <f>ROUND(I279*H279,2)</f>
        <v>0</v>
      </c>
      <c r="BL279" s="18" t="s">
        <v>115</v>
      </c>
      <c r="BM279" s="240" t="s">
        <v>1935</v>
      </c>
    </row>
    <row r="280" s="2" customFormat="1" ht="16.5" customHeight="1">
      <c r="A280" s="40"/>
      <c r="B280" s="41"/>
      <c r="C280" s="229" t="s">
        <v>1181</v>
      </c>
      <c r="D280" s="229" t="s">
        <v>230</v>
      </c>
      <c r="E280" s="230" t="s">
        <v>4149</v>
      </c>
      <c r="F280" s="231" t="s">
        <v>4150</v>
      </c>
      <c r="G280" s="232" t="s">
        <v>415</v>
      </c>
      <c r="H280" s="233">
        <v>2</v>
      </c>
      <c r="I280" s="234"/>
      <c r="J280" s="235">
        <f>ROUND(I280*H280,2)</f>
        <v>0</v>
      </c>
      <c r="K280" s="231" t="s">
        <v>251</v>
      </c>
      <c r="L280" s="46"/>
      <c r="M280" s="236" t="s">
        <v>1</v>
      </c>
      <c r="N280" s="237" t="s">
        <v>48</v>
      </c>
      <c r="O280" s="93"/>
      <c r="P280" s="238">
        <f>O280*H280</f>
        <v>0</v>
      </c>
      <c r="Q280" s="238">
        <v>0</v>
      </c>
      <c r="R280" s="238">
        <f>Q280*H280</f>
        <v>0</v>
      </c>
      <c r="S280" s="238">
        <v>0</v>
      </c>
      <c r="T280" s="239">
        <f>S280*H280</f>
        <v>0</v>
      </c>
      <c r="U280" s="40"/>
      <c r="V280" s="40"/>
      <c r="W280" s="40"/>
      <c r="X280" s="40"/>
      <c r="Y280" s="40"/>
      <c r="Z280" s="40"/>
      <c r="AA280" s="40"/>
      <c r="AB280" s="40"/>
      <c r="AC280" s="40"/>
      <c r="AD280" s="40"/>
      <c r="AE280" s="40"/>
      <c r="AR280" s="240" t="s">
        <v>115</v>
      </c>
      <c r="AT280" s="240" t="s">
        <v>230</v>
      </c>
      <c r="AU280" s="240" t="s">
        <v>87</v>
      </c>
      <c r="AY280" s="18" t="s">
        <v>227</v>
      </c>
      <c r="BE280" s="241">
        <f>IF(N280="základní",J280,0)</f>
        <v>0</v>
      </c>
      <c r="BF280" s="241">
        <f>IF(N280="snížená",J280,0)</f>
        <v>0</v>
      </c>
      <c r="BG280" s="241">
        <f>IF(N280="zákl. přenesená",J280,0)</f>
        <v>0</v>
      </c>
      <c r="BH280" s="241">
        <f>IF(N280="sníž. přenesená",J280,0)</f>
        <v>0</v>
      </c>
      <c r="BI280" s="241">
        <f>IF(N280="nulová",J280,0)</f>
        <v>0</v>
      </c>
      <c r="BJ280" s="18" t="s">
        <v>87</v>
      </c>
      <c r="BK280" s="241">
        <f>ROUND(I280*H280,2)</f>
        <v>0</v>
      </c>
      <c r="BL280" s="18" t="s">
        <v>115</v>
      </c>
      <c r="BM280" s="240" t="s">
        <v>1943</v>
      </c>
    </row>
    <row r="281" s="2" customFormat="1" ht="16.5" customHeight="1">
      <c r="A281" s="40"/>
      <c r="B281" s="41"/>
      <c r="C281" s="229" t="s">
        <v>1189</v>
      </c>
      <c r="D281" s="229" t="s">
        <v>230</v>
      </c>
      <c r="E281" s="230" t="s">
        <v>4151</v>
      </c>
      <c r="F281" s="231" t="s">
        <v>4152</v>
      </c>
      <c r="G281" s="232" t="s">
        <v>415</v>
      </c>
      <c r="H281" s="233">
        <v>15</v>
      </c>
      <c r="I281" s="234"/>
      <c r="J281" s="235">
        <f>ROUND(I281*H281,2)</f>
        <v>0</v>
      </c>
      <c r="K281" s="231" t="s">
        <v>251</v>
      </c>
      <c r="L281" s="46"/>
      <c r="M281" s="236" t="s">
        <v>1</v>
      </c>
      <c r="N281" s="237" t="s">
        <v>48</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115</v>
      </c>
      <c r="AT281" s="240" t="s">
        <v>230</v>
      </c>
      <c r="AU281" s="240" t="s">
        <v>87</v>
      </c>
      <c r="AY281" s="18" t="s">
        <v>227</v>
      </c>
      <c r="BE281" s="241">
        <f>IF(N281="základní",J281,0)</f>
        <v>0</v>
      </c>
      <c r="BF281" s="241">
        <f>IF(N281="snížená",J281,0)</f>
        <v>0</v>
      </c>
      <c r="BG281" s="241">
        <f>IF(N281="zákl. přenesená",J281,0)</f>
        <v>0</v>
      </c>
      <c r="BH281" s="241">
        <f>IF(N281="sníž. přenesená",J281,0)</f>
        <v>0</v>
      </c>
      <c r="BI281" s="241">
        <f>IF(N281="nulová",J281,0)</f>
        <v>0</v>
      </c>
      <c r="BJ281" s="18" t="s">
        <v>87</v>
      </c>
      <c r="BK281" s="241">
        <f>ROUND(I281*H281,2)</f>
        <v>0</v>
      </c>
      <c r="BL281" s="18" t="s">
        <v>115</v>
      </c>
      <c r="BM281" s="240" t="s">
        <v>1951</v>
      </c>
    </row>
    <row r="282" s="2" customFormat="1" ht="16.5" customHeight="1">
      <c r="A282" s="40"/>
      <c r="B282" s="41"/>
      <c r="C282" s="229" t="s">
        <v>1194</v>
      </c>
      <c r="D282" s="229" t="s">
        <v>230</v>
      </c>
      <c r="E282" s="230" t="s">
        <v>4153</v>
      </c>
      <c r="F282" s="231" t="s">
        <v>4154</v>
      </c>
      <c r="G282" s="232" t="s">
        <v>544</v>
      </c>
      <c r="H282" s="233">
        <v>30</v>
      </c>
      <c r="I282" s="234"/>
      <c r="J282" s="235">
        <f>ROUND(I282*H282,2)</f>
        <v>0</v>
      </c>
      <c r="K282" s="231" t="s">
        <v>251</v>
      </c>
      <c r="L282" s="46"/>
      <c r="M282" s="236" t="s">
        <v>1</v>
      </c>
      <c r="N282" s="237" t="s">
        <v>48</v>
      </c>
      <c r="O282" s="93"/>
      <c r="P282" s="238">
        <f>O282*H282</f>
        <v>0</v>
      </c>
      <c r="Q282" s="238">
        <v>0</v>
      </c>
      <c r="R282" s="238">
        <f>Q282*H282</f>
        <v>0</v>
      </c>
      <c r="S282" s="238">
        <v>0</v>
      </c>
      <c r="T282" s="239">
        <f>S282*H282</f>
        <v>0</v>
      </c>
      <c r="U282" s="40"/>
      <c r="V282" s="40"/>
      <c r="W282" s="40"/>
      <c r="X282" s="40"/>
      <c r="Y282" s="40"/>
      <c r="Z282" s="40"/>
      <c r="AA282" s="40"/>
      <c r="AB282" s="40"/>
      <c r="AC282" s="40"/>
      <c r="AD282" s="40"/>
      <c r="AE282" s="40"/>
      <c r="AR282" s="240" t="s">
        <v>115</v>
      </c>
      <c r="AT282" s="240" t="s">
        <v>230</v>
      </c>
      <c r="AU282" s="240" t="s">
        <v>87</v>
      </c>
      <c r="AY282" s="18" t="s">
        <v>227</v>
      </c>
      <c r="BE282" s="241">
        <f>IF(N282="základní",J282,0)</f>
        <v>0</v>
      </c>
      <c r="BF282" s="241">
        <f>IF(N282="snížená",J282,0)</f>
        <v>0</v>
      </c>
      <c r="BG282" s="241">
        <f>IF(N282="zákl. přenesená",J282,0)</f>
        <v>0</v>
      </c>
      <c r="BH282" s="241">
        <f>IF(N282="sníž. přenesená",J282,0)</f>
        <v>0</v>
      </c>
      <c r="BI282" s="241">
        <f>IF(N282="nulová",J282,0)</f>
        <v>0</v>
      </c>
      <c r="BJ282" s="18" t="s">
        <v>87</v>
      </c>
      <c r="BK282" s="241">
        <f>ROUND(I282*H282,2)</f>
        <v>0</v>
      </c>
      <c r="BL282" s="18" t="s">
        <v>115</v>
      </c>
      <c r="BM282" s="240" t="s">
        <v>1959</v>
      </c>
    </row>
    <row r="283" s="2" customFormat="1" ht="16.5" customHeight="1">
      <c r="A283" s="40"/>
      <c r="B283" s="41"/>
      <c r="C283" s="229" t="s">
        <v>1199</v>
      </c>
      <c r="D283" s="229" t="s">
        <v>230</v>
      </c>
      <c r="E283" s="230" t="s">
        <v>4155</v>
      </c>
      <c r="F283" s="231" t="s">
        <v>4156</v>
      </c>
      <c r="G283" s="232" t="s">
        <v>374</v>
      </c>
      <c r="H283" s="233">
        <v>12</v>
      </c>
      <c r="I283" s="234"/>
      <c r="J283" s="235">
        <f>ROUND(I283*H283,2)</f>
        <v>0</v>
      </c>
      <c r="K283" s="231" t="s">
        <v>251</v>
      </c>
      <c r="L283" s="46"/>
      <c r="M283" s="236" t="s">
        <v>1</v>
      </c>
      <c r="N283" s="237" t="s">
        <v>48</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115</v>
      </c>
      <c r="AT283" s="240" t="s">
        <v>230</v>
      </c>
      <c r="AU283" s="240" t="s">
        <v>87</v>
      </c>
      <c r="AY283" s="18" t="s">
        <v>227</v>
      </c>
      <c r="BE283" s="241">
        <f>IF(N283="základní",J283,0)</f>
        <v>0</v>
      </c>
      <c r="BF283" s="241">
        <f>IF(N283="snížená",J283,0)</f>
        <v>0</v>
      </c>
      <c r="BG283" s="241">
        <f>IF(N283="zákl. přenesená",J283,0)</f>
        <v>0</v>
      </c>
      <c r="BH283" s="241">
        <f>IF(N283="sníž. přenesená",J283,0)</f>
        <v>0</v>
      </c>
      <c r="BI283" s="241">
        <f>IF(N283="nulová",J283,0)</f>
        <v>0</v>
      </c>
      <c r="BJ283" s="18" t="s">
        <v>87</v>
      </c>
      <c r="BK283" s="241">
        <f>ROUND(I283*H283,2)</f>
        <v>0</v>
      </c>
      <c r="BL283" s="18" t="s">
        <v>115</v>
      </c>
      <c r="BM283" s="240" t="s">
        <v>1967</v>
      </c>
    </row>
    <row r="284" s="2" customFormat="1" ht="16.5" customHeight="1">
      <c r="A284" s="40"/>
      <c r="B284" s="41"/>
      <c r="C284" s="229" t="s">
        <v>1204</v>
      </c>
      <c r="D284" s="229" t="s">
        <v>230</v>
      </c>
      <c r="E284" s="230" t="s">
        <v>4157</v>
      </c>
      <c r="F284" s="231" t="s">
        <v>4158</v>
      </c>
      <c r="G284" s="232" t="s">
        <v>374</v>
      </c>
      <c r="H284" s="233">
        <v>12</v>
      </c>
      <c r="I284" s="234"/>
      <c r="J284" s="235">
        <f>ROUND(I284*H284,2)</f>
        <v>0</v>
      </c>
      <c r="K284" s="231" t="s">
        <v>251</v>
      </c>
      <c r="L284" s="46"/>
      <c r="M284" s="236" t="s">
        <v>1</v>
      </c>
      <c r="N284" s="237" t="s">
        <v>48</v>
      </c>
      <c r="O284" s="93"/>
      <c r="P284" s="238">
        <f>O284*H284</f>
        <v>0</v>
      </c>
      <c r="Q284" s="238">
        <v>0</v>
      </c>
      <c r="R284" s="238">
        <f>Q284*H284</f>
        <v>0</v>
      </c>
      <c r="S284" s="238">
        <v>0</v>
      </c>
      <c r="T284" s="239">
        <f>S284*H284</f>
        <v>0</v>
      </c>
      <c r="U284" s="40"/>
      <c r="V284" s="40"/>
      <c r="W284" s="40"/>
      <c r="X284" s="40"/>
      <c r="Y284" s="40"/>
      <c r="Z284" s="40"/>
      <c r="AA284" s="40"/>
      <c r="AB284" s="40"/>
      <c r="AC284" s="40"/>
      <c r="AD284" s="40"/>
      <c r="AE284" s="40"/>
      <c r="AR284" s="240" t="s">
        <v>115</v>
      </c>
      <c r="AT284" s="240" t="s">
        <v>230</v>
      </c>
      <c r="AU284" s="240" t="s">
        <v>87</v>
      </c>
      <c r="AY284" s="18" t="s">
        <v>227</v>
      </c>
      <c r="BE284" s="241">
        <f>IF(N284="základní",J284,0)</f>
        <v>0</v>
      </c>
      <c r="BF284" s="241">
        <f>IF(N284="snížená",J284,0)</f>
        <v>0</v>
      </c>
      <c r="BG284" s="241">
        <f>IF(N284="zákl. přenesená",J284,0)</f>
        <v>0</v>
      </c>
      <c r="BH284" s="241">
        <f>IF(N284="sníž. přenesená",J284,0)</f>
        <v>0</v>
      </c>
      <c r="BI284" s="241">
        <f>IF(N284="nulová",J284,0)</f>
        <v>0</v>
      </c>
      <c r="BJ284" s="18" t="s">
        <v>87</v>
      </c>
      <c r="BK284" s="241">
        <f>ROUND(I284*H284,2)</f>
        <v>0</v>
      </c>
      <c r="BL284" s="18" t="s">
        <v>115</v>
      </c>
      <c r="BM284" s="240" t="s">
        <v>1975</v>
      </c>
    </row>
    <row r="285" s="2" customFormat="1" ht="16.5" customHeight="1">
      <c r="A285" s="40"/>
      <c r="B285" s="41"/>
      <c r="C285" s="229" t="s">
        <v>1212</v>
      </c>
      <c r="D285" s="229" t="s">
        <v>230</v>
      </c>
      <c r="E285" s="230" t="s">
        <v>4159</v>
      </c>
      <c r="F285" s="231" t="s">
        <v>4160</v>
      </c>
      <c r="G285" s="232" t="s">
        <v>544</v>
      </c>
      <c r="H285" s="233">
        <v>30</v>
      </c>
      <c r="I285" s="234"/>
      <c r="J285" s="235">
        <f>ROUND(I285*H285,2)</f>
        <v>0</v>
      </c>
      <c r="K285" s="231" t="s">
        <v>251</v>
      </c>
      <c r="L285" s="46"/>
      <c r="M285" s="236" t="s">
        <v>1</v>
      </c>
      <c r="N285" s="237" t="s">
        <v>48</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115</v>
      </c>
      <c r="AT285" s="240" t="s">
        <v>230</v>
      </c>
      <c r="AU285" s="240" t="s">
        <v>87</v>
      </c>
      <c r="AY285" s="18" t="s">
        <v>227</v>
      </c>
      <c r="BE285" s="241">
        <f>IF(N285="základní",J285,0)</f>
        <v>0</v>
      </c>
      <c r="BF285" s="241">
        <f>IF(N285="snížená",J285,0)</f>
        <v>0</v>
      </c>
      <c r="BG285" s="241">
        <f>IF(N285="zákl. přenesená",J285,0)</f>
        <v>0</v>
      </c>
      <c r="BH285" s="241">
        <f>IF(N285="sníž. přenesená",J285,0)</f>
        <v>0</v>
      </c>
      <c r="BI285" s="241">
        <f>IF(N285="nulová",J285,0)</f>
        <v>0</v>
      </c>
      <c r="BJ285" s="18" t="s">
        <v>87</v>
      </c>
      <c r="BK285" s="241">
        <f>ROUND(I285*H285,2)</f>
        <v>0</v>
      </c>
      <c r="BL285" s="18" t="s">
        <v>115</v>
      </c>
      <c r="BM285" s="240" t="s">
        <v>1983</v>
      </c>
    </row>
    <row r="286" s="2" customFormat="1" ht="16.5" customHeight="1">
      <c r="A286" s="40"/>
      <c r="B286" s="41"/>
      <c r="C286" s="229" t="s">
        <v>1219</v>
      </c>
      <c r="D286" s="229" t="s">
        <v>230</v>
      </c>
      <c r="E286" s="230" t="s">
        <v>4161</v>
      </c>
      <c r="F286" s="231" t="s">
        <v>4162</v>
      </c>
      <c r="G286" s="232" t="s">
        <v>374</v>
      </c>
      <c r="H286" s="233">
        <v>3</v>
      </c>
      <c r="I286" s="234"/>
      <c r="J286" s="235">
        <f>ROUND(I286*H286,2)</f>
        <v>0</v>
      </c>
      <c r="K286" s="231" t="s">
        <v>251</v>
      </c>
      <c r="L286" s="46"/>
      <c r="M286" s="236" t="s">
        <v>1</v>
      </c>
      <c r="N286" s="237" t="s">
        <v>48</v>
      </c>
      <c r="O286" s="93"/>
      <c r="P286" s="238">
        <f>O286*H286</f>
        <v>0</v>
      </c>
      <c r="Q286" s="238">
        <v>0</v>
      </c>
      <c r="R286" s="238">
        <f>Q286*H286</f>
        <v>0</v>
      </c>
      <c r="S286" s="238">
        <v>0</v>
      </c>
      <c r="T286" s="239">
        <f>S286*H286</f>
        <v>0</v>
      </c>
      <c r="U286" s="40"/>
      <c r="V286" s="40"/>
      <c r="W286" s="40"/>
      <c r="X286" s="40"/>
      <c r="Y286" s="40"/>
      <c r="Z286" s="40"/>
      <c r="AA286" s="40"/>
      <c r="AB286" s="40"/>
      <c r="AC286" s="40"/>
      <c r="AD286" s="40"/>
      <c r="AE286" s="40"/>
      <c r="AR286" s="240" t="s">
        <v>115</v>
      </c>
      <c r="AT286" s="240" t="s">
        <v>230</v>
      </c>
      <c r="AU286" s="240" t="s">
        <v>87</v>
      </c>
      <c r="AY286" s="18" t="s">
        <v>227</v>
      </c>
      <c r="BE286" s="241">
        <f>IF(N286="základní",J286,0)</f>
        <v>0</v>
      </c>
      <c r="BF286" s="241">
        <f>IF(N286="snížená",J286,0)</f>
        <v>0</v>
      </c>
      <c r="BG286" s="241">
        <f>IF(N286="zákl. přenesená",J286,0)</f>
        <v>0</v>
      </c>
      <c r="BH286" s="241">
        <f>IF(N286="sníž. přenesená",J286,0)</f>
        <v>0</v>
      </c>
      <c r="BI286" s="241">
        <f>IF(N286="nulová",J286,0)</f>
        <v>0</v>
      </c>
      <c r="BJ286" s="18" t="s">
        <v>87</v>
      </c>
      <c r="BK286" s="241">
        <f>ROUND(I286*H286,2)</f>
        <v>0</v>
      </c>
      <c r="BL286" s="18" t="s">
        <v>115</v>
      </c>
      <c r="BM286" s="240" t="s">
        <v>1991</v>
      </c>
    </row>
    <row r="287" s="2" customFormat="1" ht="16.5" customHeight="1">
      <c r="A287" s="40"/>
      <c r="B287" s="41"/>
      <c r="C287" s="229" t="s">
        <v>1223</v>
      </c>
      <c r="D287" s="229" t="s">
        <v>230</v>
      </c>
      <c r="E287" s="230" t="s">
        <v>4163</v>
      </c>
      <c r="F287" s="231" t="s">
        <v>4164</v>
      </c>
      <c r="G287" s="232" t="s">
        <v>544</v>
      </c>
      <c r="H287" s="233">
        <v>30</v>
      </c>
      <c r="I287" s="234"/>
      <c r="J287" s="235">
        <f>ROUND(I287*H287,2)</f>
        <v>0</v>
      </c>
      <c r="K287" s="231" t="s">
        <v>251</v>
      </c>
      <c r="L287" s="46"/>
      <c r="M287" s="236" t="s">
        <v>1</v>
      </c>
      <c r="N287" s="237" t="s">
        <v>48</v>
      </c>
      <c r="O287" s="93"/>
      <c r="P287" s="238">
        <f>O287*H287</f>
        <v>0</v>
      </c>
      <c r="Q287" s="238">
        <v>0</v>
      </c>
      <c r="R287" s="238">
        <f>Q287*H287</f>
        <v>0</v>
      </c>
      <c r="S287" s="238">
        <v>0</v>
      </c>
      <c r="T287" s="239">
        <f>S287*H287</f>
        <v>0</v>
      </c>
      <c r="U287" s="40"/>
      <c r="V287" s="40"/>
      <c r="W287" s="40"/>
      <c r="X287" s="40"/>
      <c r="Y287" s="40"/>
      <c r="Z287" s="40"/>
      <c r="AA287" s="40"/>
      <c r="AB287" s="40"/>
      <c r="AC287" s="40"/>
      <c r="AD287" s="40"/>
      <c r="AE287" s="40"/>
      <c r="AR287" s="240" t="s">
        <v>115</v>
      </c>
      <c r="AT287" s="240" t="s">
        <v>230</v>
      </c>
      <c r="AU287" s="240" t="s">
        <v>87</v>
      </c>
      <c r="AY287" s="18" t="s">
        <v>227</v>
      </c>
      <c r="BE287" s="241">
        <f>IF(N287="základní",J287,0)</f>
        <v>0</v>
      </c>
      <c r="BF287" s="241">
        <f>IF(N287="snížená",J287,0)</f>
        <v>0</v>
      </c>
      <c r="BG287" s="241">
        <f>IF(N287="zákl. přenesená",J287,0)</f>
        <v>0</v>
      </c>
      <c r="BH287" s="241">
        <f>IF(N287="sníž. přenesená",J287,0)</f>
        <v>0</v>
      </c>
      <c r="BI287" s="241">
        <f>IF(N287="nulová",J287,0)</f>
        <v>0</v>
      </c>
      <c r="BJ287" s="18" t="s">
        <v>87</v>
      </c>
      <c r="BK287" s="241">
        <f>ROUND(I287*H287,2)</f>
        <v>0</v>
      </c>
      <c r="BL287" s="18" t="s">
        <v>115</v>
      </c>
      <c r="BM287" s="240" t="s">
        <v>1999</v>
      </c>
    </row>
    <row r="288" s="2" customFormat="1" ht="16.5" customHeight="1">
      <c r="A288" s="40"/>
      <c r="B288" s="41"/>
      <c r="C288" s="229" t="s">
        <v>1231</v>
      </c>
      <c r="D288" s="229" t="s">
        <v>230</v>
      </c>
      <c r="E288" s="230" t="s">
        <v>4165</v>
      </c>
      <c r="F288" s="231" t="s">
        <v>4166</v>
      </c>
      <c r="G288" s="232" t="s">
        <v>544</v>
      </c>
      <c r="H288" s="233">
        <v>30</v>
      </c>
      <c r="I288" s="234"/>
      <c r="J288" s="235">
        <f>ROUND(I288*H288,2)</f>
        <v>0</v>
      </c>
      <c r="K288" s="231" t="s">
        <v>251</v>
      </c>
      <c r="L288" s="46"/>
      <c r="M288" s="236" t="s">
        <v>1</v>
      </c>
      <c r="N288" s="237" t="s">
        <v>48</v>
      </c>
      <c r="O288" s="93"/>
      <c r="P288" s="238">
        <f>O288*H288</f>
        <v>0</v>
      </c>
      <c r="Q288" s="238">
        <v>0</v>
      </c>
      <c r="R288" s="238">
        <f>Q288*H288</f>
        <v>0</v>
      </c>
      <c r="S288" s="238">
        <v>0</v>
      </c>
      <c r="T288" s="239">
        <f>S288*H288</f>
        <v>0</v>
      </c>
      <c r="U288" s="40"/>
      <c r="V288" s="40"/>
      <c r="W288" s="40"/>
      <c r="X288" s="40"/>
      <c r="Y288" s="40"/>
      <c r="Z288" s="40"/>
      <c r="AA288" s="40"/>
      <c r="AB288" s="40"/>
      <c r="AC288" s="40"/>
      <c r="AD288" s="40"/>
      <c r="AE288" s="40"/>
      <c r="AR288" s="240" t="s">
        <v>115</v>
      </c>
      <c r="AT288" s="240" t="s">
        <v>230</v>
      </c>
      <c r="AU288" s="240" t="s">
        <v>87</v>
      </c>
      <c r="AY288" s="18" t="s">
        <v>227</v>
      </c>
      <c r="BE288" s="241">
        <f>IF(N288="základní",J288,0)</f>
        <v>0</v>
      </c>
      <c r="BF288" s="241">
        <f>IF(N288="snížená",J288,0)</f>
        <v>0</v>
      </c>
      <c r="BG288" s="241">
        <f>IF(N288="zákl. přenesená",J288,0)</f>
        <v>0</v>
      </c>
      <c r="BH288" s="241">
        <f>IF(N288="sníž. přenesená",J288,0)</f>
        <v>0</v>
      </c>
      <c r="BI288" s="241">
        <f>IF(N288="nulová",J288,0)</f>
        <v>0</v>
      </c>
      <c r="BJ288" s="18" t="s">
        <v>87</v>
      </c>
      <c r="BK288" s="241">
        <f>ROUND(I288*H288,2)</f>
        <v>0</v>
      </c>
      <c r="BL288" s="18" t="s">
        <v>115</v>
      </c>
      <c r="BM288" s="240" t="s">
        <v>2007</v>
      </c>
    </row>
    <row r="289" s="2" customFormat="1" ht="16.5" customHeight="1">
      <c r="A289" s="40"/>
      <c r="B289" s="41"/>
      <c r="C289" s="229" t="s">
        <v>1237</v>
      </c>
      <c r="D289" s="229" t="s">
        <v>230</v>
      </c>
      <c r="E289" s="230" t="s">
        <v>4167</v>
      </c>
      <c r="F289" s="231" t="s">
        <v>4168</v>
      </c>
      <c r="G289" s="232" t="s">
        <v>544</v>
      </c>
      <c r="H289" s="233">
        <v>30</v>
      </c>
      <c r="I289" s="234"/>
      <c r="J289" s="235">
        <f>ROUND(I289*H289,2)</f>
        <v>0</v>
      </c>
      <c r="K289" s="231" t="s">
        <v>251</v>
      </c>
      <c r="L289" s="46"/>
      <c r="M289" s="236" t="s">
        <v>1</v>
      </c>
      <c r="N289" s="237" t="s">
        <v>48</v>
      </c>
      <c r="O289" s="93"/>
      <c r="P289" s="238">
        <f>O289*H289</f>
        <v>0</v>
      </c>
      <c r="Q289" s="238">
        <v>0</v>
      </c>
      <c r="R289" s="238">
        <f>Q289*H289</f>
        <v>0</v>
      </c>
      <c r="S289" s="238">
        <v>0</v>
      </c>
      <c r="T289" s="239">
        <f>S289*H289</f>
        <v>0</v>
      </c>
      <c r="U289" s="40"/>
      <c r="V289" s="40"/>
      <c r="W289" s="40"/>
      <c r="X289" s="40"/>
      <c r="Y289" s="40"/>
      <c r="Z289" s="40"/>
      <c r="AA289" s="40"/>
      <c r="AB289" s="40"/>
      <c r="AC289" s="40"/>
      <c r="AD289" s="40"/>
      <c r="AE289" s="40"/>
      <c r="AR289" s="240" t="s">
        <v>115</v>
      </c>
      <c r="AT289" s="240" t="s">
        <v>230</v>
      </c>
      <c r="AU289" s="240" t="s">
        <v>87</v>
      </c>
      <c r="AY289" s="18" t="s">
        <v>227</v>
      </c>
      <c r="BE289" s="241">
        <f>IF(N289="základní",J289,0)</f>
        <v>0</v>
      </c>
      <c r="BF289" s="241">
        <f>IF(N289="snížená",J289,0)</f>
        <v>0</v>
      </c>
      <c r="BG289" s="241">
        <f>IF(N289="zákl. přenesená",J289,0)</f>
        <v>0</v>
      </c>
      <c r="BH289" s="241">
        <f>IF(N289="sníž. přenesená",J289,0)</f>
        <v>0</v>
      </c>
      <c r="BI289" s="241">
        <f>IF(N289="nulová",J289,0)</f>
        <v>0</v>
      </c>
      <c r="BJ289" s="18" t="s">
        <v>87</v>
      </c>
      <c r="BK289" s="241">
        <f>ROUND(I289*H289,2)</f>
        <v>0</v>
      </c>
      <c r="BL289" s="18" t="s">
        <v>115</v>
      </c>
      <c r="BM289" s="240" t="s">
        <v>2015</v>
      </c>
    </row>
    <row r="290" s="2" customFormat="1" ht="16.5" customHeight="1">
      <c r="A290" s="40"/>
      <c r="B290" s="41"/>
      <c r="C290" s="229" t="s">
        <v>1242</v>
      </c>
      <c r="D290" s="229" t="s">
        <v>230</v>
      </c>
      <c r="E290" s="230" t="s">
        <v>4169</v>
      </c>
      <c r="F290" s="231" t="s">
        <v>4170</v>
      </c>
      <c r="G290" s="232" t="s">
        <v>415</v>
      </c>
      <c r="H290" s="233">
        <v>2</v>
      </c>
      <c r="I290" s="234"/>
      <c r="J290" s="235">
        <f>ROUND(I290*H290,2)</f>
        <v>0</v>
      </c>
      <c r="K290" s="231" t="s">
        <v>251</v>
      </c>
      <c r="L290" s="46"/>
      <c r="M290" s="236" t="s">
        <v>1</v>
      </c>
      <c r="N290" s="237" t="s">
        <v>48</v>
      </c>
      <c r="O290" s="93"/>
      <c r="P290" s="238">
        <f>O290*H290</f>
        <v>0</v>
      </c>
      <c r="Q290" s="238">
        <v>0</v>
      </c>
      <c r="R290" s="238">
        <f>Q290*H290</f>
        <v>0</v>
      </c>
      <c r="S290" s="238">
        <v>0</v>
      </c>
      <c r="T290" s="239">
        <f>S290*H290</f>
        <v>0</v>
      </c>
      <c r="U290" s="40"/>
      <c r="V290" s="40"/>
      <c r="W290" s="40"/>
      <c r="X290" s="40"/>
      <c r="Y290" s="40"/>
      <c r="Z290" s="40"/>
      <c r="AA290" s="40"/>
      <c r="AB290" s="40"/>
      <c r="AC290" s="40"/>
      <c r="AD290" s="40"/>
      <c r="AE290" s="40"/>
      <c r="AR290" s="240" t="s">
        <v>115</v>
      </c>
      <c r="AT290" s="240" t="s">
        <v>230</v>
      </c>
      <c r="AU290" s="240" t="s">
        <v>87</v>
      </c>
      <c r="AY290" s="18" t="s">
        <v>227</v>
      </c>
      <c r="BE290" s="241">
        <f>IF(N290="základní",J290,0)</f>
        <v>0</v>
      </c>
      <c r="BF290" s="241">
        <f>IF(N290="snížená",J290,0)</f>
        <v>0</v>
      </c>
      <c r="BG290" s="241">
        <f>IF(N290="zákl. přenesená",J290,0)</f>
        <v>0</v>
      </c>
      <c r="BH290" s="241">
        <f>IF(N290="sníž. přenesená",J290,0)</f>
        <v>0</v>
      </c>
      <c r="BI290" s="241">
        <f>IF(N290="nulová",J290,0)</f>
        <v>0</v>
      </c>
      <c r="BJ290" s="18" t="s">
        <v>87</v>
      </c>
      <c r="BK290" s="241">
        <f>ROUND(I290*H290,2)</f>
        <v>0</v>
      </c>
      <c r="BL290" s="18" t="s">
        <v>115</v>
      </c>
      <c r="BM290" s="240" t="s">
        <v>2023</v>
      </c>
    </row>
    <row r="291" s="2" customFormat="1" ht="16.5" customHeight="1">
      <c r="A291" s="40"/>
      <c r="B291" s="41"/>
      <c r="C291" s="229" t="s">
        <v>1247</v>
      </c>
      <c r="D291" s="229" t="s">
        <v>230</v>
      </c>
      <c r="E291" s="230" t="s">
        <v>4171</v>
      </c>
      <c r="F291" s="231" t="s">
        <v>4172</v>
      </c>
      <c r="G291" s="232" t="s">
        <v>415</v>
      </c>
      <c r="H291" s="233">
        <v>2</v>
      </c>
      <c r="I291" s="234"/>
      <c r="J291" s="235">
        <f>ROUND(I291*H291,2)</f>
        <v>0</v>
      </c>
      <c r="K291" s="231" t="s">
        <v>251</v>
      </c>
      <c r="L291" s="46"/>
      <c r="M291" s="236" t="s">
        <v>1</v>
      </c>
      <c r="N291" s="237" t="s">
        <v>48</v>
      </c>
      <c r="O291" s="93"/>
      <c r="P291" s="238">
        <f>O291*H291</f>
        <v>0</v>
      </c>
      <c r="Q291" s="238">
        <v>0</v>
      </c>
      <c r="R291" s="238">
        <f>Q291*H291</f>
        <v>0</v>
      </c>
      <c r="S291" s="238">
        <v>0</v>
      </c>
      <c r="T291" s="239">
        <f>S291*H291</f>
        <v>0</v>
      </c>
      <c r="U291" s="40"/>
      <c r="V291" s="40"/>
      <c r="W291" s="40"/>
      <c r="X291" s="40"/>
      <c r="Y291" s="40"/>
      <c r="Z291" s="40"/>
      <c r="AA291" s="40"/>
      <c r="AB291" s="40"/>
      <c r="AC291" s="40"/>
      <c r="AD291" s="40"/>
      <c r="AE291" s="40"/>
      <c r="AR291" s="240" t="s">
        <v>115</v>
      </c>
      <c r="AT291" s="240" t="s">
        <v>230</v>
      </c>
      <c r="AU291" s="240" t="s">
        <v>87</v>
      </c>
      <c r="AY291" s="18" t="s">
        <v>227</v>
      </c>
      <c r="BE291" s="241">
        <f>IF(N291="základní",J291,0)</f>
        <v>0</v>
      </c>
      <c r="BF291" s="241">
        <f>IF(N291="snížená",J291,0)</f>
        <v>0</v>
      </c>
      <c r="BG291" s="241">
        <f>IF(N291="zákl. přenesená",J291,0)</f>
        <v>0</v>
      </c>
      <c r="BH291" s="241">
        <f>IF(N291="sníž. přenesená",J291,0)</f>
        <v>0</v>
      </c>
      <c r="BI291" s="241">
        <f>IF(N291="nulová",J291,0)</f>
        <v>0</v>
      </c>
      <c r="BJ291" s="18" t="s">
        <v>87</v>
      </c>
      <c r="BK291" s="241">
        <f>ROUND(I291*H291,2)</f>
        <v>0</v>
      </c>
      <c r="BL291" s="18" t="s">
        <v>115</v>
      </c>
      <c r="BM291" s="240" t="s">
        <v>2031</v>
      </c>
    </row>
    <row r="292" s="2" customFormat="1" ht="16.5" customHeight="1">
      <c r="A292" s="40"/>
      <c r="B292" s="41"/>
      <c r="C292" s="229" t="s">
        <v>1254</v>
      </c>
      <c r="D292" s="229" t="s">
        <v>230</v>
      </c>
      <c r="E292" s="230" t="s">
        <v>4173</v>
      </c>
      <c r="F292" s="231" t="s">
        <v>4174</v>
      </c>
      <c r="G292" s="232" t="s">
        <v>415</v>
      </c>
      <c r="H292" s="233">
        <v>15</v>
      </c>
      <c r="I292" s="234"/>
      <c r="J292" s="235">
        <f>ROUND(I292*H292,2)</f>
        <v>0</v>
      </c>
      <c r="K292" s="231" t="s">
        <v>251</v>
      </c>
      <c r="L292" s="46"/>
      <c r="M292" s="236" t="s">
        <v>1</v>
      </c>
      <c r="N292" s="237" t="s">
        <v>48</v>
      </c>
      <c r="O292" s="93"/>
      <c r="P292" s="238">
        <f>O292*H292</f>
        <v>0</v>
      </c>
      <c r="Q292" s="238">
        <v>0</v>
      </c>
      <c r="R292" s="238">
        <f>Q292*H292</f>
        <v>0</v>
      </c>
      <c r="S292" s="238">
        <v>0</v>
      </c>
      <c r="T292" s="239">
        <f>S292*H292</f>
        <v>0</v>
      </c>
      <c r="U292" s="40"/>
      <c r="V292" s="40"/>
      <c r="W292" s="40"/>
      <c r="X292" s="40"/>
      <c r="Y292" s="40"/>
      <c r="Z292" s="40"/>
      <c r="AA292" s="40"/>
      <c r="AB292" s="40"/>
      <c r="AC292" s="40"/>
      <c r="AD292" s="40"/>
      <c r="AE292" s="40"/>
      <c r="AR292" s="240" t="s">
        <v>115</v>
      </c>
      <c r="AT292" s="240" t="s">
        <v>230</v>
      </c>
      <c r="AU292" s="240" t="s">
        <v>87</v>
      </c>
      <c r="AY292" s="18" t="s">
        <v>227</v>
      </c>
      <c r="BE292" s="241">
        <f>IF(N292="základní",J292,0)</f>
        <v>0</v>
      </c>
      <c r="BF292" s="241">
        <f>IF(N292="snížená",J292,0)</f>
        <v>0</v>
      </c>
      <c r="BG292" s="241">
        <f>IF(N292="zákl. přenesená",J292,0)</f>
        <v>0</v>
      </c>
      <c r="BH292" s="241">
        <f>IF(N292="sníž. přenesená",J292,0)</f>
        <v>0</v>
      </c>
      <c r="BI292" s="241">
        <f>IF(N292="nulová",J292,0)</f>
        <v>0</v>
      </c>
      <c r="BJ292" s="18" t="s">
        <v>87</v>
      </c>
      <c r="BK292" s="241">
        <f>ROUND(I292*H292,2)</f>
        <v>0</v>
      </c>
      <c r="BL292" s="18" t="s">
        <v>115</v>
      </c>
      <c r="BM292" s="240" t="s">
        <v>2040</v>
      </c>
    </row>
    <row r="293" s="2" customFormat="1" ht="16.5" customHeight="1">
      <c r="A293" s="40"/>
      <c r="B293" s="41"/>
      <c r="C293" s="229" t="s">
        <v>1258</v>
      </c>
      <c r="D293" s="229" t="s">
        <v>230</v>
      </c>
      <c r="E293" s="230" t="s">
        <v>4175</v>
      </c>
      <c r="F293" s="231" t="s">
        <v>4176</v>
      </c>
      <c r="G293" s="232" t="s">
        <v>374</v>
      </c>
      <c r="H293" s="233">
        <v>4.5</v>
      </c>
      <c r="I293" s="234"/>
      <c r="J293" s="235">
        <f>ROUND(I293*H293,2)</f>
        <v>0</v>
      </c>
      <c r="K293" s="231" t="s">
        <v>251</v>
      </c>
      <c r="L293" s="46"/>
      <c r="M293" s="236" t="s">
        <v>1</v>
      </c>
      <c r="N293" s="237" t="s">
        <v>48</v>
      </c>
      <c r="O293" s="93"/>
      <c r="P293" s="238">
        <f>O293*H293</f>
        <v>0</v>
      </c>
      <c r="Q293" s="238">
        <v>0</v>
      </c>
      <c r="R293" s="238">
        <f>Q293*H293</f>
        <v>0</v>
      </c>
      <c r="S293" s="238">
        <v>0</v>
      </c>
      <c r="T293" s="239">
        <f>S293*H293</f>
        <v>0</v>
      </c>
      <c r="U293" s="40"/>
      <c r="V293" s="40"/>
      <c r="W293" s="40"/>
      <c r="X293" s="40"/>
      <c r="Y293" s="40"/>
      <c r="Z293" s="40"/>
      <c r="AA293" s="40"/>
      <c r="AB293" s="40"/>
      <c r="AC293" s="40"/>
      <c r="AD293" s="40"/>
      <c r="AE293" s="40"/>
      <c r="AR293" s="240" t="s">
        <v>115</v>
      </c>
      <c r="AT293" s="240" t="s">
        <v>230</v>
      </c>
      <c r="AU293" s="240" t="s">
        <v>87</v>
      </c>
      <c r="AY293" s="18" t="s">
        <v>227</v>
      </c>
      <c r="BE293" s="241">
        <f>IF(N293="základní",J293,0)</f>
        <v>0</v>
      </c>
      <c r="BF293" s="241">
        <f>IF(N293="snížená",J293,0)</f>
        <v>0</v>
      </c>
      <c r="BG293" s="241">
        <f>IF(N293="zákl. přenesená",J293,0)</f>
        <v>0</v>
      </c>
      <c r="BH293" s="241">
        <f>IF(N293="sníž. přenesená",J293,0)</f>
        <v>0</v>
      </c>
      <c r="BI293" s="241">
        <f>IF(N293="nulová",J293,0)</f>
        <v>0</v>
      </c>
      <c r="BJ293" s="18" t="s">
        <v>87</v>
      </c>
      <c r="BK293" s="241">
        <f>ROUND(I293*H293,2)</f>
        <v>0</v>
      </c>
      <c r="BL293" s="18" t="s">
        <v>115</v>
      </c>
      <c r="BM293" s="240" t="s">
        <v>2048</v>
      </c>
    </row>
    <row r="294" s="2" customFormat="1" ht="16.5" customHeight="1">
      <c r="A294" s="40"/>
      <c r="B294" s="41"/>
      <c r="C294" s="229" t="s">
        <v>1263</v>
      </c>
      <c r="D294" s="229" t="s">
        <v>230</v>
      </c>
      <c r="E294" s="230" t="s">
        <v>4177</v>
      </c>
      <c r="F294" s="231" t="s">
        <v>4178</v>
      </c>
      <c r="G294" s="232" t="s">
        <v>1861</v>
      </c>
      <c r="H294" s="233">
        <v>2</v>
      </c>
      <c r="I294" s="234"/>
      <c r="J294" s="235">
        <f>ROUND(I294*H294,2)</f>
        <v>0</v>
      </c>
      <c r="K294" s="231" t="s">
        <v>251</v>
      </c>
      <c r="L294" s="46"/>
      <c r="M294" s="236" t="s">
        <v>1</v>
      </c>
      <c r="N294" s="237" t="s">
        <v>48</v>
      </c>
      <c r="O294" s="93"/>
      <c r="P294" s="238">
        <f>O294*H294</f>
        <v>0</v>
      </c>
      <c r="Q294" s="238">
        <v>0</v>
      </c>
      <c r="R294" s="238">
        <f>Q294*H294</f>
        <v>0</v>
      </c>
      <c r="S294" s="238">
        <v>0</v>
      </c>
      <c r="T294" s="239">
        <f>S294*H294</f>
        <v>0</v>
      </c>
      <c r="U294" s="40"/>
      <c r="V294" s="40"/>
      <c r="W294" s="40"/>
      <c r="X294" s="40"/>
      <c r="Y294" s="40"/>
      <c r="Z294" s="40"/>
      <c r="AA294" s="40"/>
      <c r="AB294" s="40"/>
      <c r="AC294" s="40"/>
      <c r="AD294" s="40"/>
      <c r="AE294" s="40"/>
      <c r="AR294" s="240" t="s">
        <v>115</v>
      </c>
      <c r="AT294" s="240" t="s">
        <v>230</v>
      </c>
      <c r="AU294" s="240" t="s">
        <v>87</v>
      </c>
      <c r="AY294" s="18" t="s">
        <v>227</v>
      </c>
      <c r="BE294" s="241">
        <f>IF(N294="základní",J294,0)</f>
        <v>0</v>
      </c>
      <c r="BF294" s="241">
        <f>IF(N294="snížená",J294,0)</f>
        <v>0</v>
      </c>
      <c r="BG294" s="241">
        <f>IF(N294="zákl. přenesená",J294,0)</f>
        <v>0</v>
      </c>
      <c r="BH294" s="241">
        <f>IF(N294="sníž. přenesená",J294,0)</f>
        <v>0</v>
      </c>
      <c r="BI294" s="241">
        <f>IF(N294="nulová",J294,0)</f>
        <v>0</v>
      </c>
      <c r="BJ294" s="18" t="s">
        <v>87</v>
      </c>
      <c r="BK294" s="241">
        <f>ROUND(I294*H294,2)</f>
        <v>0</v>
      </c>
      <c r="BL294" s="18" t="s">
        <v>115</v>
      </c>
      <c r="BM294" s="240" t="s">
        <v>2056</v>
      </c>
    </row>
    <row r="295" s="2" customFormat="1" ht="16.5" customHeight="1">
      <c r="A295" s="40"/>
      <c r="B295" s="41"/>
      <c r="C295" s="229" t="s">
        <v>1267</v>
      </c>
      <c r="D295" s="229" t="s">
        <v>230</v>
      </c>
      <c r="E295" s="230" t="s">
        <v>4179</v>
      </c>
      <c r="F295" s="231" t="s">
        <v>4180</v>
      </c>
      <c r="G295" s="232" t="s">
        <v>415</v>
      </c>
      <c r="H295" s="233">
        <v>15</v>
      </c>
      <c r="I295" s="234"/>
      <c r="J295" s="235">
        <f>ROUND(I295*H295,2)</f>
        <v>0</v>
      </c>
      <c r="K295" s="231" t="s">
        <v>251</v>
      </c>
      <c r="L295" s="46"/>
      <c r="M295" s="236" t="s">
        <v>1</v>
      </c>
      <c r="N295" s="237" t="s">
        <v>48</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115</v>
      </c>
      <c r="AT295" s="240" t="s">
        <v>230</v>
      </c>
      <c r="AU295" s="240" t="s">
        <v>87</v>
      </c>
      <c r="AY295" s="18" t="s">
        <v>227</v>
      </c>
      <c r="BE295" s="241">
        <f>IF(N295="základní",J295,0)</f>
        <v>0</v>
      </c>
      <c r="BF295" s="241">
        <f>IF(N295="snížená",J295,0)</f>
        <v>0</v>
      </c>
      <c r="BG295" s="241">
        <f>IF(N295="zákl. přenesená",J295,0)</f>
        <v>0</v>
      </c>
      <c r="BH295" s="241">
        <f>IF(N295="sníž. přenesená",J295,0)</f>
        <v>0</v>
      </c>
      <c r="BI295" s="241">
        <f>IF(N295="nulová",J295,0)</f>
        <v>0</v>
      </c>
      <c r="BJ295" s="18" t="s">
        <v>87</v>
      </c>
      <c r="BK295" s="241">
        <f>ROUND(I295*H295,2)</f>
        <v>0</v>
      </c>
      <c r="BL295" s="18" t="s">
        <v>115</v>
      </c>
      <c r="BM295" s="240" t="s">
        <v>2064</v>
      </c>
    </row>
    <row r="296" s="2" customFormat="1" ht="16.5" customHeight="1">
      <c r="A296" s="40"/>
      <c r="B296" s="41"/>
      <c r="C296" s="229" t="s">
        <v>1272</v>
      </c>
      <c r="D296" s="229" t="s">
        <v>230</v>
      </c>
      <c r="E296" s="230" t="s">
        <v>4181</v>
      </c>
      <c r="F296" s="231" t="s">
        <v>4115</v>
      </c>
      <c r="G296" s="232" t="s">
        <v>544</v>
      </c>
      <c r="H296" s="233">
        <v>30</v>
      </c>
      <c r="I296" s="234"/>
      <c r="J296" s="235">
        <f>ROUND(I296*H296,2)</f>
        <v>0</v>
      </c>
      <c r="K296" s="231" t="s">
        <v>251</v>
      </c>
      <c r="L296" s="46"/>
      <c r="M296" s="236" t="s">
        <v>1</v>
      </c>
      <c r="N296" s="237" t="s">
        <v>48</v>
      </c>
      <c r="O296" s="93"/>
      <c r="P296" s="238">
        <f>O296*H296</f>
        <v>0</v>
      </c>
      <c r="Q296" s="238">
        <v>0</v>
      </c>
      <c r="R296" s="238">
        <f>Q296*H296</f>
        <v>0</v>
      </c>
      <c r="S296" s="238">
        <v>0</v>
      </c>
      <c r="T296" s="239">
        <f>S296*H296</f>
        <v>0</v>
      </c>
      <c r="U296" s="40"/>
      <c r="V296" s="40"/>
      <c r="W296" s="40"/>
      <c r="X296" s="40"/>
      <c r="Y296" s="40"/>
      <c r="Z296" s="40"/>
      <c r="AA296" s="40"/>
      <c r="AB296" s="40"/>
      <c r="AC296" s="40"/>
      <c r="AD296" s="40"/>
      <c r="AE296" s="40"/>
      <c r="AR296" s="240" t="s">
        <v>115</v>
      </c>
      <c r="AT296" s="240" t="s">
        <v>230</v>
      </c>
      <c r="AU296" s="240" t="s">
        <v>87</v>
      </c>
      <c r="AY296" s="18" t="s">
        <v>227</v>
      </c>
      <c r="BE296" s="241">
        <f>IF(N296="základní",J296,0)</f>
        <v>0</v>
      </c>
      <c r="BF296" s="241">
        <f>IF(N296="snížená",J296,0)</f>
        <v>0</v>
      </c>
      <c r="BG296" s="241">
        <f>IF(N296="zákl. přenesená",J296,0)</f>
        <v>0</v>
      </c>
      <c r="BH296" s="241">
        <f>IF(N296="sníž. přenesená",J296,0)</f>
        <v>0</v>
      </c>
      <c r="BI296" s="241">
        <f>IF(N296="nulová",J296,0)</f>
        <v>0</v>
      </c>
      <c r="BJ296" s="18" t="s">
        <v>87</v>
      </c>
      <c r="BK296" s="241">
        <f>ROUND(I296*H296,2)</f>
        <v>0</v>
      </c>
      <c r="BL296" s="18" t="s">
        <v>115</v>
      </c>
      <c r="BM296" s="240" t="s">
        <v>2072</v>
      </c>
    </row>
    <row r="297" s="2" customFormat="1" ht="16.5" customHeight="1">
      <c r="A297" s="40"/>
      <c r="B297" s="41"/>
      <c r="C297" s="229" t="s">
        <v>1278</v>
      </c>
      <c r="D297" s="229" t="s">
        <v>230</v>
      </c>
      <c r="E297" s="230" t="s">
        <v>4182</v>
      </c>
      <c r="F297" s="231" t="s">
        <v>4183</v>
      </c>
      <c r="G297" s="232" t="s">
        <v>1861</v>
      </c>
      <c r="H297" s="233">
        <v>1</v>
      </c>
      <c r="I297" s="234"/>
      <c r="J297" s="235">
        <f>ROUND(I297*H297,2)</f>
        <v>0</v>
      </c>
      <c r="K297" s="231" t="s">
        <v>251</v>
      </c>
      <c r="L297" s="46"/>
      <c r="M297" s="236" t="s">
        <v>1</v>
      </c>
      <c r="N297" s="237" t="s">
        <v>48</v>
      </c>
      <c r="O297" s="93"/>
      <c r="P297" s="238">
        <f>O297*H297</f>
        <v>0</v>
      </c>
      <c r="Q297" s="238">
        <v>0</v>
      </c>
      <c r="R297" s="238">
        <f>Q297*H297</f>
        <v>0</v>
      </c>
      <c r="S297" s="238">
        <v>0</v>
      </c>
      <c r="T297" s="239">
        <f>S297*H297</f>
        <v>0</v>
      </c>
      <c r="U297" s="40"/>
      <c r="V297" s="40"/>
      <c r="W297" s="40"/>
      <c r="X297" s="40"/>
      <c r="Y297" s="40"/>
      <c r="Z297" s="40"/>
      <c r="AA297" s="40"/>
      <c r="AB297" s="40"/>
      <c r="AC297" s="40"/>
      <c r="AD297" s="40"/>
      <c r="AE297" s="40"/>
      <c r="AR297" s="240" t="s">
        <v>115</v>
      </c>
      <c r="AT297" s="240" t="s">
        <v>230</v>
      </c>
      <c r="AU297" s="240" t="s">
        <v>87</v>
      </c>
      <c r="AY297" s="18" t="s">
        <v>227</v>
      </c>
      <c r="BE297" s="241">
        <f>IF(N297="základní",J297,0)</f>
        <v>0</v>
      </c>
      <c r="BF297" s="241">
        <f>IF(N297="snížená",J297,0)</f>
        <v>0</v>
      </c>
      <c r="BG297" s="241">
        <f>IF(N297="zákl. přenesená",J297,0)</f>
        <v>0</v>
      </c>
      <c r="BH297" s="241">
        <f>IF(N297="sníž. přenesená",J297,0)</f>
        <v>0</v>
      </c>
      <c r="BI297" s="241">
        <f>IF(N297="nulová",J297,0)</f>
        <v>0</v>
      </c>
      <c r="BJ297" s="18" t="s">
        <v>87</v>
      </c>
      <c r="BK297" s="241">
        <f>ROUND(I297*H297,2)</f>
        <v>0</v>
      </c>
      <c r="BL297" s="18" t="s">
        <v>115</v>
      </c>
      <c r="BM297" s="240" t="s">
        <v>2080</v>
      </c>
    </row>
    <row r="298" s="2" customFormat="1" ht="16.5" customHeight="1">
      <c r="A298" s="40"/>
      <c r="B298" s="41"/>
      <c r="C298" s="229" t="s">
        <v>1286</v>
      </c>
      <c r="D298" s="229" t="s">
        <v>230</v>
      </c>
      <c r="E298" s="230" t="s">
        <v>4184</v>
      </c>
      <c r="F298" s="231" t="s">
        <v>4185</v>
      </c>
      <c r="G298" s="232" t="s">
        <v>1861</v>
      </c>
      <c r="H298" s="233">
        <v>1</v>
      </c>
      <c r="I298" s="234"/>
      <c r="J298" s="235">
        <f>ROUND(I298*H298,2)</f>
        <v>0</v>
      </c>
      <c r="K298" s="231" t="s">
        <v>251</v>
      </c>
      <c r="L298" s="46"/>
      <c r="M298" s="236" t="s">
        <v>1</v>
      </c>
      <c r="N298" s="237" t="s">
        <v>48</v>
      </c>
      <c r="O298" s="93"/>
      <c r="P298" s="238">
        <f>O298*H298</f>
        <v>0</v>
      </c>
      <c r="Q298" s="238">
        <v>0</v>
      </c>
      <c r="R298" s="238">
        <f>Q298*H298</f>
        <v>0</v>
      </c>
      <c r="S298" s="238">
        <v>0</v>
      </c>
      <c r="T298" s="239">
        <f>S298*H298</f>
        <v>0</v>
      </c>
      <c r="U298" s="40"/>
      <c r="V298" s="40"/>
      <c r="W298" s="40"/>
      <c r="X298" s="40"/>
      <c r="Y298" s="40"/>
      <c r="Z298" s="40"/>
      <c r="AA298" s="40"/>
      <c r="AB298" s="40"/>
      <c r="AC298" s="40"/>
      <c r="AD298" s="40"/>
      <c r="AE298" s="40"/>
      <c r="AR298" s="240" t="s">
        <v>115</v>
      </c>
      <c r="AT298" s="240" t="s">
        <v>230</v>
      </c>
      <c r="AU298" s="240" t="s">
        <v>87</v>
      </c>
      <c r="AY298" s="18" t="s">
        <v>227</v>
      </c>
      <c r="BE298" s="241">
        <f>IF(N298="základní",J298,0)</f>
        <v>0</v>
      </c>
      <c r="BF298" s="241">
        <f>IF(N298="snížená",J298,0)</f>
        <v>0</v>
      </c>
      <c r="BG298" s="241">
        <f>IF(N298="zákl. přenesená",J298,0)</f>
        <v>0</v>
      </c>
      <c r="BH298" s="241">
        <f>IF(N298="sníž. přenesená",J298,0)</f>
        <v>0</v>
      </c>
      <c r="BI298" s="241">
        <f>IF(N298="nulová",J298,0)</f>
        <v>0</v>
      </c>
      <c r="BJ298" s="18" t="s">
        <v>87</v>
      </c>
      <c r="BK298" s="241">
        <f>ROUND(I298*H298,2)</f>
        <v>0</v>
      </c>
      <c r="BL298" s="18" t="s">
        <v>115</v>
      </c>
      <c r="BM298" s="240" t="s">
        <v>2088</v>
      </c>
    </row>
    <row r="299" s="12" customFormat="1" ht="25.92" customHeight="1">
      <c r="A299" s="12"/>
      <c r="B299" s="213"/>
      <c r="C299" s="214"/>
      <c r="D299" s="215" t="s">
        <v>82</v>
      </c>
      <c r="E299" s="216" t="s">
        <v>3826</v>
      </c>
      <c r="F299" s="216" t="s">
        <v>2795</v>
      </c>
      <c r="G299" s="214"/>
      <c r="H299" s="214"/>
      <c r="I299" s="217"/>
      <c r="J299" s="218">
        <f>BK299</f>
        <v>0</v>
      </c>
      <c r="K299" s="214"/>
      <c r="L299" s="219"/>
      <c r="M299" s="220"/>
      <c r="N299" s="221"/>
      <c r="O299" s="221"/>
      <c r="P299" s="222">
        <f>SUM(P300:P302)</f>
        <v>0</v>
      </c>
      <c r="Q299" s="221"/>
      <c r="R299" s="222">
        <f>SUM(R300:R302)</f>
        <v>0</v>
      </c>
      <c r="S299" s="221"/>
      <c r="T299" s="223">
        <f>SUM(T300:T302)</f>
        <v>0</v>
      </c>
      <c r="U299" s="12"/>
      <c r="V299" s="12"/>
      <c r="W299" s="12"/>
      <c r="X299" s="12"/>
      <c r="Y299" s="12"/>
      <c r="Z299" s="12"/>
      <c r="AA299" s="12"/>
      <c r="AB299" s="12"/>
      <c r="AC299" s="12"/>
      <c r="AD299" s="12"/>
      <c r="AE299" s="12"/>
      <c r="AR299" s="224" t="s">
        <v>115</v>
      </c>
      <c r="AT299" s="225" t="s">
        <v>82</v>
      </c>
      <c r="AU299" s="225" t="s">
        <v>83</v>
      </c>
      <c r="AY299" s="224" t="s">
        <v>227</v>
      </c>
      <c r="BK299" s="226">
        <f>SUM(BK300:BK302)</f>
        <v>0</v>
      </c>
    </row>
    <row r="300" s="2" customFormat="1" ht="16.5" customHeight="1">
      <c r="A300" s="40"/>
      <c r="B300" s="41"/>
      <c r="C300" s="229" t="s">
        <v>1290</v>
      </c>
      <c r="D300" s="229" t="s">
        <v>230</v>
      </c>
      <c r="E300" s="230" t="s">
        <v>4186</v>
      </c>
      <c r="F300" s="231" t="s">
        <v>4187</v>
      </c>
      <c r="G300" s="232" t="s">
        <v>233</v>
      </c>
      <c r="H300" s="233">
        <v>1</v>
      </c>
      <c r="I300" s="234"/>
      <c r="J300" s="235">
        <f>ROUND(I300*H300,2)</f>
        <v>0</v>
      </c>
      <c r="K300" s="231" t="s">
        <v>251</v>
      </c>
      <c r="L300" s="46"/>
      <c r="M300" s="236" t="s">
        <v>1</v>
      </c>
      <c r="N300" s="237" t="s">
        <v>48</v>
      </c>
      <c r="O300" s="93"/>
      <c r="P300" s="238">
        <f>O300*H300</f>
        <v>0</v>
      </c>
      <c r="Q300" s="238">
        <v>0</v>
      </c>
      <c r="R300" s="238">
        <f>Q300*H300</f>
        <v>0</v>
      </c>
      <c r="S300" s="238">
        <v>0</v>
      </c>
      <c r="T300" s="239">
        <f>S300*H300</f>
        <v>0</v>
      </c>
      <c r="U300" s="40"/>
      <c r="V300" s="40"/>
      <c r="W300" s="40"/>
      <c r="X300" s="40"/>
      <c r="Y300" s="40"/>
      <c r="Z300" s="40"/>
      <c r="AA300" s="40"/>
      <c r="AB300" s="40"/>
      <c r="AC300" s="40"/>
      <c r="AD300" s="40"/>
      <c r="AE300" s="40"/>
      <c r="AR300" s="240" t="s">
        <v>2775</v>
      </c>
      <c r="AT300" s="240" t="s">
        <v>230</v>
      </c>
      <c r="AU300" s="240" t="s">
        <v>87</v>
      </c>
      <c r="AY300" s="18" t="s">
        <v>227</v>
      </c>
      <c r="BE300" s="241">
        <f>IF(N300="základní",J300,0)</f>
        <v>0</v>
      </c>
      <c r="BF300" s="241">
        <f>IF(N300="snížená",J300,0)</f>
        <v>0</v>
      </c>
      <c r="BG300" s="241">
        <f>IF(N300="zákl. přenesená",J300,0)</f>
        <v>0</v>
      </c>
      <c r="BH300" s="241">
        <f>IF(N300="sníž. přenesená",J300,0)</f>
        <v>0</v>
      </c>
      <c r="BI300" s="241">
        <f>IF(N300="nulová",J300,0)</f>
        <v>0</v>
      </c>
      <c r="BJ300" s="18" t="s">
        <v>87</v>
      </c>
      <c r="BK300" s="241">
        <f>ROUND(I300*H300,2)</f>
        <v>0</v>
      </c>
      <c r="BL300" s="18" t="s">
        <v>2775</v>
      </c>
      <c r="BM300" s="240" t="s">
        <v>4188</v>
      </c>
    </row>
    <row r="301" s="2" customFormat="1" ht="16.5" customHeight="1">
      <c r="A301" s="40"/>
      <c r="B301" s="41"/>
      <c r="C301" s="229" t="s">
        <v>1295</v>
      </c>
      <c r="D301" s="229" t="s">
        <v>230</v>
      </c>
      <c r="E301" s="230" t="s">
        <v>4189</v>
      </c>
      <c r="F301" s="231" t="s">
        <v>4190</v>
      </c>
      <c r="G301" s="232" t="s">
        <v>233</v>
      </c>
      <c r="H301" s="233">
        <v>1</v>
      </c>
      <c r="I301" s="234"/>
      <c r="J301" s="235">
        <f>ROUND(I301*H301,2)</f>
        <v>0</v>
      </c>
      <c r="K301" s="231" t="s">
        <v>251</v>
      </c>
      <c r="L301" s="46"/>
      <c r="M301" s="236" t="s">
        <v>1</v>
      </c>
      <c r="N301" s="237" t="s">
        <v>48</v>
      </c>
      <c r="O301" s="93"/>
      <c r="P301" s="238">
        <f>O301*H301</f>
        <v>0</v>
      </c>
      <c r="Q301" s="238">
        <v>0</v>
      </c>
      <c r="R301" s="238">
        <f>Q301*H301</f>
        <v>0</v>
      </c>
      <c r="S301" s="238">
        <v>0</v>
      </c>
      <c r="T301" s="239">
        <f>S301*H301</f>
        <v>0</v>
      </c>
      <c r="U301" s="40"/>
      <c r="V301" s="40"/>
      <c r="W301" s="40"/>
      <c r="X301" s="40"/>
      <c r="Y301" s="40"/>
      <c r="Z301" s="40"/>
      <c r="AA301" s="40"/>
      <c r="AB301" s="40"/>
      <c r="AC301" s="40"/>
      <c r="AD301" s="40"/>
      <c r="AE301" s="40"/>
      <c r="AR301" s="240" t="s">
        <v>2775</v>
      </c>
      <c r="AT301" s="240" t="s">
        <v>230</v>
      </c>
      <c r="AU301" s="240" t="s">
        <v>87</v>
      </c>
      <c r="AY301" s="18" t="s">
        <v>227</v>
      </c>
      <c r="BE301" s="241">
        <f>IF(N301="základní",J301,0)</f>
        <v>0</v>
      </c>
      <c r="BF301" s="241">
        <f>IF(N301="snížená",J301,0)</f>
        <v>0</v>
      </c>
      <c r="BG301" s="241">
        <f>IF(N301="zákl. přenesená",J301,0)</f>
        <v>0</v>
      </c>
      <c r="BH301" s="241">
        <f>IF(N301="sníž. přenesená",J301,0)</f>
        <v>0</v>
      </c>
      <c r="BI301" s="241">
        <f>IF(N301="nulová",J301,0)</f>
        <v>0</v>
      </c>
      <c r="BJ301" s="18" t="s">
        <v>87</v>
      </c>
      <c r="BK301" s="241">
        <f>ROUND(I301*H301,2)</f>
        <v>0</v>
      </c>
      <c r="BL301" s="18" t="s">
        <v>2775</v>
      </c>
      <c r="BM301" s="240" t="s">
        <v>4191</v>
      </c>
    </row>
    <row r="302" s="2" customFormat="1" ht="16.5" customHeight="1">
      <c r="A302" s="40"/>
      <c r="B302" s="41"/>
      <c r="C302" s="229" t="s">
        <v>1300</v>
      </c>
      <c r="D302" s="229" t="s">
        <v>230</v>
      </c>
      <c r="E302" s="230" t="s">
        <v>4192</v>
      </c>
      <c r="F302" s="231" t="s">
        <v>4193</v>
      </c>
      <c r="G302" s="232" t="s">
        <v>233</v>
      </c>
      <c r="H302" s="233">
        <v>1</v>
      </c>
      <c r="I302" s="234"/>
      <c r="J302" s="235">
        <f>ROUND(I302*H302,2)</f>
        <v>0</v>
      </c>
      <c r="K302" s="231" t="s">
        <v>251</v>
      </c>
      <c r="L302" s="46"/>
      <c r="M302" s="306" t="s">
        <v>1</v>
      </c>
      <c r="N302" s="307" t="s">
        <v>48</v>
      </c>
      <c r="O302" s="249"/>
      <c r="P302" s="308">
        <f>O302*H302</f>
        <v>0</v>
      </c>
      <c r="Q302" s="308">
        <v>0</v>
      </c>
      <c r="R302" s="308">
        <f>Q302*H302</f>
        <v>0</v>
      </c>
      <c r="S302" s="308">
        <v>0</v>
      </c>
      <c r="T302" s="309">
        <f>S302*H302</f>
        <v>0</v>
      </c>
      <c r="U302" s="40"/>
      <c r="V302" s="40"/>
      <c r="W302" s="40"/>
      <c r="X302" s="40"/>
      <c r="Y302" s="40"/>
      <c r="Z302" s="40"/>
      <c r="AA302" s="40"/>
      <c r="AB302" s="40"/>
      <c r="AC302" s="40"/>
      <c r="AD302" s="40"/>
      <c r="AE302" s="40"/>
      <c r="AR302" s="240" t="s">
        <v>2775</v>
      </c>
      <c r="AT302" s="240" t="s">
        <v>230</v>
      </c>
      <c r="AU302" s="240" t="s">
        <v>87</v>
      </c>
      <c r="AY302" s="18" t="s">
        <v>227</v>
      </c>
      <c r="BE302" s="241">
        <f>IF(N302="základní",J302,0)</f>
        <v>0</v>
      </c>
      <c r="BF302" s="241">
        <f>IF(N302="snížená",J302,0)</f>
        <v>0</v>
      </c>
      <c r="BG302" s="241">
        <f>IF(N302="zákl. přenesená",J302,0)</f>
        <v>0</v>
      </c>
      <c r="BH302" s="241">
        <f>IF(N302="sníž. přenesená",J302,0)</f>
        <v>0</v>
      </c>
      <c r="BI302" s="241">
        <f>IF(N302="nulová",J302,0)</f>
        <v>0</v>
      </c>
      <c r="BJ302" s="18" t="s">
        <v>87</v>
      </c>
      <c r="BK302" s="241">
        <f>ROUND(I302*H302,2)</f>
        <v>0</v>
      </c>
      <c r="BL302" s="18" t="s">
        <v>2775</v>
      </c>
      <c r="BM302" s="240" t="s">
        <v>4194</v>
      </c>
    </row>
    <row r="303" s="2" customFormat="1" ht="6.96" customHeight="1">
      <c r="A303" s="40"/>
      <c r="B303" s="68"/>
      <c r="C303" s="69"/>
      <c r="D303" s="69"/>
      <c r="E303" s="69"/>
      <c r="F303" s="69"/>
      <c r="G303" s="69"/>
      <c r="H303" s="69"/>
      <c r="I303" s="69"/>
      <c r="J303" s="69"/>
      <c r="K303" s="69"/>
      <c r="L303" s="46"/>
      <c r="M303" s="40"/>
      <c r="O303" s="40"/>
      <c r="P303" s="40"/>
      <c r="Q303" s="40"/>
      <c r="R303" s="40"/>
      <c r="S303" s="40"/>
      <c r="T303" s="40"/>
      <c r="U303" s="40"/>
      <c r="V303" s="40"/>
      <c r="W303" s="40"/>
      <c r="X303" s="40"/>
      <c r="Y303" s="40"/>
      <c r="Z303" s="40"/>
      <c r="AA303" s="40"/>
      <c r="AB303" s="40"/>
      <c r="AC303" s="40"/>
      <c r="AD303" s="40"/>
      <c r="AE303" s="40"/>
    </row>
  </sheetData>
  <sheetProtection sheet="1" autoFilter="0" formatColumns="0" formatRows="0" objects="1" scenarios="1" spinCount="100000" saltValue="kq2A43vRCBOUM99Tk/1btf6O8UwDwYYrkHh1mKFPAfYENOqVEus3P0HCBmKkNNnnmXaMh2GQJniINWnI+lakTA==" hashValue="sHY0yoX6vOkGE/7zDguqSoGmvSwSz8OGY8HG0qTwO4O4ipl/RugpAzZT9qk3DcbW7eZ1+n95D4354v0y7hQNhA==" algorithmName="SHA-512" password="E785"/>
  <autoFilter ref="C128:K30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DESKTOP-4EPUNVH\Moje</dc:creator>
  <cp:lastModifiedBy>DESKTOP-4EPUNVH\Moje</cp:lastModifiedBy>
  <dcterms:created xsi:type="dcterms:W3CDTF">2021-03-02T07:56:23Z</dcterms:created>
  <dcterms:modified xsi:type="dcterms:W3CDTF">2021-03-02T07:57:21Z</dcterms:modified>
</cp:coreProperties>
</file>